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C:\Users\ANDREA\Documents\DE REDES GAS - Andrea\01.LICITACIONES - PROYECTOS\2022- Lic-Concursos-Contrataciones\Escuelas Obra publica\Doc. PRESENTADA\"/>
    </mc:Choice>
  </mc:AlternateContent>
  <bookViews>
    <workbookView xWindow="0" yWindow="0" windowWidth="28800" windowHeight="10800" tabRatio="855" firstSheet="2" activeTab="3"/>
  </bookViews>
  <sheets>
    <sheet name="Indices" sheetId="18" state="hidden" r:id="rId1"/>
    <sheet name="Instrucciones" sheetId="16" state="hidden" r:id="rId2"/>
    <sheet name="Datos" sheetId="15" r:id="rId3"/>
    <sheet name="AP" sheetId="6" r:id="rId4"/>
    <sheet name="CyP" sheetId="2" r:id="rId5"/>
    <sheet name="PTyCI" sheetId="9" r:id="rId6"/>
    <sheet name="Polinomica" sheetId="22" r:id="rId7"/>
    <sheet name="MED SIGOP" sheetId="19" r:id="rId8"/>
    <sheet name="MED OBRA" sheetId="20" r:id="rId9"/>
    <sheet name="Insumos" sheetId="14" r:id="rId10"/>
    <sheet name="Avance Obra" sheetId="4" state="hidden" r:id="rId11"/>
    <sheet name="Curva Inversiones" sheetId="5" state="hidden" r:id="rId12"/>
    <sheet name="Gastos Generales" sheetId="8" state="hidden" r:id="rId13"/>
    <sheet name="Items - Códigos" sheetId="12" state="hidden" r:id="rId14"/>
  </sheets>
  <functionGroups builtInGroupCount="18"/>
  <externalReferences>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3"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3"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3" hidden="1">[1]P.TRABAJO!#REF!</definedName>
    <definedName name="__123Graph_XGRAUDAP" hidden="1">[1]P.TRABAJO!#REF!</definedName>
    <definedName name="_xlnm._FilterDatabase" localSheetId="3" hidden="1">AP!$C$1:$C$50</definedName>
    <definedName name="_xlnm._FilterDatabase" localSheetId="4" hidden="1">CyP!$A$1:$A$49</definedName>
    <definedName name="_xlnm._FilterDatabase" localSheetId="2" hidden="1">Datos!#REF!</definedName>
    <definedName name="_xlnm._FilterDatabase" localSheetId="0" hidden="1">Indices!#REF!</definedName>
    <definedName name="_xlnm._FilterDatabase" localSheetId="5" hidden="1">PTyCI!$D$1:$D$46</definedName>
    <definedName name="Anticipo_Financiero" localSheetId="6">[2]Datos!$C$7</definedName>
    <definedName name="Anticipo_Financiero">Datos!$C$8</definedName>
    <definedName name="_xlnm.Print_Area" localSheetId="4">CyP!$A$18:$I$49</definedName>
    <definedName name="_xlnm.Print_Area" localSheetId="2">Datos!$B$1:$H$42</definedName>
    <definedName name="_xlnm.Print_Area" localSheetId="8">'MED OBRA'!$A$1:$K$214</definedName>
    <definedName name="_xlnm.Print_Area" localSheetId="7">'MED SIGOP'!$A$1:$H$214</definedName>
    <definedName name="_xlnm.Print_Area" localSheetId="5">PTyCI!$A$13:$F$43</definedName>
    <definedName name="Beneficio" localSheetId="6">[2]Datos!$C$15</definedName>
    <definedName name="Beneficio">Datos!$C$16</definedName>
    <definedName name="Cant_Viv_P1">[2]Instrucciones!$B$5</definedName>
    <definedName name="Cant_Viv_P2">[2]Datos!$B$5</definedName>
    <definedName name="Cant_Viv_P3">[2]AP!$B$5</definedName>
    <definedName name="Coef_Paso_Infraestructura">[2]Datos!$C$20</definedName>
    <definedName name="Coef_Paso_Vivienda">[2]Datos!$C$19</definedName>
    <definedName name="Coeficiente_Paso" localSheetId="6">[3]Datos!$C$19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CyP!$F$36</definedName>
    <definedName name="Empresa">[2]Datos!$C$12</definedName>
    <definedName name="Expediente_N°" localSheetId="6">[3]Datos!$C$6</definedName>
    <definedName name="Expediente_N°">Datos!$C$6</definedName>
    <definedName name="Fecha_Apertura">[2]Datos!$C$8</definedName>
    <definedName name="Fecha_Base">Datos!$C$9</definedName>
    <definedName name="Gasto_Generales_Porcentaje" localSheetId="6">[3]Datos!$C$15</definedName>
    <definedName name="Gasto_Generales_Porcentaje">Datos!$C$15</definedName>
    <definedName name="Gastos_Generales">[2]Datos!$C$14</definedName>
    <definedName name="Gastos_Generales_Pesos" localSheetId="6">'[3]Gastos Generales'!$C$75</definedName>
    <definedName name="Gastos_Generales_Pesos">'Gastos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Ingresos_Brutos" localSheetId="6">[2]Datos!$C$16</definedName>
    <definedName name="Ingresos_Brutos">Datos!$C$17</definedName>
    <definedName name="IVA" localSheetId="6">[3]Datos!$C$18</definedName>
    <definedName name="IVA">Datos!$C$18</definedName>
    <definedName name="IVA_Infraestructura">[2]Datos!$C$18</definedName>
    <definedName name="IVA_Vivienda">[2]Datos!$C$17</definedName>
    <definedName name="Licitación_N°" localSheetId="6">[3]Datos!$C$5</definedName>
    <definedName name="Licitación_N°">Datos!$C$5</definedName>
    <definedName name="Monto_Oferta" localSheetId="6">[2]CyP!$H$58</definedName>
    <definedName name="Monto_Oferta">CyP!$H$36</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Oficial" localSheetId="6">[3]Datos!$C$7</definedName>
    <definedName name="P_Oficial">Datos!$C$7</definedName>
    <definedName name="Plazo">[2]Datos!$C$9</definedName>
    <definedName name="Plazo_Obra" localSheetId="6">[2]Datos!$C$9</definedName>
    <definedName name="Plazo_Obra">Datos!$C$10</definedName>
    <definedName name="Precio_P1">[2]Instrucciones!$F$24</definedName>
    <definedName name="Precio_P2">[2]Datos!$F$24</definedName>
    <definedName name="Precio_P3">[2]AP!$F$101</definedName>
    <definedName name="Presupuesto_Oficial">[2]Datos!$C$6</definedName>
    <definedName name="Tabla_Analisis_Precio" localSheetId="6">[3]AP!$A:$G</definedName>
    <definedName name="Tabla_Analisis_Precio">AP!$A:$G</definedName>
    <definedName name="Tabla_AP">[2]AP!$A:$G</definedName>
    <definedName name="Tabla_Código_Items">[2]P2!$A:$D</definedName>
    <definedName name="Tabla_Comp_Presup">[2]CyP!$A:$I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'[3]Items - Códigos'!$B:$D</definedName>
    <definedName name="Tabla_Items">'Items - Códigos'!$B:$D</definedName>
    <definedName name="Tabla_NumeroItem" localSheetId="6">[2]Datos!$A$35:$D$40</definedName>
    <definedName name="Tabla_NumeroItem">Datos!$A:$B</definedName>
    <definedName name="Tabla_P1">[2]Instrucciones!$A:$D</definedName>
    <definedName name="Tabla_P2">[2]Datos!$A:$D</definedName>
    <definedName name="Tipo_P1">[2]Instrucciones!$B$4</definedName>
    <definedName name="Tipo_P2">[2]Datos!$B$4</definedName>
    <definedName name="Tipo_P3">[2]AP!$B$4</definedName>
    <definedName name="_xlnm.Print_Titles" localSheetId="4">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19" i="2" l="1"/>
  <c r="D19" i="2"/>
  <c r="A26" i="15" l="1"/>
  <c r="A212" i="19" l="1"/>
  <c r="A18" i="2"/>
  <c r="A13" i="20" s="1"/>
  <c r="A19" i="2"/>
  <c r="A14" i="20" s="1"/>
  <c r="A20" i="2"/>
  <c r="A15" i="20" s="1"/>
  <c r="A21" i="2"/>
  <c r="A16" i="20" s="1"/>
  <c r="B3" i="12"/>
  <c r="B4" i="12"/>
  <c r="B5" i="12"/>
  <c r="B6" i="12"/>
  <c r="B7" i="12"/>
  <c r="B8" i="12"/>
  <c r="B9" i="12"/>
  <c r="B10" i="12"/>
  <c r="B13" i="12"/>
  <c r="B14" i="12"/>
  <c r="B15" i="12"/>
  <c r="B16" i="12"/>
  <c r="B19" i="12"/>
  <c r="B20" i="12"/>
  <c r="B21" i="12"/>
  <c r="B22" i="12"/>
  <c r="B23" i="12"/>
  <c r="B26" i="12"/>
  <c r="B27" i="12"/>
  <c r="B28" i="12"/>
  <c r="B29" i="12"/>
  <c r="B30" i="12"/>
  <c r="B31" i="12"/>
  <c r="B32" i="12"/>
  <c r="B33" i="12"/>
  <c r="B34" i="12"/>
  <c r="B35" i="12"/>
  <c r="B36" i="12"/>
  <c r="B37" i="12"/>
  <c r="B38" i="12"/>
  <c r="B41" i="12"/>
  <c r="B42" i="12"/>
  <c r="B43" i="12"/>
  <c r="B44" i="12"/>
  <c r="B46" i="12"/>
  <c r="B47" i="12"/>
  <c r="B48" i="12"/>
  <c r="B50" i="12"/>
  <c r="B51" i="12"/>
  <c r="B54" i="12"/>
  <c r="B55" i="12"/>
  <c r="B56" i="12"/>
  <c r="B57" i="12"/>
  <c r="B58" i="12"/>
  <c r="B59" i="12"/>
  <c r="B60" i="12"/>
  <c r="B61" i="12"/>
  <c r="B62" i="12"/>
  <c r="B65" i="12"/>
  <c r="B66" i="12"/>
  <c r="B68" i="12"/>
  <c r="B69" i="12"/>
  <c r="B72" i="12"/>
  <c r="B73" i="12"/>
  <c r="B74" i="12"/>
  <c r="B75" i="12"/>
  <c r="B76" i="12"/>
  <c r="B79" i="12"/>
  <c r="B80" i="12"/>
  <c r="B81" i="12"/>
  <c r="B82" i="12"/>
  <c r="B83" i="12"/>
  <c r="B86" i="12"/>
  <c r="B87" i="12"/>
  <c r="B88" i="12"/>
  <c r="B91" i="12"/>
  <c r="B92" i="12"/>
  <c r="B93" i="12"/>
  <c r="B94" i="12"/>
  <c r="B95" i="12"/>
  <c r="B96" i="12"/>
  <c r="B97" i="12"/>
  <c r="B98" i="12"/>
  <c r="B101" i="12"/>
  <c r="B102" i="12"/>
  <c r="B103" i="12"/>
  <c r="B104" i="12"/>
  <c r="B105" i="12"/>
  <c r="B106" i="12"/>
  <c r="B109" i="12"/>
  <c r="B110" i="12"/>
  <c r="B111" i="12"/>
  <c r="B112" i="12"/>
  <c r="B113" i="12"/>
  <c r="B114" i="12"/>
  <c r="B115" i="12"/>
  <c r="B118" i="12"/>
  <c r="B119" i="12"/>
  <c r="B120" i="12"/>
  <c r="B121" i="12"/>
  <c r="B122" i="12"/>
  <c r="B123" i="12"/>
  <c r="B124" i="12"/>
  <c r="B125" i="12"/>
  <c r="B126" i="12"/>
  <c r="B128" i="12"/>
  <c r="B129" i="12"/>
  <c r="B130" i="12"/>
  <c r="B131" i="12"/>
  <c r="B134" i="12"/>
  <c r="B135" i="12"/>
  <c r="B136" i="12"/>
  <c r="B139" i="12"/>
  <c r="B140" i="12"/>
  <c r="B141" i="12"/>
  <c r="B142" i="12"/>
  <c r="B144" i="12"/>
  <c r="B145" i="12"/>
  <c r="B147" i="12"/>
  <c r="B148" i="12"/>
  <c r="B149" i="12"/>
  <c r="B151" i="12"/>
  <c r="B154" i="12"/>
  <c r="B155" i="12"/>
  <c r="B156" i="12"/>
  <c r="B157" i="12"/>
  <c r="B158" i="12"/>
  <c r="B160" i="12"/>
  <c r="B161" i="12"/>
  <c r="B162" i="12"/>
  <c r="B163" i="12"/>
  <c r="B166" i="12"/>
  <c r="B167" i="12"/>
  <c r="B168" i="12"/>
  <c r="B169" i="12"/>
  <c r="B170" i="12"/>
  <c r="B171" i="12"/>
  <c r="B172" i="12"/>
  <c r="B173" i="12"/>
  <c r="B174" i="12"/>
  <c r="B175" i="12"/>
  <c r="B178" i="12"/>
  <c r="B179" i="12"/>
  <c r="B180" i="12"/>
  <c r="B181" i="12"/>
  <c r="B182" i="12"/>
  <c r="B183" i="12"/>
  <c r="B186" i="12"/>
  <c r="B187" i="12"/>
  <c r="B188" i="12"/>
  <c r="B189" i="12"/>
  <c r="B190" i="12"/>
  <c r="B191" i="12"/>
  <c r="B192" i="12"/>
  <c r="B196" i="12"/>
  <c r="B197" i="12"/>
  <c r="B198" i="12"/>
  <c r="B199" i="12"/>
  <c r="B200" i="12"/>
  <c r="B202" i="12"/>
  <c r="B203" i="12"/>
  <c r="B204" i="12"/>
  <c r="B206" i="12"/>
  <c r="B208" i="12"/>
  <c r="B210" i="12"/>
  <c r="B212" i="12"/>
  <c r="B215" i="12"/>
  <c r="B216" i="12"/>
  <c r="B217" i="12"/>
  <c r="B218" i="12"/>
  <c r="B219" i="12"/>
  <c r="B220" i="12"/>
  <c r="B222" i="12"/>
  <c r="B223" i="12"/>
  <c r="B224" i="12"/>
  <c r="B228" i="12"/>
  <c r="B229" i="12"/>
  <c r="B230" i="12"/>
  <c r="B231" i="12"/>
  <c r="B232" i="12"/>
  <c r="B233" i="12"/>
  <c r="B234" i="12"/>
  <c r="B235" i="12"/>
  <c r="B236" i="12"/>
  <c r="B239" i="12"/>
  <c r="B240" i="12"/>
  <c r="B245" i="12"/>
  <c r="B246" i="12"/>
  <c r="B247" i="12"/>
  <c r="B248" i="12"/>
  <c r="B249" i="12"/>
  <c r="B252" i="12"/>
  <c r="B253" i="12"/>
  <c r="B254" i="12"/>
  <c r="B255" i="12"/>
  <c r="B256" i="12"/>
  <c r="C26" i="15"/>
  <c r="B18" i="2" s="1"/>
  <c r="C27" i="15"/>
  <c r="D27" i="15"/>
  <c r="E18" i="2" s="1"/>
  <c r="K14" i="20" s="1"/>
  <c r="C28" i="15"/>
  <c r="B20" i="2" s="1"/>
  <c r="D28" i="15"/>
  <c r="E20" i="2" s="1"/>
  <c r="K15" i="20" s="1"/>
  <c r="C29" i="15"/>
  <c r="D29" i="15"/>
  <c r="E21" i="2" s="1"/>
  <c r="K16" i="20" s="1"/>
  <c r="J16" i="20" s="1"/>
  <c r="A22" i="2"/>
  <c r="A17" i="19" s="1"/>
  <c r="C30" i="15"/>
  <c r="D30" i="15"/>
  <c r="E22" i="2"/>
  <c r="K17" i="20" s="1"/>
  <c r="J17" i="20" s="1"/>
  <c r="A23" i="2"/>
  <c r="A18" i="20" s="1"/>
  <c r="C31" i="15"/>
  <c r="D31" i="15"/>
  <c r="E23" i="2" s="1"/>
  <c r="K18" i="20" s="1"/>
  <c r="J18" i="20" s="1"/>
  <c r="A24" i="2"/>
  <c r="A19" i="20" s="1"/>
  <c r="C32" i="15"/>
  <c r="D32" i="15"/>
  <c r="E24" i="2" s="1"/>
  <c r="K19" i="20" s="1"/>
  <c r="J19" i="20" s="1"/>
  <c r="A25" i="2"/>
  <c r="A20" i="19" s="1"/>
  <c r="C33" i="15"/>
  <c r="D33" i="15"/>
  <c r="E25" i="2" s="1"/>
  <c r="K20" i="20" s="1"/>
  <c r="J20" i="20" s="1"/>
  <c r="A26" i="2"/>
  <c r="C34" i="15"/>
  <c r="D34" i="15"/>
  <c r="E26" i="2" s="1"/>
  <c r="K21" i="20" s="1"/>
  <c r="J21" i="20" s="1"/>
  <c r="A27" i="2"/>
  <c r="A22" i="20" s="1"/>
  <c r="C35" i="15"/>
  <c r="D35" i="15"/>
  <c r="E27" i="2" s="1"/>
  <c r="K22" i="20" s="1"/>
  <c r="J22" i="20" s="1"/>
  <c r="A28" i="2"/>
  <c r="A23" i="20" s="1"/>
  <c r="C36" i="15"/>
  <c r="D36" i="15"/>
  <c r="E28" i="2" s="1"/>
  <c r="K23" i="20" s="1"/>
  <c r="J23" i="20" s="1"/>
  <c r="A29" i="2"/>
  <c r="A24" i="19" s="1"/>
  <c r="C37" i="15"/>
  <c r="D37" i="15"/>
  <c r="E29" i="2" s="1"/>
  <c r="K24" i="20" s="1"/>
  <c r="J24" i="20" s="1"/>
  <c r="A30" i="2"/>
  <c r="A25" i="20" s="1"/>
  <c r="C38" i="15"/>
  <c r="D38" i="15"/>
  <c r="E30" i="2" s="1"/>
  <c r="K25" i="20" s="1"/>
  <c r="J25" i="20" s="1"/>
  <c r="A31" i="2"/>
  <c r="A26" i="20" s="1"/>
  <c r="C39" i="15"/>
  <c r="D39" i="15"/>
  <c r="E31" i="2" s="1"/>
  <c r="K26" i="20" s="1"/>
  <c r="J26" i="20" s="1"/>
  <c r="A32" i="2"/>
  <c r="A27" i="20" s="1"/>
  <c r="C40" i="15"/>
  <c r="D40" i="15"/>
  <c r="E32" i="2" s="1"/>
  <c r="K27" i="20" s="1"/>
  <c r="J27" i="20" s="1"/>
  <c r="A33" i="2"/>
  <c r="C41" i="15"/>
  <c r="D41" i="15"/>
  <c r="E33" i="2" s="1"/>
  <c r="K28" i="20" s="1"/>
  <c r="J28" i="20" s="1"/>
  <c r="A29" i="20"/>
  <c r="C42" i="15"/>
  <c r="D42" i="15"/>
  <c r="E34" i="2" s="1"/>
  <c r="K29" i="20" s="1"/>
  <c r="J29" i="20" s="1"/>
  <c r="A30" i="20"/>
  <c r="K30" i="20"/>
  <c r="J30" i="20" s="1"/>
  <c r="A31" i="20"/>
  <c r="K31" i="20"/>
  <c r="A32" i="20"/>
  <c r="K32" i="20"/>
  <c r="A33" i="20"/>
  <c r="K33" i="20"/>
  <c r="J33" i="20" s="1"/>
  <c r="A34" i="20"/>
  <c r="K34" i="20"/>
  <c r="J34" i="20" s="1"/>
  <c r="K35" i="20"/>
  <c r="J35" i="20" s="1"/>
  <c r="A36" i="20"/>
  <c r="K36" i="20"/>
  <c r="J36" i="20" s="1"/>
  <c r="K37" i="20"/>
  <c r="J37" i="20" s="1"/>
  <c r="A38" i="20"/>
  <c r="B38" i="20" s="1"/>
  <c r="K38" i="20"/>
  <c r="J38" i="20" s="1"/>
  <c r="A39" i="20"/>
  <c r="B39" i="20"/>
  <c r="K39" i="20"/>
  <c r="J39" i="20" s="1"/>
  <c r="K40" i="20"/>
  <c r="J40" i="20" s="1"/>
  <c r="K41" i="20"/>
  <c r="J41" i="20" s="1"/>
  <c r="A42" i="20"/>
  <c r="B42" i="20" s="1"/>
  <c r="K42" i="20"/>
  <c r="J42" i="20" s="1"/>
  <c r="A43" i="20"/>
  <c r="B43" i="20" s="1"/>
  <c r="K43" i="20"/>
  <c r="J43" i="20" s="1"/>
  <c r="K44" i="20"/>
  <c r="J44" i="20" s="1"/>
  <c r="K45" i="20"/>
  <c r="J45" i="20" s="1"/>
  <c r="A46" i="20"/>
  <c r="B46" i="20" s="1"/>
  <c r="K46" i="20"/>
  <c r="J46" i="20" s="1"/>
  <c r="A47" i="20"/>
  <c r="B47" i="20" s="1"/>
  <c r="K47" i="20"/>
  <c r="J47" i="20" s="1"/>
  <c r="K48" i="20"/>
  <c r="J48" i="20" s="1"/>
  <c r="K49" i="20"/>
  <c r="J49" i="20" s="1"/>
  <c r="A50" i="20"/>
  <c r="B50" i="20" s="1"/>
  <c r="K50" i="20"/>
  <c r="J50" i="20" s="1"/>
  <c r="A51" i="20"/>
  <c r="B51" i="20" s="1"/>
  <c r="K51" i="20"/>
  <c r="J51" i="20" s="1"/>
  <c r="K52" i="20"/>
  <c r="J52" i="20" s="1"/>
  <c r="K53" i="20"/>
  <c r="J53" i="20" s="1"/>
  <c r="A54" i="20"/>
  <c r="B54" i="20" s="1"/>
  <c r="K54" i="20"/>
  <c r="J54" i="20" s="1"/>
  <c r="A55" i="20"/>
  <c r="B55" i="20" s="1"/>
  <c r="K55" i="20"/>
  <c r="J55" i="20" s="1"/>
  <c r="K56" i="20"/>
  <c r="J56" i="20" s="1"/>
  <c r="K57" i="20"/>
  <c r="J57" i="20" s="1"/>
  <c r="A58" i="20"/>
  <c r="B58" i="20" s="1"/>
  <c r="K58" i="20"/>
  <c r="J58" i="20" s="1"/>
  <c r="A59" i="20"/>
  <c r="B59" i="20" s="1"/>
  <c r="K59" i="20"/>
  <c r="J59" i="20" s="1"/>
  <c r="K60" i="20"/>
  <c r="J60" i="20" s="1"/>
  <c r="K61" i="20"/>
  <c r="J61" i="20" s="1"/>
  <c r="A62" i="20"/>
  <c r="B62" i="20" s="1"/>
  <c r="K62" i="20"/>
  <c r="J62" i="20" s="1"/>
  <c r="A63" i="20"/>
  <c r="B63" i="20" s="1"/>
  <c r="K63" i="20"/>
  <c r="J63" i="20"/>
  <c r="K64" i="20"/>
  <c r="J64" i="20" s="1"/>
  <c r="K65" i="20"/>
  <c r="J65" i="20" s="1"/>
  <c r="A66" i="20"/>
  <c r="B66" i="20"/>
  <c r="K66" i="20"/>
  <c r="J66" i="20" s="1"/>
  <c r="A67" i="20"/>
  <c r="B67" i="20" s="1"/>
  <c r="K67" i="20"/>
  <c r="J67" i="20" s="1"/>
  <c r="K68" i="20"/>
  <c r="J68" i="20" s="1"/>
  <c r="K69" i="20"/>
  <c r="J69" i="20" s="1"/>
  <c r="A70" i="20"/>
  <c r="B70" i="20" s="1"/>
  <c r="K70" i="20"/>
  <c r="J70" i="20" s="1"/>
  <c r="A71" i="20"/>
  <c r="B71" i="20" s="1"/>
  <c r="K71" i="20"/>
  <c r="J71" i="20" s="1"/>
  <c r="K72" i="20"/>
  <c r="J72" i="20" s="1"/>
  <c r="K73" i="20"/>
  <c r="J73" i="20" s="1"/>
  <c r="A74" i="20"/>
  <c r="B74" i="20" s="1"/>
  <c r="K74" i="20"/>
  <c r="J74" i="20" s="1"/>
  <c r="A75" i="20"/>
  <c r="B75" i="20" s="1"/>
  <c r="K75" i="20"/>
  <c r="J75" i="20" s="1"/>
  <c r="K76" i="20"/>
  <c r="J76" i="20" s="1"/>
  <c r="K77" i="20"/>
  <c r="J77" i="20" s="1"/>
  <c r="A78" i="20"/>
  <c r="B78" i="20" s="1"/>
  <c r="K78" i="20"/>
  <c r="J78" i="20" s="1"/>
  <c r="A79" i="20"/>
  <c r="B79" i="20" s="1"/>
  <c r="K79" i="20"/>
  <c r="J79" i="20" s="1"/>
  <c r="K80" i="20"/>
  <c r="J80" i="20" s="1"/>
  <c r="K81" i="20"/>
  <c r="J81" i="20" s="1"/>
  <c r="A82" i="20"/>
  <c r="B82" i="20" s="1"/>
  <c r="K82" i="20"/>
  <c r="J82" i="20" s="1"/>
  <c r="A83" i="20"/>
  <c r="B83" i="20" s="1"/>
  <c r="K83" i="20"/>
  <c r="J83" i="20" s="1"/>
  <c r="K84" i="20"/>
  <c r="J84" i="20" s="1"/>
  <c r="K85" i="20"/>
  <c r="J85" i="20" s="1"/>
  <c r="A86" i="20"/>
  <c r="B86" i="20" s="1"/>
  <c r="K86" i="20"/>
  <c r="J86" i="20" s="1"/>
  <c r="A87" i="20"/>
  <c r="B87" i="20"/>
  <c r="K87" i="20"/>
  <c r="J87" i="20" s="1"/>
  <c r="K88" i="20"/>
  <c r="J88" i="20" s="1"/>
  <c r="K89" i="20"/>
  <c r="J89" i="20" s="1"/>
  <c r="A90" i="20"/>
  <c r="B90" i="20" s="1"/>
  <c r="K90" i="20"/>
  <c r="J90" i="20" s="1"/>
  <c r="A91" i="20"/>
  <c r="B91" i="20" s="1"/>
  <c r="K91" i="20"/>
  <c r="J91" i="20" s="1"/>
  <c r="K92" i="20"/>
  <c r="J92" i="20" s="1"/>
  <c r="K93" i="20"/>
  <c r="J93" i="20" s="1"/>
  <c r="A94" i="20"/>
  <c r="B94" i="20" s="1"/>
  <c r="K94" i="20"/>
  <c r="J94" i="20" s="1"/>
  <c r="A95" i="20"/>
  <c r="B95" i="20" s="1"/>
  <c r="K95" i="20"/>
  <c r="J95" i="20" s="1"/>
  <c r="K96" i="20"/>
  <c r="J96" i="20" s="1"/>
  <c r="A97" i="20"/>
  <c r="K97" i="20"/>
  <c r="J97" i="20" s="1"/>
  <c r="A98" i="20"/>
  <c r="K98" i="20"/>
  <c r="J98" i="20" s="1"/>
  <c r="A99" i="20"/>
  <c r="K99" i="20"/>
  <c r="J99" i="20" s="1"/>
  <c r="A100" i="20"/>
  <c r="K100" i="20"/>
  <c r="J100" i="20" s="1"/>
  <c r="A101" i="20"/>
  <c r="K101" i="20"/>
  <c r="J101" i="20" s="1"/>
  <c r="A102" i="20"/>
  <c r="B102" i="20" s="1"/>
  <c r="K102" i="20"/>
  <c r="J102" i="20" s="1"/>
  <c r="K103" i="20"/>
  <c r="J103" i="20" s="1"/>
  <c r="A104" i="20"/>
  <c r="K104" i="20"/>
  <c r="J104" i="20" s="1"/>
  <c r="K105" i="20"/>
  <c r="J105" i="20" s="1"/>
  <c r="A106" i="20"/>
  <c r="B106" i="20" s="1"/>
  <c r="K106" i="20"/>
  <c r="J106" i="20" s="1"/>
  <c r="K107" i="20"/>
  <c r="J107" i="20" s="1"/>
  <c r="A108" i="20"/>
  <c r="K108" i="20"/>
  <c r="J108" i="20" s="1"/>
  <c r="K109" i="20"/>
  <c r="J109" i="20" s="1"/>
  <c r="A110" i="20"/>
  <c r="B110" i="20" s="1"/>
  <c r="K110" i="20"/>
  <c r="J110" i="20" s="1"/>
  <c r="K111" i="20"/>
  <c r="J111" i="20" s="1"/>
  <c r="A112" i="20"/>
  <c r="K112" i="20"/>
  <c r="J112" i="20" s="1"/>
  <c r="K113" i="20"/>
  <c r="J113" i="20" s="1"/>
  <c r="A114" i="20"/>
  <c r="B114" i="20" s="1"/>
  <c r="K114" i="20"/>
  <c r="J114" i="20" s="1"/>
  <c r="K115" i="20"/>
  <c r="J115" i="20" s="1"/>
  <c r="A116" i="20"/>
  <c r="K116" i="20"/>
  <c r="J116" i="20" s="1"/>
  <c r="K117" i="20"/>
  <c r="J117" i="20" s="1"/>
  <c r="A118" i="20"/>
  <c r="B118" i="20" s="1"/>
  <c r="K118" i="20"/>
  <c r="J118" i="20" s="1"/>
  <c r="K119" i="20"/>
  <c r="J119" i="20" s="1"/>
  <c r="A120" i="20"/>
  <c r="K120" i="20"/>
  <c r="J120" i="20" s="1"/>
  <c r="K121" i="20"/>
  <c r="J121" i="20" s="1"/>
  <c r="A122" i="20"/>
  <c r="B122" i="20" s="1"/>
  <c r="K122" i="20"/>
  <c r="J122" i="20" s="1"/>
  <c r="K123" i="20"/>
  <c r="J123" i="20" s="1"/>
  <c r="A124" i="20"/>
  <c r="K124" i="20"/>
  <c r="J124" i="20" s="1"/>
  <c r="K125" i="20"/>
  <c r="J125" i="20" s="1"/>
  <c r="A126" i="20"/>
  <c r="B126" i="20" s="1"/>
  <c r="K126" i="20"/>
  <c r="J126" i="20" s="1"/>
  <c r="K127" i="20"/>
  <c r="J127" i="20" s="1"/>
  <c r="A128" i="20"/>
  <c r="K128" i="20"/>
  <c r="J128" i="20" s="1"/>
  <c r="K129" i="20"/>
  <c r="J129" i="20" s="1"/>
  <c r="A130" i="20"/>
  <c r="B130" i="20" s="1"/>
  <c r="K130" i="20"/>
  <c r="J130" i="20" s="1"/>
  <c r="K131" i="20"/>
  <c r="J131" i="20" s="1"/>
  <c r="A132" i="20"/>
  <c r="K132" i="20"/>
  <c r="J132" i="20" s="1"/>
  <c r="K133" i="20"/>
  <c r="J133" i="20" s="1"/>
  <c r="A134" i="20"/>
  <c r="B134" i="20" s="1"/>
  <c r="K134" i="20"/>
  <c r="J134" i="20" s="1"/>
  <c r="K135" i="20"/>
  <c r="J135" i="20" s="1"/>
  <c r="A136" i="20"/>
  <c r="K136" i="20"/>
  <c r="J136" i="20" s="1"/>
  <c r="K137" i="20"/>
  <c r="J137" i="20" s="1"/>
  <c r="A138" i="20"/>
  <c r="B138" i="20" s="1"/>
  <c r="K138" i="20"/>
  <c r="J138" i="20" s="1"/>
  <c r="K139" i="20"/>
  <c r="J139" i="20" s="1"/>
  <c r="A140" i="20"/>
  <c r="K140" i="20"/>
  <c r="J140" i="20" s="1"/>
  <c r="K141" i="20"/>
  <c r="J141" i="20" s="1"/>
  <c r="A142" i="20"/>
  <c r="B142" i="20" s="1"/>
  <c r="K142" i="20"/>
  <c r="J142" i="20"/>
  <c r="K143" i="20"/>
  <c r="J143" i="20" s="1"/>
  <c r="A144" i="20"/>
  <c r="B144" i="20" s="1"/>
  <c r="K144" i="20"/>
  <c r="J144" i="20" s="1"/>
  <c r="K145" i="20"/>
  <c r="J145" i="20" s="1"/>
  <c r="K146" i="20"/>
  <c r="J146" i="20" s="1"/>
  <c r="K147" i="20"/>
  <c r="J147" i="20" s="1"/>
  <c r="A148" i="20"/>
  <c r="B148" i="20" s="1"/>
  <c r="K148" i="20"/>
  <c r="J148" i="20" s="1"/>
  <c r="K149" i="20"/>
  <c r="J149" i="20" s="1"/>
  <c r="K150" i="20"/>
  <c r="J150" i="20" s="1"/>
  <c r="K151" i="20"/>
  <c r="J151" i="20" s="1"/>
  <c r="A152" i="20"/>
  <c r="B152" i="20" s="1"/>
  <c r="K152" i="20"/>
  <c r="J152" i="20" s="1"/>
  <c r="K153" i="20"/>
  <c r="J153" i="20" s="1"/>
  <c r="K154" i="20"/>
  <c r="J154" i="20" s="1"/>
  <c r="K155" i="20"/>
  <c r="J155" i="20" s="1"/>
  <c r="A156" i="20"/>
  <c r="B156" i="20" s="1"/>
  <c r="K156" i="20"/>
  <c r="J156" i="20" s="1"/>
  <c r="K157" i="20"/>
  <c r="J157" i="20" s="1"/>
  <c r="K158" i="20"/>
  <c r="J158" i="20" s="1"/>
  <c r="K159" i="20"/>
  <c r="J159" i="20" s="1"/>
  <c r="A160" i="20"/>
  <c r="B160" i="20" s="1"/>
  <c r="K160" i="20"/>
  <c r="J160" i="20" s="1"/>
  <c r="K161" i="20"/>
  <c r="J161" i="20" s="1"/>
  <c r="K162" i="20"/>
  <c r="J162" i="20" s="1"/>
  <c r="K163" i="20"/>
  <c r="J163" i="20" s="1"/>
  <c r="A164" i="20"/>
  <c r="B164" i="20" s="1"/>
  <c r="K164" i="20"/>
  <c r="J164" i="20" s="1"/>
  <c r="K165" i="20"/>
  <c r="J165" i="20" s="1"/>
  <c r="K166" i="20"/>
  <c r="J166" i="20" s="1"/>
  <c r="K167" i="20"/>
  <c r="J167" i="20" s="1"/>
  <c r="K168" i="20"/>
  <c r="J168" i="20" s="1"/>
  <c r="K169" i="20"/>
  <c r="J169" i="20" s="1"/>
  <c r="K170" i="20"/>
  <c r="J170" i="20" s="1"/>
  <c r="K171" i="20"/>
  <c r="J171" i="20" s="1"/>
  <c r="A172" i="20"/>
  <c r="B172" i="20" s="1"/>
  <c r="K172" i="20"/>
  <c r="J172" i="20" s="1"/>
  <c r="K173" i="20"/>
  <c r="J173" i="20" s="1"/>
  <c r="K174" i="20"/>
  <c r="J174" i="20" s="1"/>
  <c r="K175" i="20"/>
  <c r="J175" i="20" s="1"/>
  <c r="K176" i="20"/>
  <c r="J176" i="20" s="1"/>
  <c r="K177" i="20"/>
  <c r="J177" i="20" s="1"/>
  <c r="K178" i="20"/>
  <c r="J178" i="20" s="1"/>
  <c r="K179" i="20"/>
  <c r="J179" i="20" s="1"/>
  <c r="A180" i="20"/>
  <c r="B180" i="20" s="1"/>
  <c r="K180" i="20"/>
  <c r="J180" i="20" s="1"/>
  <c r="K181" i="20"/>
  <c r="J181" i="20" s="1"/>
  <c r="K182" i="20"/>
  <c r="J182" i="20" s="1"/>
  <c r="K183" i="20"/>
  <c r="J183" i="20" s="1"/>
  <c r="A184" i="20"/>
  <c r="B184" i="20" s="1"/>
  <c r="K184" i="20"/>
  <c r="J184" i="20" s="1"/>
  <c r="K185" i="20"/>
  <c r="J185" i="20" s="1"/>
  <c r="K186" i="20"/>
  <c r="J186" i="20" s="1"/>
  <c r="K187" i="20"/>
  <c r="J187" i="20" s="1"/>
  <c r="K188" i="20"/>
  <c r="J188" i="20" s="1"/>
  <c r="K189" i="20"/>
  <c r="J189" i="20" s="1"/>
  <c r="A190" i="20"/>
  <c r="K190" i="20"/>
  <c r="J190" i="20" s="1"/>
  <c r="A191" i="19"/>
  <c r="G191" i="19" s="1"/>
  <c r="K191" i="20"/>
  <c r="J191" i="20" s="1"/>
  <c r="K192" i="20"/>
  <c r="J192" i="20" s="1"/>
  <c r="K193" i="20"/>
  <c r="J193" i="20" s="1"/>
  <c r="A194" i="20"/>
  <c r="K194" i="20"/>
  <c r="J194" i="20" s="1"/>
  <c r="K195" i="20"/>
  <c r="J195" i="20" s="1"/>
  <c r="K196" i="20"/>
  <c r="J196" i="20" s="1"/>
  <c r="K197" i="20"/>
  <c r="J197" i="20" s="1"/>
  <c r="A198" i="19"/>
  <c r="F198" i="19" s="1"/>
  <c r="A198" i="20"/>
  <c r="K198" i="20"/>
  <c r="J198" i="20" s="1"/>
  <c r="K199" i="20"/>
  <c r="J199" i="20" s="1"/>
  <c r="K200" i="20"/>
  <c r="J200" i="20" s="1"/>
  <c r="K201" i="20"/>
  <c r="J201" i="20" s="1"/>
  <c r="A202" i="20"/>
  <c r="B202" i="20" s="1"/>
  <c r="K202" i="20"/>
  <c r="J202" i="20" s="1"/>
  <c r="K203" i="20"/>
  <c r="J203" i="20" s="1"/>
  <c r="K204" i="20"/>
  <c r="J204" i="20" s="1"/>
  <c r="K205" i="20"/>
  <c r="J205" i="20" s="1"/>
  <c r="A206" i="20"/>
  <c r="K206" i="20"/>
  <c r="J206" i="20" s="1"/>
  <c r="K207" i="20"/>
  <c r="J207" i="20" s="1"/>
  <c r="K208" i="20"/>
  <c r="J208" i="20" s="1"/>
  <c r="K209" i="20"/>
  <c r="J209" i="20" s="1"/>
  <c r="A210" i="20"/>
  <c r="K210" i="20"/>
  <c r="J210" i="20" s="1"/>
  <c r="K211" i="20"/>
  <c r="J211" i="20" s="1"/>
  <c r="A212" i="20"/>
  <c r="K212" i="20"/>
  <c r="J212" i="20" s="1"/>
  <c r="G212" i="19"/>
  <c r="A211" i="19"/>
  <c r="G211" i="19" s="1"/>
  <c r="A207" i="19"/>
  <c r="G207" i="19" s="1"/>
  <c r="A206" i="19"/>
  <c r="G206" i="19" s="1"/>
  <c r="A203" i="19"/>
  <c r="G203" i="19"/>
  <c r="A199" i="19"/>
  <c r="H199" i="19" s="1"/>
  <c r="A196" i="19"/>
  <c r="H196" i="19" s="1"/>
  <c r="A195" i="19"/>
  <c r="A190" i="19"/>
  <c r="A187" i="19"/>
  <c r="H187" i="19" s="1"/>
  <c r="A186" i="19"/>
  <c r="G186" i="19" s="1"/>
  <c r="A185" i="19"/>
  <c r="A184" i="19"/>
  <c r="F184" i="19" s="1"/>
  <c r="A181" i="19"/>
  <c r="A180" i="19"/>
  <c r="G180" i="19" s="1"/>
  <c r="A178" i="19"/>
  <c r="A177" i="19"/>
  <c r="H177" i="19" s="1"/>
  <c r="A172" i="19"/>
  <c r="F172" i="19" s="1"/>
  <c r="A171" i="19"/>
  <c r="H171" i="19" s="1"/>
  <c r="A169" i="19"/>
  <c r="G169" i="19" s="1"/>
  <c r="A167" i="19"/>
  <c r="G167" i="19" s="1"/>
  <c r="A165" i="19"/>
  <c r="A164" i="19"/>
  <c r="G164" i="19" s="1"/>
  <c r="A161" i="19"/>
  <c r="H161" i="19" s="1"/>
  <c r="A160" i="19"/>
  <c r="G160" i="19" s="1"/>
  <c r="A157" i="19"/>
  <c r="H157" i="19" s="1"/>
  <c r="A156" i="19"/>
  <c r="G156" i="19" s="1"/>
  <c r="A153" i="19"/>
  <c r="F153" i="19" s="1"/>
  <c r="A152" i="19"/>
  <c r="G152" i="19" s="1"/>
  <c r="A149" i="19"/>
  <c r="H149" i="19" s="1"/>
  <c r="A148" i="19"/>
  <c r="G148" i="19" s="1"/>
  <c r="A145" i="19"/>
  <c r="F145" i="19" s="1"/>
  <c r="A144" i="19"/>
  <c r="G144" i="19" s="1"/>
  <c r="A142" i="19"/>
  <c r="A141" i="19"/>
  <c r="F141" i="19" s="1"/>
  <c r="A140" i="19"/>
  <c r="G140" i="19" s="1"/>
  <c r="A138" i="19"/>
  <c r="G138" i="19" s="1"/>
  <c r="A137" i="19"/>
  <c r="F137" i="19" s="1"/>
  <c r="A136" i="19"/>
  <c r="G136" i="19" s="1"/>
  <c r="A135" i="19"/>
  <c r="H135" i="19" s="1"/>
  <c r="A134" i="19"/>
  <c r="A133" i="19"/>
  <c r="F133" i="19" s="1"/>
  <c r="A132" i="19"/>
  <c r="G132" i="19" s="1"/>
  <c r="A131" i="19"/>
  <c r="H131" i="19" s="1"/>
  <c r="A130" i="19"/>
  <c r="H130" i="19" s="1"/>
  <c r="A129" i="19"/>
  <c r="G129" i="19" s="1"/>
  <c r="A128" i="19"/>
  <c r="F128" i="19" s="1"/>
  <c r="A126" i="19"/>
  <c r="A125" i="19"/>
  <c r="F125" i="19" s="1"/>
  <c r="A124" i="19"/>
  <c r="G124" i="19" s="1"/>
  <c r="A122" i="19"/>
  <c r="H122" i="19" s="1"/>
  <c r="A121" i="19"/>
  <c r="A120" i="19"/>
  <c r="G120" i="19" s="1"/>
  <c r="A119" i="19"/>
  <c r="G119" i="19" s="1"/>
  <c r="A118" i="19"/>
  <c r="A117" i="19"/>
  <c r="G117" i="19" s="1"/>
  <c r="A116" i="19"/>
  <c r="H116" i="19" s="1"/>
  <c r="A115" i="19"/>
  <c r="H115" i="19" s="1"/>
  <c r="A114" i="19"/>
  <c r="H114" i="19" s="1"/>
  <c r="A113" i="19"/>
  <c r="A112" i="19"/>
  <c r="G112" i="19" s="1"/>
  <c r="A110" i="19"/>
  <c r="F110" i="19" s="1"/>
  <c r="A109" i="19"/>
  <c r="G109" i="19" s="1"/>
  <c r="A108" i="19"/>
  <c r="H108" i="19" s="1"/>
  <c r="A107" i="19"/>
  <c r="H107" i="19" s="1"/>
  <c r="A106" i="19"/>
  <c r="H106" i="19" s="1"/>
  <c r="A105" i="19"/>
  <c r="F105" i="19" s="1"/>
  <c r="A104" i="19"/>
  <c r="G104" i="19" s="1"/>
  <c r="A103" i="19"/>
  <c r="F103" i="19" s="1"/>
  <c r="A102" i="19"/>
  <c r="F102" i="19" s="1"/>
  <c r="A101" i="19"/>
  <c r="A100" i="19"/>
  <c r="G100" i="19"/>
  <c r="A99" i="19"/>
  <c r="H99" i="19" s="1"/>
  <c r="A98" i="19"/>
  <c r="H98" i="19" s="1"/>
  <c r="A97" i="19"/>
  <c r="A96" i="19"/>
  <c r="F96" i="19" s="1"/>
  <c r="A95" i="19"/>
  <c r="F95" i="19" s="1"/>
  <c r="A94" i="19"/>
  <c r="H94" i="19" s="1"/>
  <c r="A93" i="19"/>
  <c r="F93" i="19" s="1"/>
  <c r="A92" i="19"/>
  <c r="A91" i="19"/>
  <c r="H91" i="19" s="1"/>
  <c r="A90" i="19"/>
  <c r="H90" i="19" s="1"/>
  <c r="A89" i="19"/>
  <c r="A87" i="19"/>
  <c r="F87" i="19" s="1"/>
  <c r="A86" i="19"/>
  <c r="F86" i="19" s="1"/>
  <c r="A84" i="19"/>
  <c r="G84" i="19" s="1"/>
  <c r="A83" i="19"/>
  <c r="H83" i="19" s="1"/>
  <c r="A82" i="19"/>
  <c r="H82" i="19" s="1"/>
  <c r="A81" i="19"/>
  <c r="H81" i="19" s="1"/>
  <c r="A80" i="19"/>
  <c r="G80" i="19" s="1"/>
  <c r="A79" i="19"/>
  <c r="G79" i="19" s="1"/>
  <c r="A78" i="19"/>
  <c r="F78" i="19" s="1"/>
  <c r="A77" i="19"/>
  <c r="F77" i="19" s="1"/>
  <c r="A76" i="19"/>
  <c r="H76" i="19" s="1"/>
  <c r="A75" i="19"/>
  <c r="F75" i="19" s="1"/>
  <c r="A74" i="19"/>
  <c r="H74" i="19" s="1"/>
  <c r="A73" i="19"/>
  <c r="A71" i="19"/>
  <c r="F71" i="19" s="1"/>
  <c r="A70" i="19"/>
  <c r="G70" i="19" s="1"/>
  <c r="A69" i="19"/>
  <c r="H69" i="19" s="1"/>
  <c r="A68" i="19"/>
  <c r="H68" i="19" s="1"/>
  <c r="A67" i="19"/>
  <c r="H67" i="19" s="1"/>
  <c r="A66" i="19"/>
  <c r="H66" i="19" s="1"/>
  <c r="A65" i="19"/>
  <c r="H65" i="19" s="1"/>
  <c r="A64" i="19"/>
  <c r="H64" i="19" s="1"/>
  <c r="A63" i="19"/>
  <c r="F63" i="19" s="1"/>
  <c r="A62" i="19"/>
  <c r="F62" i="19" s="1"/>
  <c r="A61" i="19"/>
  <c r="G61" i="19" s="1"/>
  <c r="A60" i="19"/>
  <c r="H60" i="19" s="1"/>
  <c r="A59" i="19"/>
  <c r="G59" i="19" s="1"/>
  <c r="A58" i="19"/>
  <c r="H58" i="19" s="1"/>
  <c r="A57" i="19"/>
  <c r="F57" i="19" s="1"/>
  <c r="A55" i="19"/>
  <c r="F55" i="19" s="1"/>
  <c r="A54" i="19"/>
  <c r="H54" i="19" s="1"/>
  <c r="A52" i="19"/>
  <c r="G52" i="19" s="1"/>
  <c r="A51" i="19"/>
  <c r="F51" i="19" s="1"/>
  <c r="A50" i="19"/>
  <c r="H50" i="19" s="1"/>
  <c r="A49" i="19"/>
  <c r="F49" i="19" s="1"/>
  <c r="A48" i="19"/>
  <c r="G48" i="19" s="1"/>
  <c r="A47" i="19"/>
  <c r="G47" i="19" s="1"/>
  <c r="A46" i="19"/>
  <c r="H46" i="19" s="1"/>
  <c r="A45" i="19"/>
  <c r="F45" i="19" s="1"/>
  <c r="A44" i="19"/>
  <c r="G44" i="19" s="1"/>
  <c r="A43" i="19"/>
  <c r="H43" i="19" s="1"/>
  <c r="A42" i="19"/>
  <c r="A41" i="19"/>
  <c r="H41" i="19" s="1"/>
  <c r="A39" i="19"/>
  <c r="G39" i="19" s="1"/>
  <c r="A38" i="19"/>
  <c r="H38" i="19" s="1"/>
  <c r="A36" i="19"/>
  <c r="A33" i="19"/>
  <c r="A31" i="19"/>
  <c r="A29" i="19"/>
  <c r="A28" i="19"/>
  <c r="A27" i="19"/>
  <c r="A23" i="19"/>
  <c r="A19" i="19"/>
  <c r="A16" i="19"/>
  <c r="A15" i="19"/>
  <c r="A33" i="9"/>
  <c r="A32" i="9"/>
  <c r="A31" i="9"/>
  <c r="A29" i="9"/>
  <c r="A28" i="9"/>
  <c r="A23" i="9"/>
  <c r="A19" i="9"/>
  <c r="A17" i="9"/>
  <c r="A16" i="9"/>
  <c r="D34" i="2"/>
  <c r="D31" i="2"/>
  <c r="D28" i="2"/>
  <c r="D24" i="2"/>
  <c r="D20" i="2"/>
  <c r="F6197" i="6"/>
  <c r="G6197" i="6"/>
  <c r="D6197" i="6"/>
  <c r="B6197" i="6"/>
  <c r="A6197" i="6"/>
  <c r="F6196" i="6"/>
  <c r="G6196" i="6" s="1"/>
  <c r="D6196" i="6"/>
  <c r="B6196" i="6"/>
  <c r="A6196" i="6"/>
  <c r="F6195" i="6"/>
  <c r="G6195" i="6"/>
  <c r="D6195" i="6"/>
  <c r="B6195" i="6"/>
  <c r="A6195" i="6"/>
  <c r="F6194" i="6"/>
  <c r="G6194" i="6" s="1"/>
  <c r="D6194" i="6"/>
  <c r="B6194" i="6"/>
  <c r="A6194" i="6"/>
  <c r="F6193" i="6"/>
  <c r="G6193" i="6"/>
  <c r="D6193" i="6"/>
  <c r="B6193" i="6"/>
  <c r="A6193" i="6"/>
  <c r="F6192" i="6"/>
  <c r="G6192" i="6" s="1"/>
  <c r="D6192" i="6"/>
  <c r="B6192" i="6"/>
  <c r="A6192" i="6"/>
  <c r="F6191" i="6"/>
  <c r="G6191" i="6"/>
  <c r="D6191" i="6"/>
  <c r="B6191" i="6"/>
  <c r="A6191" i="6"/>
  <c r="F6190" i="6"/>
  <c r="G6190" i="6" s="1"/>
  <c r="D6190" i="6"/>
  <c r="B6190" i="6"/>
  <c r="A6190" i="6"/>
  <c r="F6189" i="6"/>
  <c r="G6189" i="6"/>
  <c r="D6189" i="6"/>
  <c r="B6189" i="6"/>
  <c r="A6189" i="6"/>
  <c r="F6186" i="6"/>
  <c r="G6186" i="6" s="1"/>
  <c r="D6186" i="6"/>
  <c r="A6186" i="6"/>
  <c r="B6186" i="6" s="1"/>
  <c r="A6" i="18"/>
  <c r="A7" i="18"/>
  <c r="A8" i="18"/>
  <c r="A9" i="18"/>
  <c r="A10" i="18"/>
  <c r="A11" i="18"/>
  <c r="A12" i="18"/>
  <c r="A13" i="18"/>
  <c r="A14" i="18"/>
  <c r="A15" i="18"/>
  <c r="A16" i="18"/>
  <c r="A17" i="18"/>
  <c r="A18" i="18"/>
  <c r="A19" i="18"/>
  <c r="A20" i="18"/>
  <c r="A21" i="18"/>
  <c r="A25" i="18"/>
  <c r="A26" i="18"/>
  <c r="A27" i="18"/>
  <c r="A28" i="18"/>
  <c r="A29" i="18"/>
  <c r="A30" i="18"/>
  <c r="A31" i="18"/>
  <c r="A32" i="18"/>
  <c r="A33" i="18"/>
  <c r="A34" i="18"/>
  <c r="A35" i="18"/>
  <c r="A36" i="18"/>
  <c r="A37" i="18"/>
  <c r="A38" i="18"/>
  <c r="A39" i="18"/>
  <c r="A40" i="18"/>
  <c r="A41" i="18"/>
  <c r="A42"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6" i="18"/>
  <c r="A77" i="18"/>
  <c r="A78" i="18"/>
  <c r="A79" i="18"/>
  <c r="A80" i="18"/>
  <c r="A81" i="18"/>
  <c r="A82" i="18"/>
  <c r="A83" i="18"/>
  <c r="A84" i="18"/>
  <c r="A85" i="18"/>
  <c r="A86" i="18"/>
  <c r="A87" i="18"/>
  <c r="A88" i="18"/>
  <c r="A89" i="18"/>
  <c r="A90" i="18"/>
  <c r="A91" i="18"/>
  <c r="A92" i="18"/>
  <c r="A93" i="18"/>
  <c r="A94" i="18"/>
  <c r="A95" i="18"/>
  <c r="A97" i="18"/>
  <c r="A98" i="18"/>
  <c r="A99" i="18"/>
  <c r="A100" i="18"/>
  <c r="A101"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A207" i="18"/>
  <c r="A208" i="18"/>
  <c r="A209" i="18"/>
  <c r="A210" i="18"/>
  <c r="A211" i="18"/>
  <c r="A212" i="18"/>
  <c r="A213" i="18"/>
  <c r="A217" i="18"/>
  <c r="A218" i="18"/>
  <c r="A219" i="18"/>
  <c r="A220" i="18"/>
  <c r="A227" i="18"/>
  <c r="A228" i="18"/>
  <c r="A229" i="18"/>
  <c r="A230" i="18"/>
  <c r="A231" i="18"/>
  <c r="A232" i="18"/>
  <c r="A244" i="18"/>
  <c r="A245" i="18"/>
  <c r="A246" i="18"/>
  <c r="A247" i="18"/>
  <c r="A248" i="18"/>
  <c r="A249" i="18"/>
  <c r="A250" i="18"/>
  <c r="A251" i="18"/>
  <c r="A252" i="18"/>
  <c r="A253" i="18"/>
  <c r="A254" i="18"/>
  <c r="A255" i="18"/>
  <c r="A256" i="18"/>
  <c r="A257" i="18"/>
  <c r="A259" i="18"/>
  <c r="A267" i="18"/>
  <c r="A276" i="18"/>
  <c r="A277" i="18"/>
  <c r="A278" i="18"/>
  <c r="A279" i="18"/>
  <c r="A280" i="18"/>
  <c r="A281" i="18"/>
  <c r="A283" i="18"/>
  <c r="A291" i="18"/>
  <c r="A292" i="18"/>
  <c r="A293" i="18"/>
  <c r="A294" i="18"/>
  <c r="A295" i="18"/>
  <c r="A296" i="18"/>
  <c r="A297" i="18"/>
  <c r="A298" i="18"/>
  <c r="A306" i="18"/>
  <c r="A307" i="18"/>
  <c r="A308" i="18"/>
  <c r="A309" i="18"/>
  <c r="A310" i="18"/>
  <c r="A311" i="18"/>
  <c r="A312" i="18"/>
  <c r="A313" i="18"/>
  <c r="A314" i="18"/>
  <c r="A315" i="18"/>
  <c r="A317" i="18"/>
  <c r="A318" i="18"/>
  <c r="A319" i="18"/>
  <c r="A322" i="18"/>
  <c r="A323" i="18"/>
  <c r="A324" i="18"/>
  <c r="A325" i="18"/>
  <c r="A326" i="18"/>
  <c r="A327" i="18"/>
  <c r="A328" i="18"/>
  <c r="A329" i="18"/>
  <c r="A330" i="18"/>
  <c r="A331" i="18"/>
  <c r="A335" i="18"/>
  <c r="A336" i="18"/>
  <c r="A338" i="18"/>
  <c r="A339" i="18"/>
  <c r="A340" i="18"/>
  <c r="A341" i="18"/>
  <c r="A342" i="18"/>
  <c r="A343" i="18"/>
  <c r="A345" i="18"/>
  <c r="A346" i="18"/>
  <c r="A348" i="18"/>
  <c r="A349" i="18"/>
  <c r="A350" i="18"/>
  <c r="A351" i="18"/>
  <c r="A352" i="18"/>
  <c r="A354" i="18"/>
  <c r="A355" i="18"/>
  <c r="A356" i="18"/>
  <c r="A357" i="18"/>
  <c r="A358" i="18"/>
  <c r="A359" i="18"/>
  <c r="A360" i="18"/>
  <c r="A361" i="18"/>
  <c r="A362" i="18"/>
  <c r="A363" i="18"/>
  <c r="A364" i="18"/>
  <c r="A365" i="18"/>
  <c r="A366" i="18"/>
  <c r="A367" i="18"/>
  <c r="A368" i="18"/>
  <c r="A369" i="18"/>
  <c r="A370" i="18"/>
  <c r="A371" i="18"/>
  <c r="A372" i="18"/>
  <c r="A373" i="18"/>
  <c r="A374" i="18"/>
  <c r="A376" i="18"/>
  <c r="A377" i="18"/>
  <c r="A378" i="18"/>
  <c r="A379" i="18"/>
  <c r="A380" i="18"/>
  <c r="A381" i="18"/>
  <c r="A382" i="18"/>
  <c r="A383" i="18"/>
  <c r="A386" i="18"/>
  <c r="A387" i="18"/>
  <c r="A388" i="18"/>
  <c r="A389" i="18"/>
  <c r="A390" i="18"/>
  <c r="A391" i="18"/>
  <c r="A393" i="18"/>
  <c r="A394" i="18"/>
  <c r="A395" i="18"/>
  <c r="A396" i="18"/>
  <c r="A397" i="18"/>
  <c r="A398" i="18"/>
  <c r="A399" i="18"/>
  <c r="A400" i="18"/>
  <c r="A401" i="18"/>
  <c r="A402" i="18"/>
  <c r="A403" i="18"/>
  <c r="A404" i="18"/>
  <c r="A406" i="18"/>
  <c r="A407" i="18"/>
  <c r="A408" i="18"/>
  <c r="A409" i="18"/>
  <c r="A410" i="18"/>
  <c r="A411" i="18"/>
  <c r="A413" i="18"/>
  <c r="A414" i="18"/>
  <c r="A415" i="18"/>
  <c r="A416" i="18"/>
  <c r="A417" i="18"/>
  <c r="A418" i="18"/>
  <c r="A419" i="18"/>
  <c r="A420" i="18"/>
  <c r="A425" i="18"/>
  <c r="A428" i="18"/>
  <c r="A429" i="18"/>
  <c r="A430" i="18"/>
  <c r="A431" i="18"/>
  <c r="A433" i="18"/>
  <c r="A434" i="18"/>
  <c r="A436" i="18"/>
  <c r="A437" i="18"/>
  <c r="A439" i="18"/>
  <c r="A441" i="18"/>
  <c r="A445" i="18"/>
  <c r="A454" i="18"/>
  <c r="A455" i="18"/>
  <c r="A456" i="18"/>
  <c r="A457" i="18"/>
  <c r="A458" i="18"/>
  <c r="A459" i="18"/>
  <c r="A460" i="18"/>
  <c r="A461" i="18"/>
  <c r="A462" i="18"/>
  <c r="A463" i="18"/>
  <c r="A464" i="18"/>
  <c r="A465" i="18"/>
  <c r="A466" i="18"/>
  <c r="A467" i="18"/>
  <c r="A468" i="18"/>
  <c r="A469" i="18"/>
  <c r="A470" i="18"/>
  <c r="A471" i="18"/>
  <c r="A472" i="18"/>
  <c r="A473" i="18"/>
  <c r="A474" i="18"/>
  <c r="A477" i="18"/>
  <c r="A478" i="18"/>
  <c r="A479" i="18"/>
  <c r="A480" i="18"/>
  <c r="A481" i="18"/>
  <c r="A482" i="18"/>
  <c r="A490" i="18"/>
  <c r="A491" i="18"/>
  <c r="A492" i="18"/>
  <c r="A493" i="18"/>
  <c r="A494" i="18"/>
  <c r="A495" i="18"/>
  <c r="A496" i="18"/>
  <c r="A497" i="18"/>
  <c r="A498" i="18"/>
  <c r="A499" i="18"/>
  <c r="A500" i="18"/>
  <c r="A502" i="18"/>
  <c r="A503" i="18"/>
  <c r="A504" i="18"/>
  <c r="A505" i="18"/>
  <c r="A515" i="18"/>
  <c r="A516" i="18"/>
  <c r="A517" i="18"/>
  <c r="A518" i="18"/>
  <c r="A519" i="18"/>
  <c r="A522" i="18"/>
  <c r="A532" i="18"/>
  <c r="A533" i="18"/>
  <c r="A534" i="18"/>
  <c r="A535" i="18"/>
  <c r="A536" i="18"/>
  <c r="A537" i="18"/>
  <c r="A538" i="18"/>
  <c r="A539" i="18"/>
  <c r="A540" i="18"/>
  <c r="A541" i="18"/>
  <c r="A542" i="18"/>
  <c r="A543" i="18"/>
  <c r="A544" i="18"/>
  <c r="A545" i="18"/>
  <c r="A546" i="18"/>
  <c r="A547" i="18"/>
  <c r="A548" i="18"/>
  <c r="A549" i="18"/>
  <c r="A550" i="18"/>
  <c r="A551" i="18"/>
  <c r="A552" i="18"/>
  <c r="A553" i="18"/>
  <c r="A559" i="18"/>
  <c r="A560" i="18"/>
  <c r="A561" i="18"/>
  <c r="A562" i="18"/>
  <c r="A563" i="18"/>
  <c r="A564" i="18"/>
  <c r="A565" i="18"/>
  <c r="A566" i="18"/>
  <c r="A567" i="18"/>
  <c r="A568" i="18"/>
  <c r="A569" i="18"/>
  <c r="A570" i="18"/>
  <c r="A571" i="18"/>
  <c r="A572" i="18"/>
  <c r="A573" i="18"/>
  <c r="A574" i="18"/>
  <c r="A575" i="18"/>
  <c r="A576" i="18"/>
  <c r="A577" i="18"/>
  <c r="A578" i="18"/>
  <c r="A579" i="18"/>
  <c r="A580" i="18"/>
  <c r="A581" i="18"/>
  <c r="A582" i="18"/>
  <c r="A583" i="18"/>
  <c r="A584" i="18"/>
  <c r="A585" i="18"/>
  <c r="A586" i="18"/>
  <c r="A587" i="18"/>
  <c r="A588" i="18"/>
  <c r="A589" i="18"/>
  <c r="A590" i="18"/>
  <c r="A591" i="18"/>
  <c r="A592" i="18"/>
  <c r="A593" i="18"/>
  <c r="A594" i="18"/>
  <c r="A595" i="18"/>
  <c r="A596" i="18"/>
  <c r="A597" i="18"/>
  <c r="A598" i="18"/>
  <c r="A599" i="18"/>
  <c r="A600" i="18"/>
  <c r="A601" i="18"/>
  <c r="A602" i="18"/>
  <c r="A603" i="18"/>
  <c r="A604" i="18"/>
  <c r="A605" i="18"/>
  <c r="A606" i="18"/>
  <c r="A607" i="18"/>
  <c r="A608" i="18"/>
  <c r="A609" i="18"/>
  <c r="A610" i="18"/>
  <c r="A611" i="18"/>
  <c r="A612" i="18"/>
  <c r="A613" i="18"/>
  <c r="A614" i="18"/>
  <c r="A615" i="18"/>
  <c r="A616" i="18"/>
  <c r="A617" i="18"/>
  <c r="A618" i="18"/>
  <c r="A619" i="18"/>
  <c r="A620" i="18"/>
  <c r="A621" i="18"/>
  <c r="A622" i="18"/>
  <c r="A623" i="18"/>
  <c r="A624" i="18"/>
  <c r="A625" i="18"/>
  <c r="A626" i="18"/>
  <c r="A627" i="18"/>
  <c r="A628" i="18"/>
  <c r="A629" i="18"/>
  <c r="A630" i="18"/>
  <c r="A631" i="18"/>
  <c r="A632" i="18"/>
  <c r="A633" i="18"/>
  <c r="A636" i="18"/>
  <c r="A637" i="18"/>
  <c r="A638" i="18"/>
  <c r="A639" i="18"/>
  <c r="A640" i="18"/>
  <c r="A641" i="18"/>
  <c r="A642" i="18"/>
  <c r="A643" i="18"/>
  <c r="A644" i="18"/>
  <c r="A645" i="18"/>
  <c r="A646" i="18"/>
  <c r="A647" i="18"/>
  <c r="A648" i="18"/>
  <c r="A649" i="18"/>
  <c r="A650" i="18"/>
  <c r="A651" i="18"/>
  <c r="A652" i="18"/>
  <c r="A653" i="18"/>
  <c r="A654" i="18"/>
  <c r="A655" i="18"/>
  <c r="A656" i="18"/>
  <c r="A657" i="18"/>
  <c r="A658" i="18"/>
  <c r="A659" i="18"/>
  <c r="A660" i="18"/>
  <c r="A661" i="18"/>
  <c r="A662" i="18"/>
  <c r="A663" i="18"/>
  <c r="A664" i="18"/>
  <c r="A665" i="18"/>
  <c r="A666" i="18"/>
  <c r="A667" i="18"/>
  <c r="A668" i="18"/>
  <c r="A669" i="18"/>
  <c r="A670" i="18"/>
  <c r="A671" i="18"/>
  <c r="A672" i="18"/>
  <c r="A673" i="18"/>
  <c r="A674" i="18"/>
  <c r="A675" i="18"/>
  <c r="A676" i="18"/>
  <c r="A679" i="18"/>
  <c r="A680" i="18"/>
  <c r="A681" i="18"/>
  <c r="A682" i="18"/>
  <c r="A683" i="18"/>
  <c r="A684" i="18"/>
  <c r="A685" i="18"/>
  <c r="A686" i="18"/>
  <c r="A687" i="18"/>
  <c r="A688" i="18"/>
  <c r="A689" i="18"/>
  <c r="A690" i="18"/>
  <c r="A691" i="18"/>
  <c r="A692" i="18"/>
  <c r="A693" i="18"/>
  <c r="A694" i="18"/>
  <c r="A695" i="18"/>
  <c r="A696" i="18"/>
  <c r="A697" i="18"/>
  <c r="A698" i="18"/>
  <c r="A699" i="18"/>
  <c r="A700" i="18"/>
  <c r="A701" i="18"/>
  <c r="A702" i="18"/>
  <c r="A703" i="18"/>
  <c r="A704" i="18"/>
  <c r="A705" i="18"/>
  <c r="A706" i="18"/>
  <c r="A707" i="18"/>
  <c r="A708" i="18"/>
  <c r="A709" i="18"/>
  <c r="A710" i="18"/>
  <c r="A711" i="18"/>
  <c r="A712" i="18"/>
  <c r="A713" i="18"/>
  <c r="A717" i="18"/>
  <c r="A718" i="18"/>
  <c r="A719" i="18"/>
  <c r="A720" i="18"/>
  <c r="A721" i="18"/>
  <c r="A722" i="18"/>
  <c r="A723" i="18"/>
  <c r="A724" i="18"/>
  <c r="A725" i="18"/>
  <c r="A726" i="18"/>
  <c r="A727" i="18"/>
  <c r="A728" i="18"/>
  <c r="A729" i="18"/>
  <c r="A730" i="18"/>
  <c r="A731" i="18"/>
  <c r="A732" i="18"/>
  <c r="A733" i="18"/>
  <c r="A734" i="18"/>
  <c r="A735" i="18"/>
  <c r="A736" i="18"/>
  <c r="A737" i="18"/>
  <c r="A738" i="18"/>
  <c r="A739" i="18"/>
  <c r="A740" i="18"/>
  <c r="A741" i="18"/>
  <c r="A742" i="18"/>
  <c r="A743" i="18"/>
  <c r="A744" i="18"/>
  <c r="A745" i="18"/>
  <c r="A746" i="18"/>
  <c r="A747" i="18"/>
  <c r="A748" i="18"/>
  <c r="A749" i="18"/>
  <c r="A750" i="18"/>
  <c r="A751" i="18"/>
  <c r="A759" i="18"/>
  <c r="F6185" i="6"/>
  <c r="G6185" i="6" s="1"/>
  <c r="D6185" i="6"/>
  <c r="A6185" i="6"/>
  <c r="B6185" i="6"/>
  <c r="F6184" i="6"/>
  <c r="G6184" i="6"/>
  <c r="D6184" i="6"/>
  <c r="A6184" i="6"/>
  <c r="B6184" i="6" s="1"/>
  <c r="F6183" i="6"/>
  <c r="G6183" i="6" s="1"/>
  <c r="D6183" i="6"/>
  <c r="A6183" i="6"/>
  <c r="B6183" i="6"/>
  <c r="F6182" i="6"/>
  <c r="G6182" i="6"/>
  <c r="D6182" i="6"/>
  <c r="A6182" i="6"/>
  <c r="B6182" i="6" s="1"/>
  <c r="F6181" i="6"/>
  <c r="G6181" i="6" s="1"/>
  <c r="D6181" i="6"/>
  <c r="A6181" i="6"/>
  <c r="B6181" i="6"/>
  <c r="F6180" i="6"/>
  <c r="G6180" i="6"/>
  <c r="D6180" i="6"/>
  <c r="A6180" i="6"/>
  <c r="B6180" i="6" s="1"/>
  <c r="F6179" i="6"/>
  <c r="G6179" i="6" s="1"/>
  <c r="D6179" i="6"/>
  <c r="A6179" i="6"/>
  <c r="B6179" i="6"/>
  <c r="F6176" i="6"/>
  <c r="G6176" i="6"/>
  <c r="D6176" i="6"/>
  <c r="B6176" i="6"/>
  <c r="A6176" i="6"/>
  <c r="F6175" i="6"/>
  <c r="G6175" i="6" s="1"/>
  <c r="D6175" i="6"/>
  <c r="B6175" i="6"/>
  <c r="A6175" i="6"/>
  <c r="F6174" i="6"/>
  <c r="G6174" i="6"/>
  <c r="D6174" i="6"/>
  <c r="B6174" i="6"/>
  <c r="A6174" i="6"/>
  <c r="F6173" i="6"/>
  <c r="G6173" i="6" s="1"/>
  <c r="D6173" i="6"/>
  <c r="B6173" i="6"/>
  <c r="A6173" i="6"/>
  <c r="F6172" i="6"/>
  <c r="G6172" i="6"/>
  <c r="D6172" i="6"/>
  <c r="B6172" i="6"/>
  <c r="A6172" i="6"/>
  <c r="F6171" i="6"/>
  <c r="G6171" i="6" s="1"/>
  <c r="D6171" i="6"/>
  <c r="B6171" i="6"/>
  <c r="A6171" i="6"/>
  <c r="F6170" i="6"/>
  <c r="G6170" i="6"/>
  <c r="D6170" i="6"/>
  <c r="B6170" i="6"/>
  <c r="A6170" i="6"/>
  <c r="F6169" i="6"/>
  <c r="G6169" i="6" s="1"/>
  <c r="D6169" i="6"/>
  <c r="B6169" i="6"/>
  <c r="A6169" i="6"/>
  <c r="F6168" i="6"/>
  <c r="G6168" i="6"/>
  <c r="D6168" i="6"/>
  <c r="B6168" i="6"/>
  <c r="A6168" i="6"/>
  <c r="F6167" i="6"/>
  <c r="G6167" i="6" s="1"/>
  <c r="D6167" i="6"/>
  <c r="B6167" i="6"/>
  <c r="A6167" i="6"/>
  <c r="F6166" i="6"/>
  <c r="G6166" i="6"/>
  <c r="D6166" i="6"/>
  <c r="B6166" i="6"/>
  <c r="A6166" i="6"/>
  <c r="F6165" i="6"/>
  <c r="G6165" i="6" s="1"/>
  <c r="D6165" i="6"/>
  <c r="B6165" i="6"/>
  <c r="A6165" i="6"/>
  <c r="F6164" i="6"/>
  <c r="G6164" i="6"/>
  <c r="D6164" i="6"/>
  <c r="B6164" i="6"/>
  <c r="A6164" i="6"/>
  <c r="F6163" i="6"/>
  <c r="G6163" i="6" s="1"/>
  <c r="D6163" i="6"/>
  <c r="B6163" i="6"/>
  <c r="A6163" i="6"/>
  <c r="B6156" i="6"/>
  <c r="G6155" i="6"/>
  <c r="B6155" i="6"/>
  <c r="B6154" i="6"/>
  <c r="B6153" i="6"/>
  <c r="F6147" i="6"/>
  <c r="G6147" i="6" s="1"/>
  <c r="D6147" i="6"/>
  <c r="B6147" i="6"/>
  <c r="A6147" i="6"/>
  <c r="F6146" i="6"/>
  <c r="G6146" i="6"/>
  <c r="D6146" i="6"/>
  <c r="B6146" i="6"/>
  <c r="A6146" i="6"/>
  <c r="F6145" i="6"/>
  <c r="G6145" i="6" s="1"/>
  <c r="D6145" i="6"/>
  <c r="B6145" i="6"/>
  <c r="A6145" i="6"/>
  <c r="F6144" i="6"/>
  <c r="G6144" i="6"/>
  <c r="D6144" i="6"/>
  <c r="B6144" i="6"/>
  <c r="A6144" i="6"/>
  <c r="F6143" i="6"/>
  <c r="G6143" i="6" s="1"/>
  <c r="D6143" i="6"/>
  <c r="B6143" i="6"/>
  <c r="A6143" i="6"/>
  <c r="F6142" i="6"/>
  <c r="G6142" i="6"/>
  <c r="D6142" i="6"/>
  <c r="B6142" i="6"/>
  <c r="A6142" i="6"/>
  <c r="F6141" i="6"/>
  <c r="G6141" i="6" s="1"/>
  <c r="D6141" i="6"/>
  <c r="B6141" i="6"/>
  <c r="A6141" i="6"/>
  <c r="F6140" i="6"/>
  <c r="G6140" i="6"/>
  <c r="D6140" i="6"/>
  <c r="B6140" i="6"/>
  <c r="A6140" i="6"/>
  <c r="F6139" i="6"/>
  <c r="G6139" i="6" s="1"/>
  <c r="D6139" i="6"/>
  <c r="B6139" i="6"/>
  <c r="A6139" i="6"/>
  <c r="F6136" i="6"/>
  <c r="G6136" i="6"/>
  <c r="D6136" i="6"/>
  <c r="A6136" i="6"/>
  <c r="B6136" i="6" s="1"/>
  <c r="F6135" i="6"/>
  <c r="G6135" i="6" s="1"/>
  <c r="D6135" i="6"/>
  <c r="A6135" i="6"/>
  <c r="B6135" i="6"/>
  <c r="F6134" i="6"/>
  <c r="G6134" i="6"/>
  <c r="D6134" i="6"/>
  <c r="A6134" i="6"/>
  <c r="B6134" i="6" s="1"/>
  <c r="F6133" i="6"/>
  <c r="G6133" i="6" s="1"/>
  <c r="D6133" i="6"/>
  <c r="A6133" i="6"/>
  <c r="B6133" i="6"/>
  <c r="F6132" i="6"/>
  <c r="G6132" i="6"/>
  <c r="D6132" i="6"/>
  <c r="A6132" i="6"/>
  <c r="B6132" i="6" s="1"/>
  <c r="F6131" i="6"/>
  <c r="G6131" i="6" s="1"/>
  <c r="D6131" i="6"/>
  <c r="A6131" i="6"/>
  <c r="B6131" i="6"/>
  <c r="F6130" i="6"/>
  <c r="G6130" i="6"/>
  <c r="D6130" i="6"/>
  <c r="A6130" i="6"/>
  <c r="B6130" i="6" s="1"/>
  <c r="F6129" i="6"/>
  <c r="G6129" i="6" s="1"/>
  <c r="G6137" i="6"/>
  <c r="D6129" i="6"/>
  <c r="A6129" i="6"/>
  <c r="B6129" i="6" s="1"/>
  <c r="F6126" i="6"/>
  <c r="G6126" i="6" s="1"/>
  <c r="D6126" i="6"/>
  <c r="B6126" i="6"/>
  <c r="A6126" i="6"/>
  <c r="F6125" i="6"/>
  <c r="G6125" i="6"/>
  <c r="D6125" i="6"/>
  <c r="B6125" i="6"/>
  <c r="A6125" i="6"/>
  <c r="F6124" i="6"/>
  <c r="G6124" i="6" s="1"/>
  <c r="D6124" i="6"/>
  <c r="B6124" i="6"/>
  <c r="A6124" i="6"/>
  <c r="F6123" i="6"/>
  <c r="G6123" i="6"/>
  <c r="D6123" i="6"/>
  <c r="B6123" i="6"/>
  <c r="A6123" i="6"/>
  <c r="F6122" i="6"/>
  <c r="G6122" i="6" s="1"/>
  <c r="D6122" i="6"/>
  <c r="B6122" i="6"/>
  <c r="A6122" i="6"/>
  <c r="F6121" i="6"/>
  <c r="G6121" i="6"/>
  <c r="D6121" i="6"/>
  <c r="B6121" i="6"/>
  <c r="A6121" i="6"/>
  <c r="F6120" i="6"/>
  <c r="G6120" i="6" s="1"/>
  <c r="D6120" i="6"/>
  <c r="B6120" i="6"/>
  <c r="A6120" i="6"/>
  <c r="F6119" i="6"/>
  <c r="G6119" i="6"/>
  <c r="D6119" i="6"/>
  <c r="B6119" i="6"/>
  <c r="A6119" i="6"/>
  <c r="F6118" i="6"/>
  <c r="G6118" i="6" s="1"/>
  <c r="D6118" i="6"/>
  <c r="B6118" i="6"/>
  <c r="A6118" i="6"/>
  <c r="F6117" i="6"/>
  <c r="G6117" i="6"/>
  <c r="D6117" i="6"/>
  <c r="B6117" i="6"/>
  <c r="A6117" i="6"/>
  <c r="F6116" i="6"/>
  <c r="G6116" i="6" s="1"/>
  <c r="D6116" i="6"/>
  <c r="B6116" i="6"/>
  <c r="A6116" i="6"/>
  <c r="F6115" i="6"/>
  <c r="G6115" i="6"/>
  <c r="D6115" i="6"/>
  <c r="B6115" i="6"/>
  <c r="A6115" i="6"/>
  <c r="F6114" i="6"/>
  <c r="G6114" i="6" s="1"/>
  <c r="D6114" i="6"/>
  <c r="B6114" i="6"/>
  <c r="A6114" i="6"/>
  <c r="F6113" i="6"/>
  <c r="G6113" i="6"/>
  <c r="D6113" i="6"/>
  <c r="B6113" i="6"/>
  <c r="A6113" i="6"/>
  <c r="B6106" i="6"/>
  <c r="G6105" i="6"/>
  <c r="B6105" i="6"/>
  <c r="B6104" i="6"/>
  <c r="B6103" i="6"/>
  <c r="F6097" i="6"/>
  <c r="G6097" i="6"/>
  <c r="D6097" i="6"/>
  <c r="B6097" i="6"/>
  <c r="A6097" i="6"/>
  <c r="F6096" i="6"/>
  <c r="G6096" i="6" s="1"/>
  <c r="D6096" i="6"/>
  <c r="B6096" i="6"/>
  <c r="A6096" i="6"/>
  <c r="F6095" i="6"/>
  <c r="G6095" i="6"/>
  <c r="D6095" i="6"/>
  <c r="B6095" i="6"/>
  <c r="A6095" i="6"/>
  <c r="F6094" i="6"/>
  <c r="G6094" i="6" s="1"/>
  <c r="D6094" i="6"/>
  <c r="B6094" i="6"/>
  <c r="A6094" i="6"/>
  <c r="F6093" i="6"/>
  <c r="G6093" i="6"/>
  <c r="D6093" i="6"/>
  <c r="B6093" i="6"/>
  <c r="A6093" i="6"/>
  <c r="F6092" i="6"/>
  <c r="G6092" i="6" s="1"/>
  <c r="D6092" i="6"/>
  <c r="B6092" i="6"/>
  <c r="A6092" i="6"/>
  <c r="F6091" i="6"/>
  <c r="G6091" i="6"/>
  <c r="D6091" i="6"/>
  <c r="B6091" i="6"/>
  <c r="A6091" i="6"/>
  <c r="F6090" i="6"/>
  <c r="G6090" i="6" s="1"/>
  <c r="D6090" i="6"/>
  <c r="B6090" i="6"/>
  <c r="A6090" i="6"/>
  <c r="F6089" i="6"/>
  <c r="G6089" i="6"/>
  <c r="D6089" i="6"/>
  <c r="B6089" i="6"/>
  <c r="A6089" i="6"/>
  <c r="F6086" i="6"/>
  <c r="G6086" i="6" s="1"/>
  <c r="D6086" i="6"/>
  <c r="A6086" i="6"/>
  <c r="B6086" i="6"/>
  <c r="F6085" i="6"/>
  <c r="G6085" i="6"/>
  <c r="D6085" i="6"/>
  <c r="A6085" i="6"/>
  <c r="B6085" i="6" s="1"/>
  <c r="F6084" i="6"/>
  <c r="G6084" i="6" s="1"/>
  <c r="D6084" i="6"/>
  <c r="A6084" i="6"/>
  <c r="B6084" i="6"/>
  <c r="F6083" i="6"/>
  <c r="G6083" i="6"/>
  <c r="D6083" i="6"/>
  <c r="A6083" i="6"/>
  <c r="B6083" i="6" s="1"/>
  <c r="F6082" i="6"/>
  <c r="G6082" i="6" s="1"/>
  <c r="D6082" i="6"/>
  <c r="A6082" i="6"/>
  <c r="B6082" i="6"/>
  <c r="F6081" i="6"/>
  <c r="G6081" i="6"/>
  <c r="D6081" i="6"/>
  <c r="A6081" i="6"/>
  <c r="B6081" i="6" s="1"/>
  <c r="F6080" i="6"/>
  <c r="G6080" i="6" s="1"/>
  <c r="D6080" i="6"/>
  <c r="A6080" i="6"/>
  <c r="B6080" i="6"/>
  <c r="F6079" i="6"/>
  <c r="G6079" i="6"/>
  <c r="D6079" i="6"/>
  <c r="A6079" i="6"/>
  <c r="B6079" i="6" s="1"/>
  <c r="F6076" i="6"/>
  <c r="G6076" i="6" s="1"/>
  <c r="D6076" i="6"/>
  <c r="B6076" i="6"/>
  <c r="A6076" i="6"/>
  <c r="F6075" i="6"/>
  <c r="G6075" i="6"/>
  <c r="D6075" i="6"/>
  <c r="B6075" i="6"/>
  <c r="A6075" i="6"/>
  <c r="F6074" i="6"/>
  <c r="G6074" i="6" s="1"/>
  <c r="D6074" i="6"/>
  <c r="B6074" i="6"/>
  <c r="A6074" i="6"/>
  <c r="F6073" i="6"/>
  <c r="G6073" i="6"/>
  <c r="D6073" i="6"/>
  <c r="B6073" i="6"/>
  <c r="A6073" i="6"/>
  <c r="F6072" i="6"/>
  <c r="G6072" i="6" s="1"/>
  <c r="D6072" i="6"/>
  <c r="B6072" i="6"/>
  <c r="A6072" i="6"/>
  <c r="F6071" i="6"/>
  <c r="G6071" i="6"/>
  <c r="D6071" i="6"/>
  <c r="B6071" i="6"/>
  <c r="A6071" i="6"/>
  <c r="F6070" i="6"/>
  <c r="G6070" i="6" s="1"/>
  <c r="D6070" i="6"/>
  <c r="B6070" i="6"/>
  <c r="A6070" i="6"/>
  <c r="F6069" i="6"/>
  <c r="G6069" i="6"/>
  <c r="D6069" i="6"/>
  <c r="B6069" i="6"/>
  <c r="A6069" i="6"/>
  <c r="F6068" i="6"/>
  <c r="G6068" i="6" s="1"/>
  <c r="D6068" i="6"/>
  <c r="B6068" i="6"/>
  <c r="A6068" i="6"/>
  <c r="F6067" i="6"/>
  <c r="G6067" i="6"/>
  <c r="D6067" i="6"/>
  <c r="B6067" i="6"/>
  <c r="A6067" i="6"/>
  <c r="F6066" i="6"/>
  <c r="G6066" i="6" s="1"/>
  <c r="D6066" i="6"/>
  <c r="B6066" i="6"/>
  <c r="A6066" i="6"/>
  <c r="F6065" i="6"/>
  <c r="G6065" i="6"/>
  <c r="D6065" i="6"/>
  <c r="B6065" i="6"/>
  <c r="A6065" i="6"/>
  <c r="F6064" i="6"/>
  <c r="G6064" i="6" s="1"/>
  <c r="D6064" i="6"/>
  <c r="B6064" i="6"/>
  <c r="A6064" i="6"/>
  <c r="F6063" i="6"/>
  <c r="G6063" i="6"/>
  <c r="D6063" i="6"/>
  <c r="B6063" i="6"/>
  <c r="A6063" i="6"/>
  <c r="B6056" i="6"/>
  <c r="G6055" i="6"/>
  <c r="B6055" i="6"/>
  <c r="B6054" i="6"/>
  <c r="B6053" i="6"/>
  <c r="F6047" i="6"/>
  <c r="G6047" i="6"/>
  <c r="D6047" i="6"/>
  <c r="B6047" i="6"/>
  <c r="A6047" i="6"/>
  <c r="F6046" i="6"/>
  <c r="G6046" i="6" s="1"/>
  <c r="D6046" i="6"/>
  <c r="B6046" i="6"/>
  <c r="A6046" i="6"/>
  <c r="F6045" i="6"/>
  <c r="G6045" i="6"/>
  <c r="D6045" i="6"/>
  <c r="B6045" i="6"/>
  <c r="A6045" i="6"/>
  <c r="F6044" i="6"/>
  <c r="G6044" i="6" s="1"/>
  <c r="D6044" i="6"/>
  <c r="B6044" i="6"/>
  <c r="A6044" i="6"/>
  <c r="F6043" i="6"/>
  <c r="G6043" i="6"/>
  <c r="D6043" i="6"/>
  <c r="B6043" i="6"/>
  <c r="A6043" i="6"/>
  <c r="F6042" i="6"/>
  <c r="G6042" i="6" s="1"/>
  <c r="D6042" i="6"/>
  <c r="B6042" i="6"/>
  <c r="A6042" i="6"/>
  <c r="F6041" i="6"/>
  <c r="G6041" i="6"/>
  <c r="D6041" i="6"/>
  <c r="B6041" i="6"/>
  <c r="A6041" i="6"/>
  <c r="F6040" i="6"/>
  <c r="G6040" i="6" s="1"/>
  <c r="D6040" i="6"/>
  <c r="B6040" i="6"/>
  <c r="A6040" i="6"/>
  <c r="F6039" i="6"/>
  <c r="G6039" i="6"/>
  <c r="D6039" i="6"/>
  <c r="B6039" i="6"/>
  <c r="A6039" i="6"/>
  <c r="F6036" i="6"/>
  <c r="G6036" i="6" s="1"/>
  <c r="D6036" i="6"/>
  <c r="A6036" i="6"/>
  <c r="B6036" i="6"/>
  <c r="F6035" i="6"/>
  <c r="G6035" i="6"/>
  <c r="D6035" i="6"/>
  <c r="A6035" i="6"/>
  <c r="B6035" i="6" s="1"/>
  <c r="F6034" i="6"/>
  <c r="G6034" i="6" s="1"/>
  <c r="D6034" i="6"/>
  <c r="A6034" i="6"/>
  <c r="B6034" i="6"/>
  <c r="F6033" i="6"/>
  <c r="G6033" i="6"/>
  <c r="D6033" i="6"/>
  <c r="A6033" i="6"/>
  <c r="B6033" i="6" s="1"/>
  <c r="F6032" i="6"/>
  <c r="G6032" i="6" s="1"/>
  <c r="D6032" i="6"/>
  <c r="A6032" i="6"/>
  <c r="B6032" i="6"/>
  <c r="F6031" i="6"/>
  <c r="G6031" i="6"/>
  <c r="D6031" i="6"/>
  <c r="A6031" i="6"/>
  <c r="B6031" i="6" s="1"/>
  <c r="F6030" i="6"/>
  <c r="G6030" i="6" s="1"/>
  <c r="D6030" i="6"/>
  <c r="A6030" i="6"/>
  <c r="B6030" i="6"/>
  <c r="F6029" i="6"/>
  <c r="G6029" i="6"/>
  <c r="D6029" i="6"/>
  <c r="A6029" i="6"/>
  <c r="B6029" i="6"/>
  <c r="F6026" i="6"/>
  <c r="G6026" i="6"/>
  <c r="D6026" i="6"/>
  <c r="B6026" i="6"/>
  <c r="A6026" i="6"/>
  <c r="F6025" i="6"/>
  <c r="G6025" i="6" s="1"/>
  <c r="D6025" i="6"/>
  <c r="B6025" i="6"/>
  <c r="A6025" i="6"/>
  <c r="F6024" i="6"/>
  <c r="G6024" i="6"/>
  <c r="D6024" i="6"/>
  <c r="B6024" i="6"/>
  <c r="A6024" i="6"/>
  <c r="F6023" i="6"/>
  <c r="G6023" i="6" s="1"/>
  <c r="D6023" i="6"/>
  <c r="B6023" i="6"/>
  <c r="A6023" i="6"/>
  <c r="F6022" i="6"/>
  <c r="G6022" i="6"/>
  <c r="D6022" i="6"/>
  <c r="B6022" i="6"/>
  <c r="A6022" i="6"/>
  <c r="F6021" i="6"/>
  <c r="G6021" i="6" s="1"/>
  <c r="D6021" i="6"/>
  <c r="B6021" i="6"/>
  <c r="A6021" i="6"/>
  <c r="F6020" i="6"/>
  <c r="G6020" i="6"/>
  <c r="D6020" i="6"/>
  <c r="B6020" i="6"/>
  <c r="A6020" i="6"/>
  <c r="F6019" i="6"/>
  <c r="G6019" i="6" s="1"/>
  <c r="D6019" i="6"/>
  <c r="B6019" i="6"/>
  <c r="A6019" i="6"/>
  <c r="F6018" i="6"/>
  <c r="G6018" i="6"/>
  <c r="D6018" i="6"/>
  <c r="B6018" i="6"/>
  <c r="A6018" i="6"/>
  <c r="F6017" i="6"/>
  <c r="G6017" i="6" s="1"/>
  <c r="D6017" i="6"/>
  <c r="B6017" i="6"/>
  <c r="A6017" i="6"/>
  <c r="F6016" i="6"/>
  <c r="G6016" i="6"/>
  <c r="D6016" i="6"/>
  <c r="B6016" i="6"/>
  <c r="A6016" i="6"/>
  <c r="F6015" i="6"/>
  <c r="G6015" i="6" s="1"/>
  <c r="D6015" i="6"/>
  <c r="B6015" i="6"/>
  <c r="A6015" i="6"/>
  <c r="F6014" i="6"/>
  <c r="G6014" i="6"/>
  <c r="D6014" i="6"/>
  <c r="B6014" i="6"/>
  <c r="A6014" i="6"/>
  <c r="F6013" i="6"/>
  <c r="G6013" i="6" s="1"/>
  <c r="D6013" i="6"/>
  <c r="B6013" i="6"/>
  <c r="A6013" i="6"/>
  <c r="B6006" i="6"/>
  <c r="G6005" i="6"/>
  <c r="B6005" i="6"/>
  <c r="B6004" i="6"/>
  <c r="B6003" i="6"/>
  <c r="F5997" i="6"/>
  <c r="G5997" i="6" s="1"/>
  <c r="D5997" i="6"/>
  <c r="B5997" i="6"/>
  <c r="A5997" i="6"/>
  <c r="F5996" i="6"/>
  <c r="G5996" i="6"/>
  <c r="D5996" i="6"/>
  <c r="B5996" i="6"/>
  <c r="A5996" i="6"/>
  <c r="F5995" i="6"/>
  <c r="G5995" i="6" s="1"/>
  <c r="D5995" i="6"/>
  <c r="B5995" i="6"/>
  <c r="A5995" i="6"/>
  <c r="F5994" i="6"/>
  <c r="G5994" i="6"/>
  <c r="D5994" i="6"/>
  <c r="B5994" i="6"/>
  <c r="A5994" i="6"/>
  <c r="F5993" i="6"/>
  <c r="G5993" i="6" s="1"/>
  <c r="D5993" i="6"/>
  <c r="B5993" i="6"/>
  <c r="A5993" i="6"/>
  <c r="F5992" i="6"/>
  <c r="G5992" i="6"/>
  <c r="D5992" i="6"/>
  <c r="B5992" i="6"/>
  <c r="A5992" i="6"/>
  <c r="F5991" i="6"/>
  <c r="G5991" i="6" s="1"/>
  <c r="D5991" i="6"/>
  <c r="B5991" i="6"/>
  <c r="A5991" i="6"/>
  <c r="F5990" i="6"/>
  <c r="G5990" i="6"/>
  <c r="D5990" i="6"/>
  <c r="B5990" i="6"/>
  <c r="A5990" i="6"/>
  <c r="F5989" i="6"/>
  <c r="G5989" i="6" s="1"/>
  <c r="D5989" i="6"/>
  <c r="B5989" i="6"/>
  <c r="A5989" i="6"/>
  <c r="F5986" i="6"/>
  <c r="G5986" i="6"/>
  <c r="D5986" i="6"/>
  <c r="A5986" i="6"/>
  <c r="B5986" i="6" s="1"/>
  <c r="F5985" i="6"/>
  <c r="G5985" i="6" s="1"/>
  <c r="D5985" i="6"/>
  <c r="A5985" i="6"/>
  <c r="B5985" i="6"/>
  <c r="F5984" i="6"/>
  <c r="G5984" i="6"/>
  <c r="D5984" i="6"/>
  <c r="A5984" i="6"/>
  <c r="B5984" i="6" s="1"/>
  <c r="F5983" i="6"/>
  <c r="G5983" i="6" s="1"/>
  <c r="D5983" i="6"/>
  <c r="A5983" i="6"/>
  <c r="B5983" i="6"/>
  <c r="F5982" i="6"/>
  <c r="G5982" i="6"/>
  <c r="D5982" i="6"/>
  <c r="A5982" i="6"/>
  <c r="B5982" i="6" s="1"/>
  <c r="F5981" i="6"/>
  <c r="G5981" i="6" s="1"/>
  <c r="D5981" i="6"/>
  <c r="A5981" i="6"/>
  <c r="B5981" i="6"/>
  <c r="F5980" i="6"/>
  <c r="G5980" i="6"/>
  <c r="D5980" i="6"/>
  <c r="A5980" i="6"/>
  <c r="B5980" i="6" s="1"/>
  <c r="F5979" i="6"/>
  <c r="G5979" i="6" s="1"/>
  <c r="D5979" i="6"/>
  <c r="A5979" i="6"/>
  <c r="B5979" i="6"/>
  <c r="F5976" i="6"/>
  <c r="G5976" i="6"/>
  <c r="D5976" i="6"/>
  <c r="B5976" i="6"/>
  <c r="A5976" i="6"/>
  <c r="F5975" i="6"/>
  <c r="G5975" i="6" s="1"/>
  <c r="D5975" i="6"/>
  <c r="B5975" i="6"/>
  <c r="A5975" i="6"/>
  <c r="F5974" i="6"/>
  <c r="G5974" i="6"/>
  <c r="D5974" i="6"/>
  <c r="B5974" i="6"/>
  <c r="A5974" i="6"/>
  <c r="F5973" i="6"/>
  <c r="G5973" i="6" s="1"/>
  <c r="D5973" i="6"/>
  <c r="B5973" i="6"/>
  <c r="A5973" i="6"/>
  <c r="F5972" i="6"/>
  <c r="G5972" i="6"/>
  <c r="D5972" i="6"/>
  <c r="B5972" i="6"/>
  <c r="A5972" i="6"/>
  <c r="F5971" i="6"/>
  <c r="G5971" i="6" s="1"/>
  <c r="D5971" i="6"/>
  <c r="B5971" i="6"/>
  <c r="A5971" i="6"/>
  <c r="F5970" i="6"/>
  <c r="G5970" i="6"/>
  <c r="D5970" i="6"/>
  <c r="B5970" i="6"/>
  <c r="A5970" i="6"/>
  <c r="F5969" i="6"/>
  <c r="G5969" i="6" s="1"/>
  <c r="D5969" i="6"/>
  <c r="B5969" i="6"/>
  <c r="A5969" i="6"/>
  <c r="F5968" i="6"/>
  <c r="G5968" i="6"/>
  <c r="D5968" i="6"/>
  <c r="B5968" i="6"/>
  <c r="A5968" i="6"/>
  <c r="F5967" i="6"/>
  <c r="G5967" i="6" s="1"/>
  <c r="D5967" i="6"/>
  <c r="B5967" i="6"/>
  <c r="A5967" i="6"/>
  <c r="F5966" i="6"/>
  <c r="G5966" i="6"/>
  <c r="D5966" i="6"/>
  <c r="B5966" i="6"/>
  <c r="A5966" i="6"/>
  <c r="F5965" i="6"/>
  <c r="G5965" i="6" s="1"/>
  <c r="D5965" i="6"/>
  <c r="B5965" i="6"/>
  <c r="A5965" i="6"/>
  <c r="F5964" i="6"/>
  <c r="G5964" i="6"/>
  <c r="D5964" i="6"/>
  <c r="B5964" i="6"/>
  <c r="A5964" i="6"/>
  <c r="F5963" i="6"/>
  <c r="G5963" i="6" s="1"/>
  <c r="D5963" i="6"/>
  <c r="B5963" i="6"/>
  <c r="A5963" i="6"/>
  <c r="B5956" i="6"/>
  <c r="G5955" i="6"/>
  <c r="B5955" i="6"/>
  <c r="B5954" i="6"/>
  <c r="B5953" i="6"/>
  <c r="F5947" i="6"/>
  <c r="G5947" i="6" s="1"/>
  <c r="D5947" i="6"/>
  <c r="B5947" i="6"/>
  <c r="A5947" i="6"/>
  <c r="F5946" i="6"/>
  <c r="G5946" i="6"/>
  <c r="D5946" i="6"/>
  <c r="B5946" i="6"/>
  <c r="A5946" i="6"/>
  <c r="F5945" i="6"/>
  <c r="G5945" i="6" s="1"/>
  <c r="D5945" i="6"/>
  <c r="B5945" i="6"/>
  <c r="A5945" i="6"/>
  <c r="F5944" i="6"/>
  <c r="G5944" i="6"/>
  <c r="D5944" i="6"/>
  <c r="B5944" i="6"/>
  <c r="A5944" i="6"/>
  <c r="F5943" i="6"/>
  <c r="G5943" i="6" s="1"/>
  <c r="D5943" i="6"/>
  <c r="B5943" i="6"/>
  <c r="A5943" i="6"/>
  <c r="F5942" i="6"/>
  <c r="G5942" i="6"/>
  <c r="D5942" i="6"/>
  <c r="B5942" i="6"/>
  <c r="A5942" i="6"/>
  <c r="F5941" i="6"/>
  <c r="G5941" i="6" s="1"/>
  <c r="D5941" i="6"/>
  <c r="B5941" i="6"/>
  <c r="A5941" i="6"/>
  <c r="F5940" i="6"/>
  <c r="G5940" i="6"/>
  <c r="D5940" i="6"/>
  <c r="B5940" i="6"/>
  <c r="A5940" i="6"/>
  <c r="F5939" i="6"/>
  <c r="G5939" i="6" s="1"/>
  <c r="D5939" i="6"/>
  <c r="B5939" i="6"/>
  <c r="A5939" i="6"/>
  <c r="F5936" i="6"/>
  <c r="G5936" i="6"/>
  <c r="D5936" i="6"/>
  <c r="A5936" i="6"/>
  <c r="B5936" i="6" s="1"/>
  <c r="F5935" i="6"/>
  <c r="G5935" i="6" s="1"/>
  <c r="D5935" i="6"/>
  <c r="A5935" i="6"/>
  <c r="B5935" i="6"/>
  <c r="F5934" i="6"/>
  <c r="G5934" i="6"/>
  <c r="D5934" i="6"/>
  <c r="A5934" i="6"/>
  <c r="B5934" i="6" s="1"/>
  <c r="F5933" i="6"/>
  <c r="G5933" i="6" s="1"/>
  <c r="D5933" i="6"/>
  <c r="A5933" i="6"/>
  <c r="B5933" i="6"/>
  <c r="F5932" i="6"/>
  <c r="G5932" i="6"/>
  <c r="D5932" i="6"/>
  <c r="A5932" i="6"/>
  <c r="B5932" i="6" s="1"/>
  <c r="F5931" i="6"/>
  <c r="G5931" i="6" s="1"/>
  <c r="D5931" i="6"/>
  <c r="A5931" i="6"/>
  <c r="B5931" i="6"/>
  <c r="F5930" i="6"/>
  <c r="G5930" i="6"/>
  <c r="D5930" i="6"/>
  <c r="A5930" i="6"/>
  <c r="B5930" i="6" s="1"/>
  <c r="F5929" i="6"/>
  <c r="G5929" i="6" s="1"/>
  <c r="D5929" i="6"/>
  <c r="A5929" i="6"/>
  <c r="B5929" i="6"/>
  <c r="F5926" i="6"/>
  <c r="G5926" i="6"/>
  <c r="D5926" i="6"/>
  <c r="B5926" i="6"/>
  <c r="A5926" i="6"/>
  <c r="F5925" i="6"/>
  <c r="G5925" i="6" s="1"/>
  <c r="D5925" i="6"/>
  <c r="B5925" i="6"/>
  <c r="A5925" i="6"/>
  <c r="F5924" i="6"/>
  <c r="G5924" i="6"/>
  <c r="D5924" i="6"/>
  <c r="B5924" i="6"/>
  <c r="A5924" i="6"/>
  <c r="F5923" i="6"/>
  <c r="G5923" i="6" s="1"/>
  <c r="D5923" i="6"/>
  <c r="B5923" i="6"/>
  <c r="A5923" i="6"/>
  <c r="F5922" i="6"/>
  <c r="G5922" i="6"/>
  <c r="D5922" i="6"/>
  <c r="B5922" i="6"/>
  <c r="A5922" i="6"/>
  <c r="F5921" i="6"/>
  <c r="G5921" i="6" s="1"/>
  <c r="D5921" i="6"/>
  <c r="B5921" i="6"/>
  <c r="A5921" i="6"/>
  <c r="F5920" i="6"/>
  <c r="G5920" i="6"/>
  <c r="D5920" i="6"/>
  <c r="B5920" i="6"/>
  <c r="A5920" i="6"/>
  <c r="F5919" i="6"/>
  <c r="G5919" i="6" s="1"/>
  <c r="D5919" i="6"/>
  <c r="B5919" i="6"/>
  <c r="A5919" i="6"/>
  <c r="F5918" i="6"/>
  <c r="G5918" i="6"/>
  <c r="D5918" i="6"/>
  <c r="B5918" i="6"/>
  <c r="A5918" i="6"/>
  <c r="F5917" i="6"/>
  <c r="G5917" i="6" s="1"/>
  <c r="D5917" i="6"/>
  <c r="B5917" i="6"/>
  <c r="A5917" i="6"/>
  <c r="F5916" i="6"/>
  <c r="G5916" i="6"/>
  <c r="D5916" i="6"/>
  <c r="B5916" i="6"/>
  <c r="A5916" i="6"/>
  <c r="F5915" i="6"/>
  <c r="G5915" i="6" s="1"/>
  <c r="D5915" i="6"/>
  <c r="B5915" i="6"/>
  <c r="A5915" i="6"/>
  <c r="F5914" i="6"/>
  <c r="G5914" i="6"/>
  <c r="D5914" i="6"/>
  <c r="B5914" i="6"/>
  <c r="A5914" i="6"/>
  <c r="F5913" i="6"/>
  <c r="G5913" i="6" s="1"/>
  <c r="D5913" i="6"/>
  <c r="B5913" i="6"/>
  <c r="A5913" i="6"/>
  <c r="B5906" i="6"/>
  <c r="G5905" i="6"/>
  <c r="B5905" i="6"/>
  <c r="B5904" i="6"/>
  <c r="B5903" i="6"/>
  <c r="F5897" i="6"/>
  <c r="G5897" i="6" s="1"/>
  <c r="D5897" i="6"/>
  <c r="B5897" i="6"/>
  <c r="A5897" i="6"/>
  <c r="F5896" i="6"/>
  <c r="G5896" i="6"/>
  <c r="D5896" i="6"/>
  <c r="B5896" i="6"/>
  <c r="A5896" i="6"/>
  <c r="F5895" i="6"/>
  <c r="G5895" i="6" s="1"/>
  <c r="D5895" i="6"/>
  <c r="B5895" i="6"/>
  <c r="A5895" i="6"/>
  <c r="F5894" i="6"/>
  <c r="G5894" i="6"/>
  <c r="D5894" i="6"/>
  <c r="B5894" i="6"/>
  <c r="A5894" i="6"/>
  <c r="F5893" i="6"/>
  <c r="G5893" i="6" s="1"/>
  <c r="D5893" i="6"/>
  <c r="B5893" i="6"/>
  <c r="A5893" i="6"/>
  <c r="F5892" i="6"/>
  <c r="G5892" i="6"/>
  <c r="D5892" i="6"/>
  <c r="B5892" i="6"/>
  <c r="A5892" i="6"/>
  <c r="F5891" i="6"/>
  <c r="G5891" i="6" s="1"/>
  <c r="D5891" i="6"/>
  <c r="B5891" i="6"/>
  <c r="A5891" i="6"/>
  <c r="F5890" i="6"/>
  <c r="G5890" i="6"/>
  <c r="D5890" i="6"/>
  <c r="B5890" i="6"/>
  <c r="A5890" i="6"/>
  <c r="F5889" i="6"/>
  <c r="G5889" i="6" s="1"/>
  <c r="D5889" i="6"/>
  <c r="B5889" i="6"/>
  <c r="A5889" i="6"/>
  <c r="F5886" i="6"/>
  <c r="G5886" i="6"/>
  <c r="D5886" i="6"/>
  <c r="A5886" i="6"/>
  <c r="B5886" i="6" s="1"/>
  <c r="F5885" i="6"/>
  <c r="G5885" i="6" s="1"/>
  <c r="D5885" i="6"/>
  <c r="A5885" i="6"/>
  <c r="B5885" i="6"/>
  <c r="F5884" i="6"/>
  <c r="G5884" i="6"/>
  <c r="D5884" i="6"/>
  <c r="A5884" i="6"/>
  <c r="B5884" i="6" s="1"/>
  <c r="F5883" i="6"/>
  <c r="G5883" i="6" s="1"/>
  <c r="D5883" i="6"/>
  <c r="A5883" i="6"/>
  <c r="B5883" i="6"/>
  <c r="F5882" i="6"/>
  <c r="G5882" i="6"/>
  <c r="D5882" i="6"/>
  <c r="A5882" i="6"/>
  <c r="B5882" i="6" s="1"/>
  <c r="F5881" i="6"/>
  <c r="G5881" i="6" s="1"/>
  <c r="D5881" i="6"/>
  <c r="A5881" i="6"/>
  <c r="B5881" i="6"/>
  <c r="F5880" i="6"/>
  <c r="G5880" i="6"/>
  <c r="D5880" i="6"/>
  <c r="A5880" i="6"/>
  <c r="B5880" i="6" s="1"/>
  <c r="F5879" i="6"/>
  <c r="G5879" i="6" s="1"/>
  <c r="D5879" i="6"/>
  <c r="A5879" i="6"/>
  <c r="B5879" i="6"/>
  <c r="F5876" i="6"/>
  <c r="G5876" i="6"/>
  <c r="D5876" i="6"/>
  <c r="B5876" i="6"/>
  <c r="A5876" i="6"/>
  <c r="F5875" i="6"/>
  <c r="G5875" i="6" s="1"/>
  <c r="D5875" i="6"/>
  <c r="B5875" i="6"/>
  <c r="A5875" i="6"/>
  <c r="F5874" i="6"/>
  <c r="G5874" i="6"/>
  <c r="D5874" i="6"/>
  <c r="B5874" i="6"/>
  <c r="A5874" i="6"/>
  <c r="F5873" i="6"/>
  <c r="G5873" i="6" s="1"/>
  <c r="D5873" i="6"/>
  <c r="B5873" i="6"/>
  <c r="A5873" i="6"/>
  <c r="F5872" i="6"/>
  <c r="G5872" i="6"/>
  <c r="D5872" i="6"/>
  <c r="B5872" i="6"/>
  <c r="A5872" i="6"/>
  <c r="F5871" i="6"/>
  <c r="G5871" i="6" s="1"/>
  <c r="D5871" i="6"/>
  <c r="B5871" i="6"/>
  <c r="A5871" i="6"/>
  <c r="F5870" i="6"/>
  <c r="G5870" i="6"/>
  <c r="D5870" i="6"/>
  <c r="B5870" i="6"/>
  <c r="A5870" i="6"/>
  <c r="F5869" i="6"/>
  <c r="G5869" i="6" s="1"/>
  <c r="D5869" i="6"/>
  <c r="B5869" i="6"/>
  <c r="A5869" i="6"/>
  <c r="F5868" i="6"/>
  <c r="G5868" i="6"/>
  <c r="D5868" i="6"/>
  <c r="B5868" i="6"/>
  <c r="A5868" i="6"/>
  <c r="F5867" i="6"/>
  <c r="G5867" i="6" s="1"/>
  <c r="D5867" i="6"/>
  <c r="B5867" i="6"/>
  <c r="A5867" i="6"/>
  <c r="F5866" i="6"/>
  <c r="G5866" i="6"/>
  <c r="D5866" i="6"/>
  <c r="B5866" i="6"/>
  <c r="A5866" i="6"/>
  <c r="F5865" i="6"/>
  <c r="G5865" i="6" s="1"/>
  <c r="D5865" i="6"/>
  <c r="B5865" i="6"/>
  <c r="A5865" i="6"/>
  <c r="F5864" i="6"/>
  <c r="G5864" i="6"/>
  <c r="D5864" i="6"/>
  <c r="B5864" i="6"/>
  <c r="A5864" i="6"/>
  <c r="F5863" i="6"/>
  <c r="G5863" i="6" s="1"/>
  <c r="D5863" i="6"/>
  <c r="B5863" i="6"/>
  <c r="A5863" i="6"/>
  <c r="B5856" i="6"/>
  <c r="G5855" i="6"/>
  <c r="B5855" i="6"/>
  <c r="B5854" i="6"/>
  <c r="B5853" i="6"/>
  <c r="F5847" i="6"/>
  <c r="G5847" i="6" s="1"/>
  <c r="D5847" i="6"/>
  <c r="B5847" i="6"/>
  <c r="A5847" i="6"/>
  <c r="F5846" i="6"/>
  <c r="G5846" i="6"/>
  <c r="D5846" i="6"/>
  <c r="B5846" i="6"/>
  <c r="A5846" i="6"/>
  <c r="F5845" i="6"/>
  <c r="G5845" i="6" s="1"/>
  <c r="D5845" i="6"/>
  <c r="B5845" i="6"/>
  <c r="A5845" i="6"/>
  <c r="F5844" i="6"/>
  <c r="G5844" i="6"/>
  <c r="D5844" i="6"/>
  <c r="B5844" i="6"/>
  <c r="A5844" i="6"/>
  <c r="F5843" i="6"/>
  <c r="G5843" i="6" s="1"/>
  <c r="D5843" i="6"/>
  <c r="B5843" i="6"/>
  <c r="A5843" i="6"/>
  <c r="F5842" i="6"/>
  <c r="G5842" i="6"/>
  <c r="D5842" i="6"/>
  <c r="B5842" i="6"/>
  <c r="A5842" i="6"/>
  <c r="F5841" i="6"/>
  <c r="G5841" i="6" s="1"/>
  <c r="D5841" i="6"/>
  <c r="B5841" i="6"/>
  <c r="A5841" i="6"/>
  <c r="F5840" i="6"/>
  <c r="G5840" i="6"/>
  <c r="D5840" i="6"/>
  <c r="B5840" i="6"/>
  <c r="A5840" i="6"/>
  <c r="F5839" i="6"/>
  <c r="G5839" i="6" s="1"/>
  <c r="D5839" i="6"/>
  <c r="B5839" i="6"/>
  <c r="A5839" i="6"/>
  <c r="F5836" i="6"/>
  <c r="G5836" i="6"/>
  <c r="D5836" i="6"/>
  <c r="A5836" i="6"/>
  <c r="B5836" i="6" s="1"/>
  <c r="F5835" i="6"/>
  <c r="G5835" i="6" s="1"/>
  <c r="D5835" i="6"/>
  <c r="A5835" i="6"/>
  <c r="B5835" i="6"/>
  <c r="F5834" i="6"/>
  <c r="G5834" i="6"/>
  <c r="D5834" i="6"/>
  <c r="A5834" i="6"/>
  <c r="B5834" i="6" s="1"/>
  <c r="F5833" i="6"/>
  <c r="G5833" i="6" s="1"/>
  <c r="D5833" i="6"/>
  <c r="A5833" i="6"/>
  <c r="B5833" i="6"/>
  <c r="F5832" i="6"/>
  <c r="G5832" i="6"/>
  <c r="D5832" i="6"/>
  <c r="A5832" i="6"/>
  <c r="B5832" i="6" s="1"/>
  <c r="F5831" i="6"/>
  <c r="G5831" i="6" s="1"/>
  <c r="D5831" i="6"/>
  <c r="A5831" i="6"/>
  <c r="B5831" i="6"/>
  <c r="F5830" i="6"/>
  <c r="G5830" i="6"/>
  <c r="D5830" i="6"/>
  <c r="A5830" i="6"/>
  <c r="B5830" i="6" s="1"/>
  <c r="F5829" i="6"/>
  <c r="G5829" i="6" s="1"/>
  <c r="D5829" i="6"/>
  <c r="A5829" i="6"/>
  <c r="B5829" i="6"/>
  <c r="F5826" i="6"/>
  <c r="G5826" i="6"/>
  <c r="D5826" i="6"/>
  <c r="B5826" i="6"/>
  <c r="A5826" i="6"/>
  <c r="F5825" i="6"/>
  <c r="G5825" i="6" s="1"/>
  <c r="D5825" i="6"/>
  <c r="B5825" i="6"/>
  <c r="A5825" i="6"/>
  <c r="F5824" i="6"/>
  <c r="G5824" i="6"/>
  <c r="D5824" i="6"/>
  <c r="B5824" i="6"/>
  <c r="A5824" i="6"/>
  <c r="F5823" i="6"/>
  <c r="G5823" i="6" s="1"/>
  <c r="D5823" i="6"/>
  <c r="B5823" i="6"/>
  <c r="A5823" i="6"/>
  <c r="F5822" i="6"/>
  <c r="G5822" i="6"/>
  <c r="D5822" i="6"/>
  <c r="B5822" i="6"/>
  <c r="A5822" i="6"/>
  <c r="F5821" i="6"/>
  <c r="G5821" i="6" s="1"/>
  <c r="D5821" i="6"/>
  <c r="B5821" i="6"/>
  <c r="A5821" i="6"/>
  <c r="F5820" i="6"/>
  <c r="G5820" i="6"/>
  <c r="D5820" i="6"/>
  <c r="B5820" i="6"/>
  <c r="A5820" i="6"/>
  <c r="F5819" i="6"/>
  <c r="G5819" i="6" s="1"/>
  <c r="D5819" i="6"/>
  <c r="B5819" i="6"/>
  <c r="A5819" i="6"/>
  <c r="F5818" i="6"/>
  <c r="G5818" i="6"/>
  <c r="D5818" i="6"/>
  <c r="B5818" i="6"/>
  <c r="A5818" i="6"/>
  <c r="F5817" i="6"/>
  <c r="G5817" i="6" s="1"/>
  <c r="D5817" i="6"/>
  <c r="B5817" i="6"/>
  <c r="A5817" i="6"/>
  <c r="F5816" i="6"/>
  <c r="G5816" i="6"/>
  <c r="D5816" i="6"/>
  <c r="B5816" i="6"/>
  <c r="A5816" i="6"/>
  <c r="F5815" i="6"/>
  <c r="G5815" i="6"/>
  <c r="D5815" i="6"/>
  <c r="B5815" i="6"/>
  <c r="A5815" i="6"/>
  <c r="F5814" i="6"/>
  <c r="G5814" i="6" s="1"/>
  <c r="D5814" i="6"/>
  <c r="B5814" i="6"/>
  <c r="A5814" i="6"/>
  <c r="F5813" i="6"/>
  <c r="G5813" i="6" s="1"/>
  <c r="D5813" i="6"/>
  <c r="B5813" i="6"/>
  <c r="A5813" i="6"/>
  <c r="B5806" i="6"/>
  <c r="G5805" i="6"/>
  <c r="B5805" i="6"/>
  <c r="B5804" i="6"/>
  <c r="B5803" i="6"/>
  <c r="F5797" i="6"/>
  <c r="G5797" i="6" s="1"/>
  <c r="D5797" i="6"/>
  <c r="B5797" i="6"/>
  <c r="A5797" i="6"/>
  <c r="F5796" i="6"/>
  <c r="G5796" i="6"/>
  <c r="D5796" i="6"/>
  <c r="B5796" i="6"/>
  <c r="A5796" i="6"/>
  <c r="F5795" i="6"/>
  <c r="G5795" i="6" s="1"/>
  <c r="D5795" i="6"/>
  <c r="B5795" i="6"/>
  <c r="A5795" i="6"/>
  <c r="F5794" i="6"/>
  <c r="G5794" i="6"/>
  <c r="D5794" i="6"/>
  <c r="B5794" i="6"/>
  <c r="A5794" i="6"/>
  <c r="F5793" i="6"/>
  <c r="G5793" i="6" s="1"/>
  <c r="D5793" i="6"/>
  <c r="B5793" i="6"/>
  <c r="A5793" i="6"/>
  <c r="F5792" i="6"/>
  <c r="G5792" i="6" s="1"/>
  <c r="D5792" i="6"/>
  <c r="B5792" i="6"/>
  <c r="A5792" i="6"/>
  <c r="F5791" i="6"/>
  <c r="G5791" i="6" s="1"/>
  <c r="D5791" i="6"/>
  <c r="B5791" i="6"/>
  <c r="A5791" i="6"/>
  <c r="F5790" i="6"/>
  <c r="G5790" i="6"/>
  <c r="D5790" i="6"/>
  <c r="B5790" i="6"/>
  <c r="A5790" i="6"/>
  <c r="F5789" i="6"/>
  <c r="G5789" i="6" s="1"/>
  <c r="G5798" i="6" s="1"/>
  <c r="D5789" i="6"/>
  <c r="B5789" i="6"/>
  <c r="A5789" i="6"/>
  <c r="F5786" i="6"/>
  <c r="G5786" i="6" s="1"/>
  <c r="D5786" i="6"/>
  <c r="A5786" i="6"/>
  <c r="B5786" i="6" s="1"/>
  <c r="F5785" i="6"/>
  <c r="G5785" i="6"/>
  <c r="D5785" i="6"/>
  <c r="A5785" i="6"/>
  <c r="B5785" i="6" s="1"/>
  <c r="F5784" i="6"/>
  <c r="G5784" i="6" s="1"/>
  <c r="D5784" i="6"/>
  <c r="A5784" i="6"/>
  <c r="B5784" i="6"/>
  <c r="F5783" i="6"/>
  <c r="G5783" i="6"/>
  <c r="D5783" i="6"/>
  <c r="A5783" i="6"/>
  <c r="B5783" i="6" s="1"/>
  <c r="F5782" i="6"/>
  <c r="G5782" i="6" s="1"/>
  <c r="D5782" i="6"/>
  <c r="A5782" i="6"/>
  <c r="B5782" i="6" s="1"/>
  <c r="F5781" i="6"/>
  <c r="G5781" i="6"/>
  <c r="D5781" i="6"/>
  <c r="A5781" i="6"/>
  <c r="B5781" i="6" s="1"/>
  <c r="F5780" i="6"/>
  <c r="G5780" i="6" s="1"/>
  <c r="D5780" i="6"/>
  <c r="A5780" i="6"/>
  <c r="B5780" i="6"/>
  <c r="F5779" i="6"/>
  <c r="G5779" i="6" s="1"/>
  <c r="D5779" i="6"/>
  <c r="A5779" i="6"/>
  <c r="B5779" i="6" s="1"/>
  <c r="F5776" i="6"/>
  <c r="G5776" i="6" s="1"/>
  <c r="D5776" i="6"/>
  <c r="B5776" i="6"/>
  <c r="A5776" i="6"/>
  <c r="F5775" i="6"/>
  <c r="G5775" i="6"/>
  <c r="D5775" i="6"/>
  <c r="B5775" i="6"/>
  <c r="A5775" i="6"/>
  <c r="F5774" i="6"/>
  <c r="G5774" i="6" s="1"/>
  <c r="D5774" i="6"/>
  <c r="B5774" i="6"/>
  <c r="A5774" i="6"/>
  <c r="F5773" i="6"/>
  <c r="G5773" i="6" s="1"/>
  <c r="D5773" i="6"/>
  <c r="B5773" i="6"/>
  <c r="A5773" i="6"/>
  <c r="F5772" i="6"/>
  <c r="G5772" i="6" s="1"/>
  <c r="D5772" i="6"/>
  <c r="B5772" i="6"/>
  <c r="A5772" i="6"/>
  <c r="F5771" i="6"/>
  <c r="G5771" i="6"/>
  <c r="D5771" i="6"/>
  <c r="B5771" i="6"/>
  <c r="A5771" i="6"/>
  <c r="F5770" i="6"/>
  <c r="G5770" i="6" s="1"/>
  <c r="D5770" i="6"/>
  <c r="B5770" i="6"/>
  <c r="A5770" i="6"/>
  <c r="F5769" i="6"/>
  <c r="G5769" i="6" s="1"/>
  <c r="D5769" i="6"/>
  <c r="B5769" i="6"/>
  <c r="A5769" i="6"/>
  <c r="F5768" i="6"/>
  <c r="G5768" i="6" s="1"/>
  <c r="D5768" i="6"/>
  <c r="B5768" i="6"/>
  <c r="A5768" i="6"/>
  <c r="F5767" i="6"/>
  <c r="G5767" i="6"/>
  <c r="D5767" i="6"/>
  <c r="B5767" i="6"/>
  <c r="A5767" i="6"/>
  <c r="F5766" i="6"/>
  <c r="G5766" i="6" s="1"/>
  <c r="D5766" i="6"/>
  <c r="B5766" i="6"/>
  <c r="A5766" i="6"/>
  <c r="F5765" i="6"/>
  <c r="G5765" i="6" s="1"/>
  <c r="D5765" i="6"/>
  <c r="B5765" i="6"/>
  <c r="A5765" i="6"/>
  <c r="F5764" i="6"/>
  <c r="G5764" i="6" s="1"/>
  <c r="D5764" i="6"/>
  <c r="B5764" i="6"/>
  <c r="A5764" i="6"/>
  <c r="F5763" i="6"/>
  <c r="G5763" i="6"/>
  <c r="D5763" i="6"/>
  <c r="B5763" i="6"/>
  <c r="A5763" i="6"/>
  <c r="B5756" i="6"/>
  <c r="G5755" i="6"/>
  <c r="B5755" i="6"/>
  <c r="B5754" i="6"/>
  <c r="B5753" i="6"/>
  <c r="F5747" i="6"/>
  <c r="G5747" i="6" s="1"/>
  <c r="D5747" i="6"/>
  <c r="B5747" i="6"/>
  <c r="A5747" i="6"/>
  <c r="F5746" i="6"/>
  <c r="G5746" i="6" s="1"/>
  <c r="D5746" i="6"/>
  <c r="B5746" i="6"/>
  <c r="A5746" i="6"/>
  <c r="F5745" i="6"/>
  <c r="G5745" i="6"/>
  <c r="D5745" i="6"/>
  <c r="B5745" i="6"/>
  <c r="A5745" i="6"/>
  <c r="F5744" i="6"/>
  <c r="G5744" i="6" s="1"/>
  <c r="D5744" i="6"/>
  <c r="B5744" i="6"/>
  <c r="A5744" i="6"/>
  <c r="F5743" i="6"/>
  <c r="G5743" i="6" s="1"/>
  <c r="D5743" i="6"/>
  <c r="B5743" i="6"/>
  <c r="A5743" i="6"/>
  <c r="F5742" i="6"/>
  <c r="G5742" i="6" s="1"/>
  <c r="D5742" i="6"/>
  <c r="B5742" i="6"/>
  <c r="A5742" i="6"/>
  <c r="F5741" i="6"/>
  <c r="G5741" i="6"/>
  <c r="D5741" i="6"/>
  <c r="B5741" i="6"/>
  <c r="A5741" i="6"/>
  <c r="F5740" i="6"/>
  <c r="G5740" i="6" s="1"/>
  <c r="D5740" i="6"/>
  <c r="B5740" i="6"/>
  <c r="A5740" i="6"/>
  <c r="F5739" i="6"/>
  <c r="G5739" i="6" s="1"/>
  <c r="D5739" i="6"/>
  <c r="B5739" i="6"/>
  <c r="A5739" i="6"/>
  <c r="F5736" i="6"/>
  <c r="G5736" i="6" s="1"/>
  <c r="D5736" i="6"/>
  <c r="A5736" i="6"/>
  <c r="B5736" i="6" s="1"/>
  <c r="F5735" i="6"/>
  <c r="G5735" i="6"/>
  <c r="D5735" i="6"/>
  <c r="A5735" i="6"/>
  <c r="B5735" i="6" s="1"/>
  <c r="F5734" i="6"/>
  <c r="G5734" i="6" s="1"/>
  <c r="D5734" i="6"/>
  <c r="A5734" i="6"/>
  <c r="B5734" i="6"/>
  <c r="F5733" i="6"/>
  <c r="G5733" i="6" s="1"/>
  <c r="D5733" i="6"/>
  <c r="A5733" i="6"/>
  <c r="B5733" i="6" s="1"/>
  <c r="F5732" i="6"/>
  <c r="G5732" i="6" s="1"/>
  <c r="D5732" i="6"/>
  <c r="A5732" i="6"/>
  <c r="B5732" i="6" s="1"/>
  <c r="F5731" i="6"/>
  <c r="G5731" i="6"/>
  <c r="D5731" i="6"/>
  <c r="A5731" i="6"/>
  <c r="B5731" i="6" s="1"/>
  <c r="F5730" i="6"/>
  <c r="G5730" i="6" s="1"/>
  <c r="D5730" i="6"/>
  <c r="A5730" i="6"/>
  <c r="B5730" i="6"/>
  <c r="F5729" i="6"/>
  <c r="G5729" i="6" s="1"/>
  <c r="D5729" i="6"/>
  <c r="A5729" i="6"/>
  <c r="B5729" i="6" s="1"/>
  <c r="F5726" i="6"/>
  <c r="G5726" i="6" s="1"/>
  <c r="D5726" i="6"/>
  <c r="B5726" i="6"/>
  <c r="A5726" i="6"/>
  <c r="F5725" i="6"/>
  <c r="G5725" i="6"/>
  <c r="D5725" i="6"/>
  <c r="B5725" i="6"/>
  <c r="A5725" i="6"/>
  <c r="F5724" i="6"/>
  <c r="G5724" i="6" s="1"/>
  <c r="D5724" i="6"/>
  <c r="B5724" i="6"/>
  <c r="A5724" i="6"/>
  <c r="F5723" i="6"/>
  <c r="G5723" i="6" s="1"/>
  <c r="D5723" i="6"/>
  <c r="B5723" i="6"/>
  <c r="A5723" i="6"/>
  <c r="F5722" i="6"/>
  <c r="G5722" i="6" s="1"/>
  <c r="D5722" i="6"/>
  <c r="B5722" i="6"/>
  <c r="A5722" i="6"/>
  <c r="F5721" i="6"/>
  <c r="G5721" i="6"/>
  <c r="D5721" i="6"/>
  <c r="B5721" i="6"/>
  <c r="A5721" i="6"/>
  <c r="F5720" i="6"/>
  <c r="G5720" i="6" s="1"/>
  <c r="D5720" i="6"/>
  <c r="B5720" i="6"/>
  <c r="A5720" i="6"/>
  <c r="F5719" i="6"/>
  <c r="G5719" i="6" s="1"/>
  <c r="D5719" i="6"/>
  <c r="B5719" i="6"/>
  <c r="A5719" i="6"/>
  <c r="F5718" i="6"/>
  <c r="G5718" i="6" s="1"/>
  <c r="D5718" i="6"/>
  <c r="B5718" i="6"/>
  <c r="A5718" i="6"/>
  <c r="F5717" i="6"/>
  <c r="G5717" i="6"/>
  <c r="D5717" i="6"/>
  <c r="B5717" i="6"/>
  <c r="A5717" i="6"/>
  <c r="F5716" i="6"/>
  <c r="G5716" i="6" s="1"/>
  <c r="D5716" i="6"/>
  <c r="B5716" i="6"/>
  <c r="A5716" i="6"/>
  <c r="F5715" i="6"/>
  <c r="G5715" i="6" s="1"/>
  <c r="D5715" i="6"/>
  <c r="B5715" i="6"/>
  <c r="A5715" i="6"/>
  <c r="F5714" i="6"/>
  <c r="G5714" i="6" s="1"/>
  <c r="D5714" i="6"/>
  <c r="B5714" i="6"/>
  <c r="A5714" i="6"/>
  <c r="F5713" i="6"/>
  <c r="G5713" i="6"/>
  <c r="D5713" i="6"/>
  <c r="B5713" i="6"/>
  <c r="A5713" i="6"/>
  <c r="B5706" i="6"/>
  <c r="G5705" i="6"/>
  <c r="B5705" i="6"/>
  <c r="B5704" i="6"/>
  <c r="B5703" i="6"/>
  <c r="F5697" i="6"/>
  <c r="G5697" i="6" s="1"/>
  <c r="D5697" i="6"/>
  <c r="B5697" i="6"/>
  <c r="A5697" i="6"/>
  <c r="F5696" i="6"/>
  <c r="G5696" i="6" s="1"/>
  <c r="D5696" i="6"/>
  <c r="B5696" i="6"/>
  <c r="A5696" i="6"/>
  <c r="F5695" i="6"/>
  <c r="G5695" i="6"/>
  <c r="D5695" i="6"/>
  <c r="B5695" i="6"/>
  <c r="A5695" i="6"/>
  <c r="F5694" i="6"/>
  <c r="G5694" i="6" s="1"/>
  <c r="D5694" i="6"/>
  <c r="B5694" i="6"/>
  <c r="A5694" i="6"/>
  <c r="F5693" i="6"/>
  <c r="G5693" i="6" s="1"/>
  <c r="D5693" i="6"/>
  <c r="B5693" i="6"/>
  <c r="A5693" i="6"/>
  <c r="F5692" i="6"/>
  <c r="G5692" i="6" s="1"/>
  <c r="D5692" i="6"/>
  <c r="B5692" i="6"/>
  <c r="A5692" i="6"/>
  <c r="F5691" i="6"/>
  <c r="G5691" i="6"/>
  <c r="D5691" i="6"/>
  <c r="B5691" i="6"/>
  <c r="A5691" i="6"/>
  <c r="F5690" i="6"/>
  <c r="G5690" i="6" s="1"/>
  <c r="D5690" i="6"/>
  <c r="B5690" i="6"/>
  <c r="A5690" i="6"/>
  <c r="F5689" i="6"/>
  <c r="G5689" i="6" s="1"/>
  <c r="D5689" i="6"/>
  <c r="B5689" i="6"/>
  <c r="A5689" i="6"/>
  <c r="F5686" i="6"/>
  <c r="G5686" i="6"/>
  <c r="D5686" i="6"/>
  <c r="A5686" i="6"/>
  <c r="B5686" i="6" s="1"/>
  <c r="F5685" i="6"/>
  <c r="G5685" i="6" s="1"/>
  <c r="D5685" i="6"/>
  <c r="A5685" i="6"/>
  <c r="B5685" i="6"/>
  <c r="F5684" i="6"/>
  <c r="G5684" i="6" s="1"/>
  <c r="D5684" i="6"/>
  <c r="A5684" i="6"/>
  <c r="B5684" i="6" s="1"/>
  <c r="F5683" i="6"/>
  <c r="G5683" i="6" s="1"/>
  <c r="D5683" i="6"/>
  <c r="A5683" i="6"/>
  <c r="B5683" i="6" s="1"/>
  <c r="F5682" i="6"/>
  <c r="G5682" i="6"/>
  <c r="D5682" i="6"/>
  <c r="A5682" i="6"/>
  <c r="B5682" i="6" s="1"/>
  <c r="F5681" i="6"/>
  <c r="G5681" i="6" s="1"/>
  <c r="D5681" i="6"/>
  <c r="A5681" i="6"/>
  <c r="B5681" i="6"/>
  <c r="F5680" i="6"/>
  <c r="G5680" i="6" s="1"/>
  <c r="D5680" i="6"/>
  <c r="A5680" i="6"/>
  <c r="B5680" i="6" s="1"/>
  <c r="F5679" i="6"/>
  <c r="G5679" i="6" s="1"/>
  <c r="D5679" i="6"/>
  <c r="A5679" i="6"/>
  <c r="B5679" i="6" s="1"/>
  <c r="F5676" i="6"/>
  <c r="G5676" i="6"/>
  <c r="D5676" i="6"/>
  <c r="B5676" i="6"/>
  <c r="A5676" i="6"/>
  <c r="F5675" i="6"/>
  <c r="G5675" i="6" s="1"/>
  <c r="D5675" i="6"/>
  <c r="B5675" i="6"/>
  <c r="A5675" i="6"/>
  <c r="F5674" i="6"/>
  <c r="G5674" i="6" s="1"/>
  <c r="D5674" i="6"/>
  <c r="B5674" i="6"/>
  <c r="A5674" i="6"/>
  <c r="F5673" i="6"/>
  <c r="G5673" i="6" s="1"/>
  <c r="D5673" i="6"/>
  <c r="B5673" i="6"/>
  <c r="A5673" i="6"/>
  <c r="F5672" i="6"/>
  <c r="G5672" i="6"/>
  <c r="D5672" i="6"/>
  <c r="B5672" i="6"/>
  <c r="A5672" i="6"/>
  <c r="F5671" i="6"/>
  <c r="G5671" i="6" s="1"/>
  <c r="D5671" i="6"/>
  <c r="B5671" i="6"/>
  <c r="A5671" i="6"/>
  <c r="F5670" i="6"/>
  <c r="G5670" i="6" s="1"/>
  <c r="D5670" i="6"/>
  <c r="B5670" i="6"/>
  <c r="A5670" i="6"/>
  <c r="F5669" i="6"/>
  <c r="G5669" i="6" s="1"/>
  <c r="D5669" i="6"/>
  <c r="B5669" i="6"/>
  <c r="A5669" i="6"/>
  <c r="F5668" i="6"/>
  <c r="G5668" i="6"/>
  <c r="D5668" i="6"/>
  <c r="B5668" i="6"/>
  <c r="A5668" i="6"/>
  <c r="F5667" i="6"/>
  <c r="G5667" i="6" s="1"/>
  <c r="D5667" i="6"/>
  <c r="B5667" i="6"/>
  <c r="A5667" i="6"/>
  <c r="F5666" i="6"/>
  <c r="G5666" i="6" s="1"/>
  <c r="D5666" i="6"/>
  <c r="B5666" i="6"/>
  <c r="A5666" i="6"/>
  <c r="F5665" i="6"/>
  <c r="G5665" i="6" s="1"/>
  <c r="D5665" i="6"/>
  <c r="B5665" i="6"/>
  <c r="A5665" i="6"/>
  <c r="F5664" i="6"/>
  <c r="G5664" i="6"/>
  <c r="D5664" i="6"/>
  <c r="B5664" i="6"/>
  <c r="A5664" i="6"/>
  <c r="F5663" i="6"/>
  <c r="G5663" i="6" s="1"/>
  <c r="D5663" i="6"/>
  <c r="B5663" i="6"/>
  <c r="A5663" i="6"/>
  <c r="B5656" i="6"/>
  <c r="G5655" i="6"/>
  <c r="B5655" i="6"/>
  <c r="B5654" i="6"/>
  <c r="B5653" i="6"/>
  <c r="F5647" i="6"/>
  <c r="G5647" i="6" s="1"/>
  <c r="D5647" i="6"/>
  <c r="B5647" i="6"/>
  <c r="A5647" i="6"/>
  <c r="F5646" i="6"/>
  <c r="G5646" i="6"/>
  <c r="D5646" i="6"/>
  <c r="B5646" i="6"/>
  <c r="A5646" i="6"/>
  <c r="F5645" i="6"/>
  <c r="G5645" i="6" s="1"/>
  <c r="D5645" i="6"/>
  <c r="B5645" i="6"/>
  <c r="A5645" i="6"/>
  <c r="F5644" i="6"/>
  <c r="G5644" i="6" s="1"/>
  <c r="D5644" i="6"/>
  <c r="B5644" i="6"/>
  <c r="A5644" i="6"/>
  <c r="F5643" i="6"/>
  <c r="G5643" i="6" s="1"/>
  <c r="D5643" i="6"/>
  <c r="B5643" i="6"/>
  <c r="A5643" i="6"/>
  <c r="F5642" i="6"/>
  <c r="G5642" i="6"/>
  <c r="D5642" i="6"/>
  <c r="B5642" i="6"/>
  <c r="A5642" i="6"/>
  <c r="F5641" i="6"/>
  <c r="G5641" i="6" s="1"/>
  <c r="D5641" i="6"/>
  <c r="B5641" i="6"/>
  <c r="A5641" i="6"/>
  <c r="F5640" i="6"/>
  <c r="G5640" i="6" s="1"/>
  <c r="D5640" i="6"/>
  <c r="B5640" i="6"/>
  <c r="A5640" i="6"/>
  <c r="F5639" i="6"/>
  <c r="G5639" i="6" s="1"/>
  <c r="D5639" i="6"/>
  <c r="B5639" i="6"/>
  <c r="A5639" i="6"/>
  <c r="F5636" i="6"/>
  <c r="G5636" i="6"/>
  <c r="D5636" i="6"/>
  <c r="A5636" i="6"/>
  <c r="B5636" i="6" s="1"/>
  <c r="F5635" i="6"/>
  <c r="G5635" i="6" s="1"/>
  <c r="D5635" i="6"/>
  <c r="A5635" i="6"/>
  <c r="B5635" i="6"/>
  <c r="F5634" i="6"/>
  <c r="G5634" i="6" s="1"/>
  <c r="D5634" i="6"/>
  <c r="A5634" i="6"/>
  <c r="B5634" i="6" s="1"/>
  <c r="F5633" i="6"/>
  <c r="G5633" i="6" s="1"/>
  <c r="D5633" i="6"/>
  <c r="A5633" i="6"/>
  <c r="B5633" i="6" s="1"/>
  <c r="F5632" i="6"/>
  <c r="G5632" i="6"/>
  <c r="D5632" i="6"/>
  <c r="A5632" i="6"/>
  <c r="B5632" i="6" s="1"/>
  <c r="F5631" i="6"/>
  <c r="G5631" i="6" s="1"/>
  <c r="D5631" i="6"/>
  <c r="A5631" i="6"/>
  <c r="B5631" i="6"/>
  <c r="F5630" i="6"/>
  <c r="G5630" i="6" s="1"/>
  <c r="D5630" i="6"/>
  <c r="A5630" i="6"/>
  <c r="B5630" i="6" s="1"/>
  <c r="F5629" i="6"/>
  <c r="G5629" i="6" s="1"/>
  <c r="D5629" i="6"/>
  <c r="A5629" i="6"/>
  <c r="B5629" i="6" s="1"/>
  <c r="F5626" i="6"/>
  <c r="G5626" i="6"/>
  <c r="D5626" i="6"/>
  <c r="B5626" i="6"/>
  <c r="A5626" i="6"/>
  <c r="F5625" i="6"/>
  <c r="G5625" i="6" s="1"/>
  <c r="D5625" i="6"/>
  <c r="B5625" i="6"/>
  <c r="A5625" i="6"/>
  <c r="F5624" i="6"/>
  <c r="G5624" i="6" s="1"/>
  <c r="D5624" i="6"/>
  <c r="B5624" i="6"/>
  <c r="A5624" i="6"/>
  <c r="F5623" i="6"/>
  <c r="G5623" i="6" s="1"/>
  <c r="D5623" i="6"/>
  <c r="B5623" i="6"/>
  <c r="A5623" i="6"/>
  <c r="F5622" i="6"/>
  <c r="G5622" i="6"/>
  <c r="D5622" i="6"/>
  <c r="B5622" i="6"/>
  <c r="A5622" i="6"/>
  <c r="F5621" i="6"/>
  <c r="G5621" i="6" s="1"/>
  <c r="D5621" i="6"/>
  <c r="B5621" i="6"/>
  <c r="A5621" i="6"/>
  <c r="F5620" i="6"/>
  <c r="G5620" i="6" s="1"/>
  <c r="D5620" i="6"/>
  <c r="B5620" i="6"/>
  <c r="A5620" i="6"/>
  <c r="F5619" i="6"/>
  <c r="G5619" i="6" s="1"/>
  <c r="D5619" i="6"/>
  <c r="B5619" i="6"/>
  <c r="A5619" i="6"/>
  <c r="F5618" i="6"/>
  <c r="G5618" i="6"/>
  <c r="D5618" i="6"/>
  <c r="B5618" i="6"/>
  <c r="A5618" i="6"/>
  <c r="F5617" i="6"/>
  <c r="G5617" i="6" s="1"/>
  <c r="D5617" i="6"/>
  <c r="B5617" i="6"/>
  <c r="A5617" i="6"/>
  <c r="F5616" i="6"/>
  <c r="G5616" i="6" s="1"/>
  <c r="D5616" i="6"/>
  <c r="B5616" i="6"/>
  <c r="A5616" i="6"/>
  <c r="F5615" i="6"/>
  <c r="G5615" i="6" s="1"/>
  <c r="D5615" i="6"/>
  <c r="B5615" i="6"/>
  <c r="A5615" i="6"/>
  <c r="F5614" i="6"/>
  <c r="G5614" i="6"/>
  <c r="D5614" i="6"/>
  <c r="B5614" i="6"/>
  <c r="A5614" i="6"/>
  <c r="F5613" i="6"/>
  <c r="G5613" i="6" s="1"/>
  <c r="D5613" i="6"/>
  <c r="B5613" i="6"/>
  <c r="A5613" i="6"/>
  <c r="B5606" i="6"/>
  <c r="G5605" i="6"/>
  <c r="B5605" i="6"/>
  <c r="B5604" i="6"/>
  <c r="B5603" i="6"/>
  <c r="F5597" i="6"/>
  <c r="G5597" i="6" s="1"/>
  <c r="D5597" i="6"/>
  <c r="B5597" i="6"/>
  <c r="A5597" i="6"/>
  <c r="F5596" i="6"/>
  <c r="G5596" i="6"/>
  <c r="D5596" i="6"/>
  <c r="B5596" i="6"/>
  <c r="A5596" i="6"/>
  <c r="F5595" i="6"/>
  <c r="G5595" i="6" s="1"/>
  <c r="D5595" i="6"/>
  <c r="B5595" i="6"/>
  <c r="A5595" i="6"/>
  <c r="F5594" i="6"/>
  <c r="G5594" i="6" s="1"/>
  <c r="D5594" i="6"/>
  <c r="B5594" i="6"/>
  <c r="A5594" i="6"/>
  <c r="F5593" i="6"/>
  <c r="G5593" i="6" s="1"/>
  <c r="D5593" i="6"/>
  <c r="B5593" i="6"/>
  <c r="A5593" i="6"/>
  <c r="F5592" i="6"/>
  <c r="G5592" i="6"/>
  <c r="D5592" i="6"/>
  <c r="B5592" i="6"/>
  <c r="A5592" i="6"/>
  <c r="F5591" i="6"/>
  <c r="G5591" i="6" s="1"/>
  <c r="D5591" i="6"/>
  <c r="B5591" i="6"/>
  <c r="A5591" i="6"/>
  <c r="F5590" i="6"/>
  <c r="G5590" i="6" s="1"/>
  <c r="D5590" i="6"/>
  <c r="B5590" i="6"/>
  <c r="A5590" i="6"/>
  <c r="F5589" i="6"/>
  <c r="G5589" i="6" s="1"/>
  <c r="D5589" i="6"/>
  <c r="B5589" i="6"/>
  <c r="A5589" i="6"/>
  <c r="F5586" i="6"/>
  <c r="G5586" i="6"/>
  <c r="D5586" i="6"/>
  <c r="A5586" i="6"/>
  <c r="B5586" i="6" s="1"/>
  <c r="F5585" i="6"/>
  <c r="G5585" i="6" s="1"/>
  <c r="D5585" i="6"/>
  <c r="A5585" i="6"/>
  <c r="B5585" i="6"/>
  <c r="F5584" i="6"/>
  <c r="G5584" i="6" s="1"/>
  <c r="D5584" i="6"/>
  <c r="A5584" i="6"/>
  <c r="B5584" i="6" s="1"/>
  <c r="F5583" i="6"/>
  <c r="G5583" i="6" s="1"/>
  <c r="D5583" i="6"/>
  <c r="A5583" i="6"/>
  <c r="B5583" i="6" s="1"/>
  <c r="F5582" i="6"/>
  <c r="G5582" i="6"/>
  <c r="D5582" i="6"/>
  <c r="A5582" i="6"/>
  <c r="B5582" i="6" s="1"/>
  <c r="F5581" i="6"/>
  <c r="G5581" i="6" s="1"/>
  <c r="D5581" i="6"/>
  <c r="A5581" i="6"/>
  <c r="B5581" i="6"/>
  <c r="F5580" i="6"/>
  <c r="G5580" i="6" s="1"/>
  <c r="D5580" i="6"/>
  <c r="A5580" i="6"/>
  <c r="B5580" i="6" s="1"/>
  <c r="F5579" i="6"/>
  <c r="G5579" i="6" s="1"/>
  <c r="D5579" i="6"/>
  <c r="A5579" i="6"/>
  <c r="B5579" i="6" s="1"/>
  <c r="F5576" i="6"/>
  <c r="G5576" i="6"/>
  <c r="D5576" i="6"/>
  <c r="B5576" i="6"/>
  <c r="A5576" i="6"/>
  <c r="F5575" i="6"/>
  <c r="G5575" i="6" s="1"/>
  <c r="D5575" i="6"/>
  <c r="B5575" i="6"/>
  <c r="A5575" i="6"/>
  <c r="F5574" i="6"/>
  <c r="G5574" i="6" s="1"/>
  <c r="D5574" i="6"/>
  <c r="B5574" i="6"/>
  <c r="A5574" i="6"/>
  <c r="F5573" i="6"/>
  <c r="G5573" i="6" s="1"/>
  <c r="D5573" i="6"/>
  <c r="B5573" i="6"/>
  <c r="A5573" i="6"/>
  <c r="F5572" i="6"/>
  <c r="G5572" i="6"/>
  <c r="D5572" i="6"/>
  <c r="B5572" i="6"/>
  <c r="A5572" i="6"/>
  <c r="F5571" i="6"/>
  <c r="G5571" i="6" s="1"/>
  <c r="D5571" i="6"/>
  <c r="B5571" i="6"/>
  <c r="A5571" i="6"/>
  <c r="F5570" i="6"/>
  <c r="G5570" i="6" s="1"/>
  <c r="D5570" i="6"/>
  <c r="B5570" i="6"/>
  <c r="A5570" i="6"/>
  <c r="F5569" i="6"/>
  <c r="G5569" i="6" s="1"/>
  <c r="D5569" i="6"/>
  <c r="B5569" i="6"/>
  <c r="A5569" i="6"/>
  <c r="F5568" i="6"/>
  <c r="G5568" i="6"/>
  <c r="D5568" i="6"/>
  <c r="B5568" i="6"/>
  <c r="A5568" i="6"/>
  <c r="F5567" i="6"/>
  <c r="G5567" i="6" s="1"/>
  <c r="D5567" i="6"/>
  <c r="B5567" i="6"/>
  <c r="A5567" i="6"/>
  <c r="F5566" i="6"/>
  <c r="G5566" i="6" s="1"/>
  <c r="D5566" i="6"/>
  <c r="B5566" i="6"/>
  <c r="A5566" i="6"/>
  <c r="F5565" i="6"/>
  <c r="G5565" i="6" s="1"/>
  <c r="D5565" i="6"/>
  <c r="B5565" i="6"/>
  <c r="A5565" i="6"/>
  <c r="F5564" i="6"/>
  <c r="G5564" i="6"/>
  <c r="D5564" i="6"/>
  <c r="B5564" i="6"/>
  <c r="A5564" i="6"/>
  <c r="F5563" i="6"/>
  <c r="G5563" i="6" s="1"/>
  <c r="D5563" i="6"/>
  <c r="B5563" i="6"/>
  <c r="A5563" i="6"/>
  <c r="B5556" i="6"/>
  <c r="G5555" i="6"/>
  <c r="B5555" i="6"/>
  <c r="B5554" i="6"/>
  <c r="B5553" i="6"/>
  <c r="F5547" i="6"/>
  <c r="G5547" i="6" s="1"/>
  <c r="D5547" i="6"/>
  <c r="B5547" i="6"/>
  <c r="A5547" i="6"/>
  <c r="F5546" i="6"/>
  <c r="G5546" i="6"/>
  <c r="D5546" i="6"/>
  <c r="B5546" i="6"/>
  <c r="A5546" i="6"/>
  <c r="F5545" i="6"/>
  <c r="G5545" i="6" s="1"/>
  <c r="D5545" i="6"/>
  <c r="B5545" i="6"/>
  <c r="A5545" i="6"/>
  <c r="F5544" i="6"/>
  <c r="G5544" i="6" s="1"/>
  <c r="D5544" i="6"/>
  <c r="B5544" i="6"/>
  <c r="A5544" i="6"/>
  <c r="F5543" i="6"/>
  <c r="G5543" i="6" s="1"/>
  <c r="D5543" i="6"/>
  <c r="B5543" i="6"/>
  <c r="A5543" i="6"/>
  <c r="F5542" i="6"/>
  <c r="G5542" i="6"/>
  <c r="D5542" i="6"/>
  <c r="B5542" i="6"/>
  <c r="A5542" i="6"/>
  <c r="F5541" i="6"/>
  <c r="G5541" i="6" s="1"/>
  <c r="D5541" i="6"/>
  <c r="B5541" i="6"/>
  <c r="A5541" i="6"/>
  <c r="F5540" i="6"/>
  <c r="G5540" i="6" s="1"/>
  <c r="D5540" i="6"/>
  <c r="B5540" i="6"/>
  <c r="A5540" i="6"/>
  <c r="F5539" i="6"/>
  <c r="G5539" i="6" s="1"/>
  <c r="D5539" i="6"/>
  <c r="B5539" i="6"/>
  <c r="A5539" i="6"/>
  <c r="F5536" i="6"/>
  <c r="G5536" i="6"/>
  <c r="D5536" i="6"/>
  <c r="A5536" i="6"/>
  <c r="B5536" i="6" s="1"/>
  <c r="F5535" i="6"/>
  <c r="G5535" i="6" s="1"/>
  <c r="D5535" i="6"/>
  <c r="A5535" i="6"/>
  <c r="B5535" i="6"/>
  <c r="F5534" i="6"/>
  <c r="G5534" i="6" s="1"/>
  <c r="D5534" i="6"/>
  <c r="A5534" i="6"/>
  <c r="B5534" i="6" s="1"/>
  <c r="F5533" i="6"/>
  <c r="G5533" i="6" s="1"/>
  <c r="D5533" i="6"/>
  <c r="A5533" i="6"/>
  <c r="B5533" i="6" s="1"/>
  <c r="F5532" i="6"/>
  <c r="G5532" i="6"/>
  <c r="D5532" i="6"/>
  <c r="A5532" i="6"/>
  <c r="B5532" i="6" s="1"/>
  <c r="F5531" i="6"/>
  <c r="G5531" i="6" s="1"/>
  <c r="D5531" i="6"/>
  <c r="A5531" i="6"/>
  <c r="B5531" i="6"/>
  <c r="F5530" i="6"/>
  <c r="G5530" i="6" s="1"/>
  <c r="D5530" i="6"/>
  <c r="A5530" i="6"/>
  <c r="B5530" i="6" s="1"/>
  <c r="F5529" i="6"/>
  <c r="G5529" i="6" s="1"/>
  <c r="D5529" i="6"/>
  <c r="A5529" i="6"/>
  <c r="B5529" i="6" s="1"/>
  <c r="F5526" i="6"/>
  <c r="G5526" i="6"/>
  <c r="D5526" i="6"/>
  <c r="B5526" i="6"/>
  <c r="A5526" i="6"/>
  <c r="F5525" i="6"/>
  <c r="G5525" i="6" s="1"/>
  <c r="D5525" i="6"/>
  <c r="B5525" i="6"/>
  <c r="A5525" i="6"/>
  <c r="F5524" i="6"/>
  <c r="G5524" i="6" s="1"/>
  <c r="D5524" i="6"/>
  <c r="B5524" i="6"/>
  <c r="A5524" i="6"/>
  <c r="F5523" i="6"/>
  <c r="G5523" i="6" s="1"/>
  <c r="D5523" i="6"/>
  <c r="B5523" i="6"/>
  <c r="A5523" i="6"/>
  <c r="F5522" i="6"/>
  <c r="G5522" i="6"/>
  <c r="D5522" i="6"/>
  <c r="B5522" i="6"/>
  <c r="A5522" i="6"/>
  <c r="F5521" i="6"/>
  <c r="G5521" i="6" s="1"/>
  <c r="D5521" i="6"/>
  <c r="B5521" i="6"/>
  <c r="A5521" i="6"/>
  <c r="F5520" i="6"/>
  <c r="G5520" i="6" s="1"/>
  <c r="D5520" i="6"/>
  <c r="B5520" i="6"/>
  <c r="A5520" i="6"/>
  <c r="F5519" i="6"/>
  <c r="G5519" i="6" s="1"/>
  <c r="D5519" i="6"/>
  <c r="B5519" i="6"/>
  <c r="A5519" i="6"/>
  <c r="F5518" i="6"/>
  <c r="G5518" i="6"/>
  <c r="D5518" i="6"/>
  <c r="B5518" i="6"/>
  <c r="A5518" i="6"/>
  <c r="F5517" i="6"/>
  <c r="G5517" i="6" s="1"/>
  <c r="D5517" i="6"/>
  <c r="B5517" i="6"/>
  <c r="A5517" i="6"/>
  <c r="F5516" i="6"/>
  <c r="G5516" i="6" s="1"/>
  <c r="D5516" i="6"/>
  <c r="B5516" i="6"/>
  <c r="A5516" i="6"/>
  <c r="F5515" i="6"/>
  <c r="G5515" i="6" s="1"/>
  <c r="D5515" i="6"/>
  <c r="B5515" i="6"/>
  <c r="A5515" i="6"/>
  <c r="F5514" i="6"/>
  <c r="G5514" i="6"/>
  <c r="D5514" i="6"/>
  <c r="B5514" i="6"/>
  <c r="A5514" i="6"/>
  <c r="F5513" i="6"/>
  <c r="G5513" i="6" s="1"/>
  <c r="D5513" i="6"/>
  <c r="B5513" i="6"/>
  <c r="A5513" i="6"/>
  <c r="B5506" i="6"/>
  <c r="G5505" i="6"/>
  <c r="B5505" i="6"/>
  <c r="B5504" i="6"/>
  <c r="B5503" i="6"/>
  <c r="F5497" i="6"/>
  <c r="G5497" i="6" s="1"/>
  <c r="D5497" i="6"/>
  <c r="B5497" i="6"/>
  <c r="A5497" i="6"/>
  <c r="F5496" i="6"/>
  <c r="G5496" i="6"/>
  <c r="D5496" i="6"/>
  <c r="B5496" i="6"/>
  <c r="A5496" i="6"/>
  <c r="F5495" i="6"/>
  <c r="G5495" i="6" s="1"/>
  <c r="D5495" i="6"/>
  <c r="B5495" i="6"/>
  <c r="A5495" i="6"/>
  <c r="F5494" i="6"/>
  <c r="G5494" i="6" s="1"/>
  <c r="D5494" i="6"/>
  <c r="B5494" i="6"/>
  <c r="A5494" i="6"/>
  <c r="F5493" i="6"/>
  <c r="G5493" i="6" s="1"/>
  <c r="D5493" i="6"/>
  <c r="B5493" i="6"/>
  <c r="A5493" i="6"/>
  <c r="F5492" i="6"/>
  <c r="G5492" i="6"/>
  <c r="D5492" i="6"/>
  <c r="B5492" i="6"/>
  <c r="A5492" i="6"/>
  <c r="F5491" i="6"/>
  <c r="G5491" i="6" s="1"/>
  <c r="D5491" i="6"/>
  <c r="B5491" i="6"/>
  <c r="A5491" i="6"/>
  <c r="F5490" i="6"/>
  <c r="G5490" i="6" s="1"/>
  <c r="D5490" i="6"/>
  <c r="B5490" i="6"/>
  <c r="A5490" i="6"/>
  <c r="F5489" i="6"/>
  <c r="G5489" i="6" s="1"/>
  <c r="D5489" i="6"/>
  <c r="B5489" i="6"/>
  <c r="A5489" i="6"/>
  <c r="F5486" i="6"/>
  <c r="G5486" i="6"/>
  <c r="D5486" i="6"/>
  <c r="A5486" i="6"/>
  <c r="B5486" i="6" s="1"/>
  <c r="F5485" i="6"/>
  <c r="G5485" i="6" s="1"/>
  <c r="D5485" i="6"/>
  <c r="A5485" i="6"/>
  <c r="B5485" i="6"/>
  <c r="F5484" i="6"/>
  <c r="G5484" i="6" s="1"/>
  <c r="D5484" i="6"/>
  <c r="A5484" i="6"/>
  <c r="B5484" i="6" s="1"/>
  <c r="F5483" i="6"/>
  <c r="G5483" i="6" s="1"/>
  <c r="D5483" i="6"/>
  <c r="A5483" i="6"/>
  <c r="B5483" i="6" s="1"/>
  <c r="F5482" i="6"/>
  <c r="G5482" i="6"/>
  <c r="D5482" i="6"/>
  <c r="A5482" i="6"/>
  <c r="B5482" i="6" s="1"/>
  <c r="F5481" i="6"/>
  <c r="G5481" i="6" s="1"/>
  <c r="D5481" i="6"/>
  <c r="A5481" i="6"/>
  <c r="B5481" i="6"/>
  <c r="F5480" i="6"/>
  <c r="G5480" i="6" s="1"/>
  <c r="D5480" i="6"/>
  <c r="A5480" i="6"/>
  <c r="B5480" i="6" s="1"/>
  <c r="F5479" i="6"/>
  <c r="G5479" i="6" s="1"/>
  <c r="D5479" i="6"/>
  <c r="A5479" i="6"/>
  <c r="B5479" i="6" s="1"/>
  <c r="F5476" i="6"/>
  <c r="G5476" i="6"/>
  <c r="D5476" i="6"/>
  <c r="B5476" i="6"/>
  <c r="A5476" i="6"/>
  <c r="F5475" i="6"/>
  <c r="G5475" i="6" s="1"/>
  <c r="D5475" i="6"/>
  <c r="B5475" i="6"/>
  <c r="A5475" i="6"/>
  <c r="F5474" i="6"/>
  <c r="G5474" i="6" s="1"/>
  <c r="D5474" i="6"/>
  <c r="B5474" i="6"/>
  <c r="A5474" i="6"/>
  <c r="F5473" i="6"/>
  <c r="G5473" i="6" s="1"/>
  <c r="D5473" i="6"/>
  <c r="B5473" i="6"/>
  <c r="A5473" i="6"/>
  <c r="F5472" i="6"/>
  <c r="G5472" i="6"/>
  <c r="D5472" i="6"/>
  <c r="B5472" i="6"/>
  <c r="A5472" i="6"/>
  <c r="F5471" i="6"/>
  <c r="G5471" i="6" s="1"/>
  <c r="D5471" i="6"/>
  <c r="B5471" i="6"/>
  <c r="A5471" i="6"/>
  <c r="F5470" i="6"/>
  <c r="G5470" i="6" s="1"/>
  <c r="D5470" i="6"/>
  <c r="B5470" i="6"/>
  <c r="A5470" i="6"/>
  <c r="F5469" i="6"/>
  <c r="G5469" i="6" s="1"/>
  <c r="D5469" i="6"/>
  <c r="B5469" i="6"/>
  <c r="A5469" i="6"/>
  <c r="F5468" i="6"/>
  <c r="G5468" i="6"/>
  <c r="D5468" i="6"/>
  <c r="B5468" i="6"/>
  <c r="A5468" i="6"/>
  <c r="F5467" i="6"/>
  <c r="G5467" i="6" s="1"/>
  <c r="D5467" i="6"/>
  <c r="B5467" i="6"/>
  <c r="A5467" i="6"/>
  <c r="F5466" i="6"/>
  <c r="G5466" i="6" s="1"/>
  <c r="D5466" i="6"/>
  <c r="B5466" i="6"/>
  <c r="A5466" i="6"/>
  <c r="F5465" i="6"/>
  <c r="G5465" i="6" s="1"/>
  <c r="D5465" i="6"/>
  <c r="B5465" i="6"/>
  <c r="A5465" i="6"/>
  <c r="F5464" i="6"/>
  <c r="G5464" i="6"/>
  <c r="D5464" i="6"/>
  <c r="B5464" i="6"/>
  <c r="A5464" i="6"/>
  <c r="F5463" i="6"/>
  <c r="G5463" i="6" s="1"/>
  <c r="D5463" i="6"/>
  <c r="B5463" i="6"/>
  <c r="A5463" i="6"/>
  <c r="B5456" i="6"/>
  <c r="G5455" i="6"/>
  <c r="B5455" i="6"/>
  <c r="B5454" i="6"/>
  <c r="B5453" i="6"/>
  <c r="F5447" i="6"/>
  <c r="G5447" i="6" s="1"/>
  <c r="D5447" i="6"/>
  <c r="B5447" i="6"/>
  <c r="A5447" i="6"/>
  <c r="F5446" i="6"/>
  <c r="G5446" i="6"/>
  <c r="D5446" i="6"/>
  <c r="B5446" i="6"/>
  <c r="A5446" i="6"/>
  <c r="F5445" i="6"/>
  <c r="G5445" i="6" s="1"/>
  <c r="D5445" i="6"/>
  <c r="B5445" i="6"/>
  <c r="A5445" i="6"/>
  <c r="F5444" i="6"/>
  <c r="G5444" i="6" s="1"/>
  <c r="D5444" i="6"/>
  <c r="B5444" i="6"/>
  <c r="A5444" i="6"/>
  <c r="F5443" i="6"/>
  <c r="G5443" i="6" s="1"/>
  <c r="D5443" i="6"/>
  <c r="B5443" i="6"/>
  <c r="A5443" i="6"/>
  <c r="F5442" i="6"/>
  <c r="G5442" i="6"/>
  <c r="D5442" i="6"/>
  <c r="B5442" i="6"/>
  <c r="A5442" i="6"/>
  <c r="F5441" i="6"/>
  <c r="G5441" i="6" s="1"/>
  <c r="D5441" i="6"/>
  <c r="B5441" i="6"/>
  <c r="A5441" i="6"/>
  <c r="F5440" i="6"/>
  <c r="G5440" i="6" s="1"/>
  <c r="D5440" i="6"/>
  <c r="B5440" i="6"/>
  <c r="A5440" i="6"/>
  <c r="F5439" i="6"/>
  <c r="G5439" i="6" s="1"/>
  <c r="D5439" i="6"/>
  <c r="B5439" i="6"/>
  <c r="A5439" i="6"/>
  <c r="F5436" i="6"/>
  <c r="G5436" i="6"/>
  <c r="D5436" i="6"/>
  <c r="A5436" i="6"/>
  <c r="B5436" i="6" s="1"/>
  <c r="F5435" i="6"/>
  <c r="G5435" i="6" s="1"/>
  <c r="D5435" i="6"/>
  <c r="A5435" i="6"/>
  <c r="B5435" i="6"/>
  <c r="F5434" i="6"/>
  <c r="G5434" i="6" s="1"/>
  <c r="D5434" i="6"/>
  <c r="A5434" i="6"/>
  <c r="B5434" i="6" s="1"/>
  <c r="F5433" i="6"/>
  <c r="G5433" i="6" s="1"/>
  <c r="D5433" i="6"/>
  <c r="A5433" i="6"/>
  <c r="B5433" i="6" s="1"/>
  <c r="F5432" i="6"/>
  <c r="G5432" i="6"/>
  <c r="D5432" i="6"/>
  <c r="A5432" i="6"/>
  <c r="B5432" i="6" s="1"/>
  <c r="F5431" i="6"/>
  <c r="G5431" i="6" s="1"/>
  <c r="D5431" i="6"/>
  <c r="A5431" i="6"/>
  <c r="B5431" i="6"/>
  <c r="F5430" i="6"/>
  <c r="G5430" i="6" s="1"/>
  <c r="D5430" i="6"/>
  <c r="A5430" i="6"/>
  <c r="B5430" i="6" s="1"/>
  <c r="F5429" i="6"/>
  <c r="G5429" i="6" s="1"/>
  <c r="D5429" i="6"/>
  <c r="A5429" i="6"/>
  <c r="B5429" i="6" s="1"/>
  <c r="F5426" i="6"/>
  <c r="G5426" i="6"/>
  <c r="D5426" i="6"/>
  <c r="B5426" i="6"/>
  <c r="A5426" i="6"/>
  <c r="F5425" i="6"/>
  <c r="G5425" i="6" s="1"/>
  <c r="D5425" i="6"/>
  <c r="B5425" i="6"/>
  <c r="A5425" i="6"/>
  <c r="F5424" i="6"/>
  <c r="G5424" i="6" s="1"/>
  <c r="D5424" i="6"/>
  <c r="B5424" i="6"/>
  <c r="A5424" i="6"/>
  <c r="F5423" i="6"/>
  <c r="G5423" i="6" s="1"/>
  <c r="D5423" i="6"/>
  <c r="B5423" i="6"/>
  <c r="A5423" i="6"/>
  <c r="F5422" i="6"/>
  <c r="G5422" i="6"/>
  <c r="D5422" i="6"/>
  <c r="B5422" i="6"/>
  <c r="A5422" i="6"/>
  <c r="F5421" i="6"/>
  <c r="G5421" i="6" s="1"/>
  <c r="D5421" i="6"/>
  <c r="B5421" i="6"/>
  <c r="A5421" i="6"/>
  <c r="F5420" i="6"/>
  <c r="G5420" i="6" s="1"/>
  <c r="D5420" i="6"/>
  <c r="B5420" i="6"/>
  <c r="A5420" i="6"/>
  <c r="F5419" i="6"/>
  <c r="G5419" i="6" s="1"/>
  <c r="D5419" i="6"/>
  <c r="B5419" i="6"/>
  <c r="A5419" i="6"/>
  <c r="F5418" i="6"/>
  <c r="G5418" i="6"/>
  <c r="D5418" i="6"/>
  <c r="B5418" i="6"/>
  <c r="A5418" i="6"/>
  <c r="F5417" i="6"/>
  <c r="G5417" i="6" s="1"/>
  <c r="D5417" i="6"/>
  <c r="B5417" i="6"/>
  <c r="A5417" i="6"/>
  <c r="F5416" i="6"/>
  <c r="G5416" i="6" s="1"/>
  <c r="D5416" i="6"/>
  <c r="B5416" i="6"/>
  <c r="A5416" i="6"/>
  <c r="F5415" i="6"/>
  <c r="G5415" i="6" s="1"/>
  <c r="D5415" i="6"/>
  <c r="B5415" i="6"/>
  <c r="A5415" i="6"/>
  <c r="F5414" i="6"/>
  <c r="G5414" i="6"/>
  <c r="D5414" i="6"/>
  <c r="B5414" i="6"/>
  <c r="A5414" i="6"/>
  <c r="F5413" i="6"/>
  <c r="G5413" i="6" s="1"/>
  <c r="D5413" i="6"/>
  <c r="B5413" i="6"/>
  <c r="A5413" i="6"/>
  <c r="B5406" i="6"/>
  <c r="G5405" i="6"/>
  <c r="B5405" i="6"/>
  <c r="B5404" i="6"/>
  <c r="B5403" i="6"/>
  <c r="F5397" i="6"/>
  <c r="G5397" i="6" s="1"/>
  <c r="D5397" i="6"/>
  <c r="B5397" i="6"/>
  <c r="A5397" i="6"/>
  <c r="F5396" i="6"/>
  <c r="G5396" i="6"/>
  <c r="D5396" i="6"/>
  <c r="B5396" i="6"/>
  <c r="A5396" i="6"/>
  <c r="F5395" i="6"/>
  <c r="G5395" i="6" s="1"/>
  <c r="D5395" i="6"/>
  <c r="B5395" i="6"/>
  <c r="A5395" i="6"/>
  <c r="F5394" i="6"/>
  <c r="G5394" i="6"/>
  <c r="D5394" i="6"/>
  <c r="B5394" i="6"/>
  <c r="A5394" i="6"/>
  <c r="F5393" i="6"/>
  <c r="G5393" i="6" s="1"/>
  <c r="D5393" i="6"/>
  <c r="B5393" i="6"/>
  <c r="A5393" i="6"/>
  <c r="F5392" i="6"/>
  <c r="G5392" i="6"/>
  <c r="D5392" i="6"/>
  <c r="B5392" i="6"/>
  <c r="A5392" i="6"/>
  <c r="F5391" i="6"/>
  <c r="G5391" i="6" s="1"/>
  <c r="D5391" i="6"/>
  <c r="B5391" i="6"/>
  <c r="A5391" i="6"/>
  <c r="F5390" i="6"/>
  <c r="G5390" i="6"/>
  <c r="D5390" i="6"/>
  <c r="B5390" i="6"/>
  <c r="A5390" i="6"/>
  <c r="F5389" i="6"/>
  <c r="G5389" i="6" s="1"/>
  <c r="D5389" i="6"/>
  <c r="B5389" i="6"/>
  <c r="A5389" i="6"/>
  <c r="F5386" i="6"/>
  <c r="G5386" i="6"/>
  <c r="D5386" i="6"/>
  <c r="A5386" i="6"/>
  <c r="B5386" i="6" s="1"/>
  <c r="F5385" i="6"/>
  <c r="G5385" i="6" s="1"/>
  <c r="D5385" i="6"/>
  <c r="A5385" i="6"/>
  <c r="B5385" i="6"/>
  <c r="F5384" i="6"/>
  <c r="G5384" i="6"/>
  <c r="D5384" i="6"/>
  <c r="A5384" i="6"/>
  <c r="B5384" i="6" s="1"/>
  <c r="F5383" i="6"/>
  <c r="G5383" i="6" s="1"/>
  <c r="D5383" i="6"/>
  <c r="A5383" i="6"/>
  <c r="B5383" i="6"/>
  <c r="F5382" i="6"/>
  <c r="G5382" i="6"/>
  <c r="D5382" i="6"/>
  <c r="A5382" i="6"/>
  <c r="B5382" i="6" s="1"/>
  <c r="F5381" i="6"/>
  <c r="G5381" i="6" s="1"/>
  <c r="D5381" i="6"/>
  <c r="A5381" i="6"/>
  <c r="B5381" i="6"/>
  <c r="F5380" i="6"/>
  <c r="G5380" i="6"/>
  <c r="D5380" i="6"/>
  <c r="A5380" i="6"/>
  <c r="B5380" i="6" s="1"/>
  <c r="F5379" i="6"/>
  <c r="G5379" i="6" s="1"/>
  <c r="D5379" i="6"/>
  <c r="A5379" i="6"/>
  <c r="B5379" i="6"/>
  <c r="F5376" i="6"/>
  <c r="G5376" i="6"/>
  <c r="D5376" i="6"/>
  <c r="B5376" i="6"/>
  <c r="A5376" i="6"/>
  <c r="F5375" i="6"/>
  <c r="G5375" i="6" s="1"/>
  <c r="D5375" i="6"/>
  <c r="B5375" i="6"/>
  <c r="A5375" i="6"/>
  <c r="F5374" i="6"/>
  <c r="G5374" i="6" s="1"/>
  <c r="D5374" i="6"/>
  <c r="B5374" i="6"/>
  <c r="A5374" i="6"/>
  <c r="F5373" i="6"/>
  <c r="G5373" i="6" s="1"/>
  <c r="D5373" i="6"/>
  <c r="B5373" i="6"/>
  <c r="A5373" i="6"/>
  <c r="F5372" i="6"/>
  <c r="G5372" i="6"/>
  <c r="D5372" i="6"/>
  <c r="B5372" i="6"/>
  <c r="A5372" i="6"/>
  <c r="F5371" i="6"/>
  <c r="G5371" i="6" s="1"/>
  <c r="D5371" i="6"/>
  <c r="B5371" i="6"/>
  <c r="A5371" i="6"/>
  <c r="F5370" i="6"/>
  <c r="G5370" i="6"/>
  <c r="D5370" i="6"/>
  <c r="B5370" i="6"/>
  <c r="A5370" i="6"/>
  <c r="F5369" i="6"/>
  <c r="G5369" i="6" s="1"/>
  <c r="D5369" i="6"/>
  <c r="B5369" i="6"/>
  <c r="A5369" i="6"/>
  <c r="F5368" i="6"/>
  <c r="G5368" i="6"/>
  <c r="D5368" i="6"/>
  <c r="B5368" i="6"/>
  <c r="A5368" i="6"/>
  <c r="F5367" i="6"/>
  <c r="G5367" i="6" s="1"/>
  <c r="D5367" i="6"/>
  <c r="B5367" i="6"/>
  <c r="A5367" i="6"/>
  <c r="F5366" i="6"/>
  <c r="G5366" i="6"/>
  <c r="D5366" i="6"/>
  <c r="B5366" i="6"/>
  <c r="A5366" i="6"/>
  <c r="F5365" i="6"/>
  <c r="G5365" i="6" s="1"/>
  <c r="D5365" i="6"/>
  <c r="B5365" i="6"/>
  <c r="A5365" i="6"/>
  <c r="F5364" i="6"/>
  <c r="G5364" i="6"/>
  <c r="D5364" i="6"/>
  <c r="B5364" i="6"/>
  <c r="A5364" i="6"/>
  <c r="F5363" i="6"/>
  <c r="G5363" i="6" s="1"/>
  <c r="D5363" i="6"/>
  <c r="B5363" i="6"/>
  <c r="A5363" i="6"/>
  <c r="B5356" i="6"/>
  <c r="G5355" i="6"/>
  <c r="B5355" i="6"/>
  <c r="B5354" i="6"/>
  <c r="B5353" i="6"/>
  <c r="F5347" i="6"/>
  <c r="G5347" i="6" s="1"/>
  <c r="D5347" i="6"/>
  <c r="B5347" i="6"/>
  <c r="A5347" i="6"/>
  <c r="F5346" i="6"/>
  <c r="G5346" i="6"/>
  <c r="D5346" i="6"/>
  <c r="B5346" i="6"/>
  <c r="A5346" i="6"/>
  <c r="F5345" i="6"/>
  <c r="G5345" i="6" s="1"/>
  <c r="D5345" i="6"/>
  <c r="B5345" i="6"/>
  <c r="A5345" i="6"/>
  <c r="F5344" i="6"/>
  <c r="G5344" i="6"/>
  <c r="D5344" i="6"/>
  <c r="B5344" i="6"/>
  <c r="A5344" i="6"/>
  <c r="F5343" i="6"/>
  <c r="G5343" i="6" s="1"/>
  <c r="D5343" i="6"/>
  <c r="B5343" i="6"/>
  <c r="A5343" i="6"/>
  <c r="F5342" i="6"/>
  <c r="G5342" i="6"/>
  <c r="D5342" i="6"/>
  <c r="B5342" i="6"/>
  <c r="A5342" i="6"/>
  <c r="F5341" i="6"/>
  <c r="G5341" i="6" s="1"/>
  <c r="D5341" i="6"/>
  <c r="B5341" i="6"/>
  <c r="A5341" i="6"/>
  <c r="F5340" i="6"/>
  <c r="G5340" i="6"/>
  <c r="D5340" i="6"/>
  <c r="B5340" i="6"/>
  <c r="A5340" i="6"/>
  <c r="F5339" i="6"/>
  <c r="G5339" i="6" s="1"/>
  <c r="D5339" i="6"/>
  <c r="B5339" i="6"/>
  <c r="A5339" i="6"/>
  <c r="F5336" i="6"/>
  <c r="G5336" i="6"/>
  <c r="D5336" i="6"/>
  <c r="A5336" i="6"/>
  <c r="B5336" i="6" s="1"/>
  <c r="F5335" i="6"/>
  <c r="G5335" i="6" s="1"/>
  <c r="D5335" i="6"/>
  <c r="A5335" i="6"/>
  <c r="B5335" i="6"/>
  <c r="F5334" i="6"/>
  <c r="G5334" i="6"/>
  <c r="D5334" i="6"/>
  <c r="A5334" i="6"/>
  <c r="B5334" i="6" s="1"/>
  <c r="F5333" i="6"/>
  <c r="G5333" i="6" s="1"/>
  <c r="D5333" i="6"/>
  <c r="A5333" i="6"/>
  <c r="B5333" i="6"/>
  <c r="F5332" i="6"/>
  <c r="G5332" i="6"/>
  <c r="D5332" i="6"/>
  <c r="A5332" i="6"/>
  <c r="B5332" i="6" s="1"/>
  <c r="F5331" i="6"/>
  <c r="G5331" i="6" s="1"/>
  <c r="D5331" i="6"/>
  <c r="A5331" i="6"/>
  <c r="B5331" i="6"/>
  <c r="F5330" i="6"/>
  <c r="G5330" i="6"/>
  <c r="D5330" i="6"/>
  <c r="A5330" i="6"/>
  <c r="B5330" i="6" s="1"/>
  <c r="F5329" i="6"/>
  <c r="G5329" i="6" s="1"/>
  <c r="D5329" i="6"/>
  <c r="A5329" i="6"/>
  <c r="B5329" i="6"/>
  <c r="F5326" i="6"/>
  <c r="G5326" i="6"/>
  <c r="D5326" i="6"/>
  <c r="B5326" i="6"/>
  <c r="A5326" i="6"/>
  <c r="F5325" i="6"/>
  <c r="G5325" i="6" s="1"/>
  <c r="D5325" i="6"/>
  <c r="B5325" i="6"/>
  <c r="A5325" i="6"/>
  <c r="F5324" i="6"/>
  <c r="G5324" i="6"/>
  <c r="D5324" i="6"/>
  <c r="B5324" i="6"/>
  <c r="A5324" i="6"/>
  <c r="F5323" i="6"/>
  <c r="G5323" i="6" s="1"/>
  <c r="D5323" i="6"/>
  <c r="B5323" i="6"/>
  <c r="A5323" i="6"/>
  <c r="F5322" i="6"/>
  <c r="G5322" i="6"/>
  <c r="D5322" i="6"/>
  <c r="B5322" i="6"/>
  <c r="A5322" i="6"/>
  <c r="F5321" i="6"/>
  <c r="G5321" i="6" s="1"/>
  <c r="D5321" i="6"/>
  <c r="B5321" i="6"/>
  <c r="A5321" i="6"/>
  <c r="F5320" i="6"/>
  <c r="G5320" i="6"/>
  <c r="D5320" i="6"/>
  <c r="B5320" i="6"/>
  <c r="A5320" i="6"/>
  <c r="F5319" i="6"/>
  <c r="G5319" i="6" s="1"/>
  <c r="D5319" i="6"/>
  <c r="B5319" i="6"/>
  <c r="A5319" i="6"/>
  <c r="F5318" i="6"/>
  <c r="G5318" i="6"/>
  <c r="D5318" i="6"/>
  <c r="B5318" i="6"/>
  <c r="A5318" i="6"/>
  <c r="F5317" i="6"/>
  <c r="G5317" i="6" s="1"/>
  <c r="D5317" i="6"/>
  <c r="B5317" i="6"/>
  <c r="A5317" i="6"/>
  <c r="F5316" i="6"/>
  <c r="G5316" i="6"/>
  <c r="D5316" i="6"/>
  <c r="B5316" i="6"/>
  <c r="A5316" i="6"/>
  <c r="F5315" i="6"/>
  <c r="G5315" i="6" s="1"/>
  <c r="D5315" i="6"/>
  <c r="B5315" i="6"/>
  <c r="A5315" i="6"/>
  <c r="F5314" i="6"/>
  <c r="G5314" i="6"/>
  <c r="D5314" i="6"/>
  <c r="B5314" i="6"/>
  <c r="A5314" i="6"/>
  <c r="F5313" i="6"/>
  <c r="G5313" i="6" s="1"/>
  <c r="D5313" i="6"/>
  <c r="B5313" i="6"/>
  <c r="A5313" i="6"/>
  <c r="B5306" i="6"/>
  <c r="G5305" i="6"/>
  <c r="B5305" i="6"/>
  <c r="B5304" i="6"/>
  <c r="B5303" i="6"/>
  <c r="F5297" i="6"/>
  <c r="G5297" i="6" s="1"/>
  <c r="D5297" i="6"/>
  <c r="B5297" i="6"/>
  <c r="A5297" i="6"/>
  <c r="F5296" i="6"/>
  <c r="G5296" i="6"/>
  <c r="D5296" i="6"/>
  <c r="B5296" i="6"/>
  <c r="A5296" i="6"/>
  <c r="F5295" i="6"/>
  <c r="G5295" i="6" s="1"/>
  <c r="D5295" i="6"/>
  <c r="B5295" i="6"/>
  <c r="A5295" i="6"/>
  <c r="F5294" i="6"/>
  <c r="G5294" i="6"/>
  <c r="D5294" i="6"/>
  <c r="B5294" i="6"/>
  <c r="A5294" i="6"/>
  <c r="F5293" i="6"/>
  <c r="G5293" i="6" s="1"/>
  <c r="D5293" i="6"/>
  <c r="B5293" i="6"/>
  <c r="A5293" i="6"/>
  <c r="F5292" i="6"/>
  <c r="G5292" i="6"/>
  <c r="D5292" i="6"/>
  <c r="B5292" i="6"/>
  <c r="A5292" i="6"/>
  <c r="F5291" i="6"/>
  <c r="G5291" i="6" s="1"/>
  <c r="D5291" i="6"/>
  <c r="B5291" i="6"/>
  <c r="A5291" i="6"/>
  <c r="F5290" i="6"/>
  <c r="G5290" i="6"/>
  <c r="D5290" i="6"/>
  <c r="B5290" i="6"/>
  <c r="A5290" i="6"/>
  <c r="F5289" i="6"/>
  <c r="G5289" i="6" s="1"/>
  <c r="D5289" i="6"/>
  <c r="B5289" i="6"/>
  <c r="A5289" i="6"/>
  <c r="F5286" i="6"/>
  <c r="G5286" i="6"/>
  <c r="D5286" i="6"/>
  <c r="A5286" i="6"/>
  <c r="B5286" i="6" s="1"/>
  <c r="F5285" i="6"/>
  <c r="G5285" i="6" s="1"/>
  <c r="D5285" i="6"/>
  <c r="A5285" i="6"/>
  <c r="B5285" i="6"/>
  <c r="F5284" i="6"/>
  <c r="G5284" i="6"/>
  <c r="D5284" i="6"/>
  <c r="A5284" i="6"/>
  <c r="B5284" i="6" s="1"/>
  <c r="F5283" i="6"/>
  <c r="G5283" i="6" s="1"/>
  <c r="D5283" i="6"/>
  <c r="A5283" i="6"/>
  <c r="B5283" i="6"/>
  <c r="F5282" i="6"/>
  <c r="G5282" i="6"/>
  <c r="D5282" i="6"/>
  <c r="A5282" i="6"/>
  <c r="B5282" i="6" s="1"/>
  <c r="F5281" i="6"/>
  <c r="G5281" i="6" s="1"/>
  <c r="D5281" i="6"/>
  <c r="A5281" i="6"/>
  <c r="B5281" i="6"/>
  <c r="F5280" i="6"/>
  <c r="G5280" i="6"/>
  <c r="D5280" i="6"/>
  <c r="A5280" i="6"/>
  <c r="B5280" i="6" s="1"/>
  <c r="F5279" i="6"/>
  <c r="G5279" i="6" s="1"/>
  <c r="D5279" i="6"/>
  <c r="A5279" i="6"/>
  <c r="B5279" i="6"/>
  <c r="F5276" i="6"/>
  <c r="G5276" i="6"/>
  <c r="D5276" i="6"/>
  <c r="B5276" i="6"/>
  <c r="A5276" i="6"/>
  <c r="F5275" i="6"/>
  <c r="G5275" i="6" s="1"/>
  <c r="D5275" i="6"/>
  <c r="B5275" i="6"/>
  <c r="A5275" i="6"/>
  <c r="F5274" i="6"/>
  <c r="G5274" i="6"/>
  <c r="D5274" i="6"/>
  <c r="B5274" i="6"/>
  <c r="A5274" i="6"/>
  <c r="F5273" i="6"/>
  <c r="G5273" i="6" s="1"/>
  <c r="D5273" i="6"/>
  <c r="B5273" i="6"/>
  <c r="A5273" i="6"/>
  <c r="F5272" i="6"/>
  <c r="G5272" i="6"/>
  <c r="D5272" i="6"/>
  <c r="B5272" i="6"/>
  <c r="A5272" i="6"/>
  <c r="F5271" i="6"/>
  <c r="G5271" i="6" s="1"/>
  <c r="D5271" i="6"/>
  <c r="B5271" i="6"/>
  <c r="A5271" i="6"/>
  <c r="F5270" i="6"/>
  <c r="G5270" i="6"/>
  <c r="D5270" i="6"/>
  <c r="B5270" i="6"/>
  <c r="A5270" i="6"/>
  <c r="F5269" i="6"/>
  <c r="G5269" i="6" s="1"/>
  <c r="D5269" i="6"/>
  <c r="B5269" i="6"/>
  <c r="A5269" i="6"/>
  <c r="F5268" i="6"/>
  <c r="G5268" i="6"/>
  <c r="D5268" i="6"/>
  <c r="B5268" i="6"/>
  <c r="A5268" i="6"/>
  <c r="F5267" i="6"/>
  <c r="G5267" i="6" s="1"/>
  <c r="D5267" i="6"/>
  <c r="B5267" i="6"/>
  <c r="A5267" i="6"/>
  <c r="F5266" i="6"/>
  <c r="G5266" i="6"/>
  <c r="D5266" i="6"/>
  <c r="B5266" i="6"/>
  <c r="A5266" i="6"/>
  <c r="F5265" i="6"/>
  <c r="G5265" i="6" s="1"/>
  <c r="D5265" i="6"/>
  <c r="B5265" i="6"/>
  <c r="A5265" i="6"/>
  <c r="F5264" i="6"/>
  <c r="G5264" i="6"/>
  <c r="D5264" i="6"/>
  <c r="B5264" i="6"/>
  <c r="A5264" i="6"/>
  <c r="F5263" i="6"/>
  <c r="G5263" i="6" s="1"/>
  <c r="D5263" i="6"/>
  <c r="B5263" i="6"/>
  <c r="A5263" i="6"/>
  <c r="B5256" i="6"/>
  <c r="G5255" i="6"/>
  <c r="B5255" i="6"/>
  <c r="B5254" i="6"/>
  <c r="B5253" i="6"/>
  <c r="F5247" i="6"/>
  <c r="G5247" i="6" s="1"/>
  <c r="D5247" i="6"/>
  <c r="B5247" i="6"/>
  <c r="A5247" i="6"/>
  <c r="F5246" i="6"/>
  <c r="G5246" i="6"/>
  <c r="D5246" i="6"/>
  <c r="B5246" i="6"/>
  <c r="A5246" i="6"/>
  <c r="F5245" i="6"/>
  <c r="G5245" i="6" s="1"/>
  <c r="D5245" i="6"/>
  <c r="B5245" i="6"/>
  <c r="A5245" i="6"/>
  <c r="F5244" i="6"/>
  <c r="G5244" i="6"/>
  <c r="D5244" i="6"/>
  <c r="B5244" i="6"/>
  <c r="A5244" i="6"/>
  <c r="F5243" i="6"/>
  <c r="G5243" i="6" s="1"/>
  <c r="D5243" i="6"/>
  <c r="B5243" i="6"/>
  <c r="A5243" i="6"/>
  <c r="F5242" i="6"/>
  <c r="G5242" i="6"/>
  <c r="D5242" i="6"/>
  <c r="B5242" i="6"/>
  <c r="A5242" i="6"/>
  <c r="F5241" i="6"/>
  <c r="G5241" i="6" s="1"/>
  <c r="D5241" i="6"/>
  <c r="B5241" i="6"/>
  <c r="A5241" i="6"/>
  <c r="F5240" i="6"/>
  <c r="G5240" i="6"/>
  <c r="D5240" i="6"/>
  <c r="B5240" i="6"/>
  <c r="A5240" i="6"/>
  <c r="F5239" i="6"/>
  <c r="G5239" i="6" s="1"/>
  <c r="D5239" i="6"/>
  <c r="B5239" i="6"/>
  <c r="A5239" i="6"/>
  <c r="F5236" i="6"/>
  <c r="G5236" i="6"/>
  <c r="D5236" i="6"/>
  <c r="A5236" i="6"/>
  <c r="B5236" i="6" s="1"/>
  <c r="F5235" i="6"/>
  <c r="G5235" i="6" s="1"/>
  <c r="D5235" i="6"/>
  <c r="A5235" i="6"/>
  <c r="B5235" i="6"/>
  <c r="F5234" i="6"/>
  <c r="G5234" i="6"/>
  <c r="D5234" i="6"/>
  <c r="A5234" i="6"/>
  <c r="B5234" i="6" s="1"/>
  <c r="F5233" i="6"/>
  <c r="G5233" i="6" s="1"/>
  <c r="D5233" i="6"/>
  <c r="A5233" i="6"/>
  <c r="B5233" i="6"/>
  <c r="F5232" i="6"/>
  <c r="G5232" i="6"/>
  <c r="D5232" i="6"/>
  <c r="A5232" i="6"/>
  <c r="B5232" i="6" s="1"/>
  <c r="F5231" i="6"/>
  <c r="G5231" i="6" s="1"/>
  <c r="D5231" i="6"/>
  <c r="A5231" i="6"/>
  <c r="B5231" i="6"/>
  <c r="F5230" i="6"/>
  <c r="G5230" i="6"/>
  <c r="D5230" i="6"/>
  <c r="A5230" i="6"/>
  <c r="B5230" i="6" s="1"/>
  <c r="F5229" i="6"/>
  <c r="G5229" i="6" s="1"/>
  <c r="D5229" i="6"/>
  <c r="A5229" i="6"/>
  <c r="B5229" i="6"/>
  <c r="F5226" i="6"/>
  <c r="G5226" i="6"/>
  <c r="D5226" i="6"/>
  <c r="B5226" i="6"/>
  <c r="A5226" i="6"/>
  <c r="F5225" i="6"/>
  <c r="G5225" i="6" s="1"/>
  <c r="D5225" i="6"/>
  <c r="B5225" i="6"/>
  <c r="A5225" i="6"/>
  <c r="F5224" i="6"/>
  <c r="G5224" i="6"/>
  <c r="D5224" i="6"/>
  <c r="B5224" i="6"/>
  <c r="A5224" i="6"/>
  <c r="F5223" i="6"/>
  <c r="G5223" i="6" s="1"/>
  <c r="D5223" i="6"/>
  <c r="B5223" i="6"/>
  <c r="A5223" i="6"/>
  <c r="F5222" i="6"/>
  <c r="G5222" i="6"/>
  <c r="D5222" i="6"/>
  <c r="B5222" i="6"/>
  <c r="A5222" i="6"/>
  <c r="F5221" i="6"/>
  <c r="G5221" i="6" s="1"/>
  <c r="D5221" i="6"/>
  <c r="B5221" i="6"/>
  <c r="A5221" i="6"/>
  <c r="F5220" i="6"/>
  <c r="G5220" i="6"/>
  <c r="D5220" i="6"/>
  <c r="B5220" i="6"/>
  <c r="A5220" i="6"/>
  <c r="F5219" i="6"/>
  <c r="G5219" i="6" s="1"/>
  <c r="D5219" i="6"/>
  <c r="B5219" i="6"/>
  <c r="A5219" i="6"/>
  <c r="F5218" i="6"/>
  <c r="G5218" i="6"/>
  <c r="D5218" i="6"/>
  <c r="B5218" i="6"/>
  <c r="A5218" i="6"/>
  <c r="F5217" i="6"/>
  <c r="G5217" i="6" s="1"/>
  <c r="D5217" i="6"/>
  <c r="B5217" i="6"/>
  <c r="A5217" i="6"/>
  <c r="F5216" i="6"/>
  <c r="G5216" i="6"/>
  <c r="D5216" i="6"/>
  <c r="B5216" i="6"/>
  <c r="A5216" i="6"/>
  <c r="F5215" i="6"/>
  <c r="G5215" i="6" s="1"/>
  <c r="D5215" i="6"/>
  <c r="B5215" i="6"/>
  <c r="A5215" i="6"/>
  <c r="F5214" i="6"/>
  <c r="G5214" i="6"/>
  <c r="D5214" i="6"/>
  <c r="B5214" i="6"/>
  <c r="A5214" i="6"/>
  <c r="F5213" i="6"/>
  <c r="G5213" i="6" s="1"/>
  <c r="D5213" i="6"/>
  <c r="B5213" i="6"/>
  <c r="A5213" i="6"/>
  <c r="B5206" i="6"/>
  <c r="G5205" i="6"/>
  <c r="B5205" i="6"/>
  <c r="B5204" i="6"/>
  <c r="B5203" i="6"/>
  <c r="F5197" i="6"/>
  <c r="G5197" i="6" s="1"/>
  <c r="D5197" i="6"/>
  <c r="B5197" i="6"/>
  <c r="A5197" i="6"/>
  <c r="F5196" i="6"/>
  <c r="G5196" i="6"/>
  <c r="D5196" i="6"/>
  <c r="B5196" i="6"/>
  <c r="A5196" i="6"/>
  <c r="F5195" i="6"/>
  <c r="G5195" i="6" s="1"/>
  <c r="D5195" i="6"/>
  <c r="B5195" i="6"/>
  <c r="A5195" i="6"/>
  <c r="F5194" i="6"/>
  <c r="G5194" i="6"/>
  <c r="D5194" i="6"/>
  <c r="B5194" i="6"/>
  <c r="A5194" i="6"/>
  <c r="F5193" i="6"/>
  <c r="G5193" i="6" s="1"/>
  <c r="D5193" i="6"/>
  <c r="B5193" i="6"/>
  <c r="A5193" i="6"/>
  <c r="F5192" i="6"/>
  <c r="G5192" i="6"/>
  <c r="D5192" i="6"/>
  <c r="B5192" i="6"/>
  <c r="A5192" i="6"/>
  <c r="F5191" i="6"/>
  <c r="G5191" i="6" s="1"/>
  <c r="D5191" i="6"/>
  <c r="B5191" i="6"/>
  <c r="A5191" i="6"/>
  <c r="F5190" i="6"/>
  <c r="G5190" i="6"/>
  <c r="D5190" i="6"/>
  <c r="B5190" i="6"/>
  <c r="A5190" i="6"/>
  <c r="F5189" i="6"/>
  <c r="G5189" i="6" s="1"/>
  <c r="D5189" i="6"/>
  <c r="B5189" i="6"/>
  <c r="A5189" i="6"/>
  <c r="F5186" i="6"/>
  <c r="G5186" i="6"/>
  <c r="D5186" i="6"/>
  <c r="A5186" i="6"/>
  <c r="B5186" i="6" s="1"/>
  <c r="F5185" i="6"/>
  <c r="G5185" i="6" s="1"/>
  <c r="D5185" i="6"/>
  <c r="A5185" i="6"/>
  <c r="B5185" i="6"/>
  <c r="F5184" i="6"/>
  <c r="G5184" i="6"/>
  <c r="D5184" i="6"/>
  <c r="A5184" i="6"/>
  <c r="B5184" i="6" s="1"/>
  <c r="F5183" i="6"/>
  <c r="G5183" i="6" s="1"/>
  <c r="D5183" i="6"/>
  <c r="A5183" i="6"/>
  <c r="B5183" i="6"/>
  <c r="F5182" i="6"/>
  <c r="G5182" i="6"/>
  <c r="D5182" i="6"/>
  <c r="A5182" i="6"/>
  <c r="B5182" i="6" s="1"/>
  <c r="F5181" i="6"/>
  <c r="G5181" i="6" s="1"/>
  <c r="D5181" i="6"/>
  <c r="A5181" i="6"/>
  <c r="B5181" i="6"/>
  <c r="F5180" i="6"/>
  <c r="G5180" i="6"/>
  <c r="D5180" i="6"/>
  <c r="A5180" i="6"/>
  <c r="B5180" i="6" s="1"/>
  <c r="F5179" i="6"/>
  <c r="G5179" i="6" s="1"/>
  <c r="D5179" i="6"/>
  <c r="A5179" i="6"/>
  <c r="B5179" i="6"/>
  <c r="F5176" i="6"/>
  <c r="G5176" i="6"/>
  <c r="D5176" i="6"/>
  <c r="B5176" i="6"/>
  <c r="A5176" i="6"/>
  <c r="F5175" i="6"/>
  <c r="G5175" i="6" s="1"/>
  <c r="D5175" i="6"/>
  <c r="B5175" i="6"/>
  <c r="A5175" i="6"/>
  <c r="F5174" i="6"/>
  <c r="G5174" i="6"/>
  <c r="D5174" i="6"/>
  <c r="B5174" i="6"/>
  <c r="A5174" i="6"/>
  <c r="F5173" i="6"/>
  <c r="G5173" i="6" s="1"/>
  <c r="D5173" i="6"/>
  <c r="B5173" i="6"/>
  <c r="A5173" i="6"/>
  <c r="F5172" i="6"/>
  <c r="G5172" i="6"/>
  <c r="D5172" i="6"/>
  <c r="B5172" i="6"/>
  <c r="A5172" i="6"/>
  <c r="F5171" i="6"/>
  <c r="G5171" i="6" s="1"/>
  <c r="D5171" i="6"/>
  <c r="B5171" i="6"/>
  <c r="A5171" i="6"/>
  <c r="F5170" i="6"/>
  <c r="G5170" i="6"/>
  <c r="D5170" i="6"/>
  <c r="B5170" i="6"/>
  <c r="A5170" i="6"/>
  <c r="F5169" i="6"/>
  <c r="G5169" i="6" s="1"/>
  <c r="D5169" i="6"/>
  <c r="B5169" i="6"/>
  <c r="A5169" i="6"/>
  <c r="F5168" i="6"/>
  <c r="G5168" i="6"/>
  <c r="D5168" i="6"/>
  <c r="B5168" i="6"/>
  <c r="A5168" i="6"/>
  <c r="F5167" i="6"/>
  <c r="G5167" i="6" s="1"/>
  <c r="D5167" i="6"/>
  <c r="B5167" i="6"/>
  <c r="A5167" i="6"/>
  <c r="F5166" i="6"/>
  <c r="G5166" i="6"/>
  <c r="D5166" i="6"/>
  <c r="B5166" i="6"/>
  <c r="A5166" i="6"/>
  <c r="F5165" i="6"/>
  <c r="G5165" i="6" s="1"/>
  <c r="D5165" i="6"/>
  <c r="B5165" i="6"/>
  <c r="A5165" i="6"/>
  <c r="F5164" i="6"/>
  <c r="G5164" i="6"/>
  <c r="D5164" i="6"/>
  <c r="B5164" i="6"/>
  <c r="A5164" i="6"/>
  <c r="F5163" i="6"/>
  <c r="G5163" i="6" s="1"/>
  <c r="D5163" i="6"/>
  <c r="B5163" i="6"/>
  <c r="A5163" i="6"/>
  <c r="B5156" i="6"/>
  <c r="G5155" i="6"/>
  <c r="B5155" i="6"/>
  <c r="B5154" i="6"/>
  <c r="B5153" i="6"/>
  <c r="F5147" i="6"/>
  <c r="G5147" i="6" s="1"/>
  <c r="D5147" i="6"/>
  <c r="B5147" i="6"/>
  <c r="A5147" i="6"/>
  <c r="F5146" i="6"/>
  <c r="G5146" i="6"/>
  <c r="D5146" i="6"/>
  <c r="B5146" i="6"/>
  <c r="A5146" i="6"/>
  <c r="F5145" i="6"/>
  <c r="G5145" i="6" s="1"/>
  <c r="D5145" i="6"/>
  <c r="B5145" i="6"/>
  <c r="A5145" i="6"/>
  <c r="F5144" i="6"/>
  <c r="G5144" i="6"/>
  <c r="D5144" i="6"/>
  <c r="B5144" i="6"/>
  <c r="A5144" i="6"/>
  <c r="F5143" i="6"/>
  <c r="G5143" i="6" s="1"/>
  <c r="D5143" i="6"/>
  <c r="B5143" i="6"/>
  <c r="A5143" i="6"/>
  <c r="F5142" i="6"/>
  <c r="G5142" i="6"/>
  <c r="D5142" i="6"/>
  <c r="B5142" i="6"/>
  <c r="A5142" i="6"/>
  <c r="F5141" i="6"/>
  <c r="G5141" i="6" s="1"/>
  <c r="D5141" i="6"/>
  <c r="B5141" i="6"/>
  <c r="A5141" i="6"/>
  <c r="F5140" i="6"/>
  <c r="G5140" i="6"/>
  <c r="D5140" i="6"/>
  <c r="B5140" i="6"/>
  <c r="A5140" i="6"/>
  <c r="F5139" i="6"/>
  <c r="G5139" i="6" s="1"/>
  <c r="D5139" i="6"/>
  <c r="B5139" i="6"/>
  <c r="A5139" i="6"/>
  <c r="F5136" i="6"/>
  <c r="G5136" i="6"/>
  <c r="D5136" i="6"/>
  <c r="A5136" i="6"/>
  <c r="B5136" i="6" s="1"/>
  <c r="F5135" i="6"/>
  <c r="G5135" i="6" s="1"/>
  <c r="D5135" i="6"/>
  <c r="A5135" i="6"/>
  <c r="B5135" i="6"/>
  <c r="F5134" i="6"/>
  <c r="G5134" i="6"/>
  <c r="D5134" i="6"/>
  <c r="A5134" i="6"/>
  <c r="B5134" i="6" s="1"/>
  <c r="F5133" i="6"/>
  <c r="G5133" i="6" s="1"/>
  <c r="D5133" i="6"/>
  <c r="A5133" i="6"/>
  <c r="B5133" i="6"/>
  <c r="F5132" i="6"/>
  <c r="G5132" i="6"/>
  <c r="D5132" i="6"/>
  <c r="A5132" i="6"/>
  <c r="B5132" i="6" s="1"/>
  <c r="F5131" i="6"/>
  <c r="G5131" i="6" s="1"/>
  <c r="D5131" i="6"/>
  <c r="A5131" i="6"/>
  <c r="B5131" i="6"/>
  <c r="F5130" i="6"/>
  <c r="G5130" i="6"/>
  <c r="D5130" i="6"/>
  <c r="A5130" i="6"/>
  <c r="B5130" i="6" s="1"/>
  <c r="F5129" i="6"/>
  <c r="G5129" i="6" s="1"/>
  <c r="D5129" i="6"/>
  <c r="A5129" i="6"/>
  <c r="B5129" i="6"/>
  <c r="F5126" i="6"/>
  <c r="G5126" i="6"/>
  <c r="D5126" i="6"/>
  <c r="B5126" i="6"/>
  <c r="A5126" i="6"/>
  <c r="F5125" i="6"/>
  <c r="G5125" i="6" s="1"/>
  <c r="D5125" i="6"/>
  <c r="B5125" i="6"/>
  <c r="A5125" i="6"/>
  <c r="F5124" i="6"/>
  <c r="G5124" i="6"/>
  <c r="D5124" i="6"/>
  <c r="B5124" i="6"/>
  <c r="A5124" i="6"/>
  <c r="F5123" i="6"/>
  <c r="G5123" i="6" s="1"/>
  <c r="D5123" i="6"/>
  <c r="B5123" i="6"/>
  <c r="A5123" i="6"/>
  <c r="F5122" i="6"/>
  <c r="G5122" i="6"/>
  <c r="D5122" i="6"/>
  <c r="B5122" i="6"/>
  <c r="A5122" i="6"/>
  <c r="F5121" i="6"/>
  <c r="G5121" i="6" s="1"/>
  <c r="D5121" i="6"/>
  <c r="B5121" i="6"/>
  <c r="A5121" i="6"/>
  <c r="F5120" i="6"/>
  <c r="G5120" i="6"/>
  <c r="D5120" i="6"/>
  <c r="B5120" i="6"/>
  <c r="A5120" i="6"/>
  <c r="F5119" i="6"/>
  <c r="G5119" i="6" s="1"/>
  <c r="D5119" i="6"/>
  <c r="B5119" i="6"/>
  <c r="A5119" i="6"/>
  <c r="F5118" i="6"/>
  <c r="G5118" i="6"/>
  <c r="D5118" i="6"/>
  <c r="B5118" i="6"/>
  <c r="A5118" i="6"/>
  <c r="F5117" i="6"/>
  <c r="G5117" i="6" s="1"/>
  <c r="D5117" i="6"/>
  <c r="B5117" i="6"/>
  <c r="A5117" i="6"/>
  <c r="F5116" i="6"/>
  <c r="G5116" i="6"/>
  <c r="D5116" i="6"/>
  <c r="B5116" i="6"/>
  <c r="A5116" i="6"/>
  <c r="F5115" i="6"/>
  <c r="G5115" i="6" s="1"/>
  <c r="D5115" i="6"/>
  <c r="B5115" i="6"/>
  <c r="A5115" i="6"/>
  <c r="F5114" i="6"/>
  <c r="G5114" i="6"/>
  <c r="D5114" i="6"/>
  <c r="B5114" i="6"/>
  <c r="A5114" i="6"/>
  <c r="F5113" i="6"/>
  <c r="G5113" i="6" s="1"/>
  <c r="D5113" i="6"/>
  <c r="B5113" i="6"/>
  <c r="A5113" i="6"/>
  <c r="B5106" i="6"/>
  <c r="G5105" i="6"/>
  <c r="B5105" i="6"/>
  <c r="B5104" i="6"/>
  <c r="B5103" i="6"/>
  <c r="F5097" i="6"/>
  <c r="G5097" i="6" s="1"/>
  <c r="D5097" i="6"/>
  <c r="B5097" i="6"/>
  <c r="A5097" i="6"/>
  <c r="F5096" i="6"/>
  <c r="G5096" i="6"/>
  <c r="D5096" i="6"/>
  <c r="B5096" i="6"/>
  <c r="A5096" i="6"/>
  <c r="F5095" i="6"/>
  <c r="G5095" i="6" s="1"/>
  <c r="D5095" i="6"/>
  <c r="B5095" i="6"/>
  <c r="A5095" i="6"/>
  <c r="F5094" i="6"/>
  <c r="G5094" i="6"/>
  <c r="D5094" i="6"/>
  <c r="B5094" i="6"/>
  <c r="A5094" i="6"/>
  <c r="F5093" i="6"/>
  <c r="G5093" i="6" s="1"/>
  <c r="D5093" i="6"/>
  <c r="B5093" i="6"/>
  <c r="A5093" i="6"/>
  <c r="F5092" i="6"/>
  <c r="G5092" i="6"/>
  <c r="D5092" i="6"/>
  <c r="B5092" i="6"/>
  <c r="A5092" i="6"/>
  <c r="F5091" i="6"/>
  <c r="G5091" i="6" s="1"/>
  <c r="D5091" i="6"/>
  <c r="B5091" i="6"/>
  <c r="A5091" i="6"/>
  <c r="F5090" i="6"/>
  <c r="G5090" i="6"/>
  <c r="D5090" i="6"/>
  <c r="B5090" i="6"/>
  <c r="A5090" i="6"/>
  <c r="F5089" i="6"/>
  <c r="G5089" i="6" s="1"/>
  <c r="D5089" i="6"/>
  <c r="B5089" i="6"/>
  <c r="A5089" i="6"/>
  <c r="F5086" i="6"/>
  <c r="G5086" i="6"/>
  <c r="D5086" i="6"/>
  <c r="A5086" i="6"/>
  <c r="B5086" i="6" s="1"/>
  <c r="F5085" i="6"/>
  <c r="G5085" i="6" s="1"/>
  <c r="D5085" i="6"/>
  <c r="A5085" i="6"/>
  <c r="B5085" i="6"/>
  <c r="F5084" i="6"/>
  <c r="G5084" i="6"/>
  <c r="D5084" i="6"/>
  <c r="A5084" i="6"/>
  <c r="B5084" i="6" s="1"/>
  <c r="F5083" i="6"/>
  <c r="G5083" i="6" s="1"/>
  <c r="D5083" i="6"/>
  <c r="A5083" i="6"/>
  <c r="B5083" i="6"/>
  <c r="F5082" i="6"/>
  <c r="G5082" i="6"/>
  <c r="D5082" i="6"/>
  <c r="A5082" i="6"/>
  <c r="B5082" i="6" s="1"/>
  <c r="F5081" i="6"/>
  <c r="G5081" i="6" s="1"/>
  <c r="D5081" i="6"/>
  <c r="A5081" i="6"/>
  <c r="B5081" i="6"/>
  <c r="F5080" i="6"/>
  <c r="G5080" i="6"/>
  <c r="D5080" i="6"/>
  <c r="A5080" i="6"/>
  <c r="B5080" i="6" s="1"/>
  <c r="F5079" i="6"/>
  <c r="G5079" i="6" s="1"/>
  <c r="D5079" i="6"/>
  <c r="A5079" i="6"/>
  <c r="B5079" i="6"/>
  <c r="F5076" i="6"/>
  <c r="G5076" i="6"/>
  <c r="D5076" i="6"/>
  <c r="B5076" i="6"/>
  <c r="A5076" i="6"/>
  <c r="F5075" i="6"/>
  <c r="G5075" i="6" s="1"/>
  <c r="D5075" i="6"/>
  <c r="B5075" i="6"/>
  <c r="A5075" i="6"/>
  <c r="F5074" i="6"/>
  <c r="G5074" i="6"/>
  <c r="D5074" i="6"/>
  <c r="B5074" i="6"/>
  <c r="A5074" i="6"/>
  <c r="F5073" i="6"/>
  <c r="G5073" i="6" s="1"/>
  <c r="D5073" i="6"/>
  <c r="B5073" i="6"/>
  <c r="A5073" i="6"/>
  <c r="F5072" i="6"/>
  <c r="G5072" i="6"/>
  <c r="D5072" i="6"/>
  <c r="B5072" i="6"/>
  <c r="A5072" i="6"/>
  <c r="F5071" i="6"/>
  <c r="G5071" i="6" s="1"/>
  <c r="D5071" i="6"/>
  <c r="B5071" i="6"/>
  <c r="A5071" i="6"/>
  <c r="F5070" i="6"/>
  <c r="G5070" i="6"/>
  <c r="D5070" i="6"/>
  <c r="B5070" i="6"/>
  <c r="A5070" i="6"/>
  <c r="F5069" i="6"/>
  <c r="G5069" i="6" s="1"/>
  <c r="D5069" i="6"/>
  <c r="B5069" i="6"/>
  <c r="A5069" i="6"/>
  <c r="F5068" i="6"/>
  <c r="G5068" i="6"/>
  <c r="D5068" i="6"/>
  <c r="B5068" i="6"/>
  <c r="A5068" i="6"/>
  <c r="F5067" i="6"/>
  <c r="G5067" i="6" s="1"/>
  <c r="D5067" i="6"/>
  <c r="B5067" i="6"/>
  <c r="A5067" i="6"/>
  <c r="F5066" i="6"/>
  <c r="G5066" i="6"/>
  <c r="D5066" i="6"/>
  <c r="B5066" i="6"/>
  <c r="A5066" i="6"/>
  <c r="F5065" i="6"/>
  <c r="G5065" i="6" s="1"/>
  <c r="D5065" i="6"/>
  <c r="B5065" i="6"/>
  <c r="A5065" i="6"/>
  <c r="F5064" i="6"/>
  <c r="G5064" i="6"/>
  <c r="D5064" i="6"/>
  <c r="B5064" i="6"/>
  <c r="A5064" i="6"/>
  <c r="F5063" i="6"/>
  <c r="G5063" i="6" s="1"/>
  <c r="D5063" i="6"/>
  <c r="B5063" i="6"/>
  <c r="A5063" i="6"/>
  <c r="B5056" i="6"/>
  <c r="G5055" i="6"/>
  <c r="B5055" i="6"/>
  <c r="B5054" i="6"/>
  <c r="B5053" i="6"/>
  <c r="F5047" i="6"/>
  <c r="G5047" i="6" s="1"/>
  <c r="D5047" i="6"/>
  <c r="B5047" i="6"/>
  <c r="A5047" i="6"/>
  <c r="F5046" i="6"/>
  <c r="G5046" i="6"/>
  <c r="D5046" i="6"/>
  <c r="B5046" i="6"/>
  <c r="A5046" i="6"/>
  <c r="F5045" i="6"/>
  <c r="G5045" i="6" s="1"/>
  <c r="D5045" i="6"/>
  <c r="B5045" i="6"/>
  <c r="A5045" i="6"/>
  <c r="F5044" i="6"/>
  <c r="G5044" i="6"/>
  <c r="D5044" i="6"/>
  <c r="B5044" i="6"/>
  <c r="A5044" i="6"/>
  <c r="F5043" i="6"/>
  <c r="G5043" i="6" s="1"/>
  <c r="D5043" i="6"/>
  <c r="B5043" i="6"/>
  <c r="A5043" i="6"/>
  <c r="F5042" i="6"/>
  <c r="G5042" i="6"/>
  <c r="D5042" i="6"/>
  <c r="B5042" i="6"/>
  <c r="A5042" i="6"/>
  <c r="F5041" i="6"/>
  <c r="G5041" i="6" s="1"/>
  <c r="D5041" i="6"/>
  <c r="B5041" i="6"/>
  <c r="A5041" i="6"/>
  <c r="F5040" i="6"/>
  <c r="G5040" i="6"/>
  <c r="D5040" i="6"/>
  <c r="B5040" i="6"/>
  <c r="A5040" i="6"/>
  <c r="F5039" i="6"/>
  <c r="G5039" i="6" s="1"/>
  <c r="D5039" i="6"/>
  <c r="B5039" i="6"/>
  <c r="A5039" i="6"/>
  <c r="F5036" i="6"/>
  <c r="G5036" i="6"/>
  <c r="D5036" i="6"/>
  <c r="A5036" i="6"/>
  <c r="B5036" i="6" s="1"/>
  <c r="F5035" i="6"/>
  <c r="G5035" i="6" s="1"/>
  <c r="D5035" i="6"/>
  <c r="A5035" i="6"/>
  <c r="B5035" i="6"/>
  <c r="F5034" i="6"/>
  <c r="G5034" i="6"/>
  <c r="D5034" i="6"/>
  <c r="A5034" i="6"/>
  <c r="B5034" i="6" s="1"/>
  <c r="F5033" i="6"/>
  <c r="G5033" i="6" s="1"/>
  <c r="D5033" i="6"/>
  <c r="A5033" i="6"/>
  <c r="B5033" i="6"/>
  <c r="F5032" i="6"/>
  <c r="G5032" i="6"/>
  <c r="D5032" i="6"/>
  <c r="A5032" i="6"/>
  <c r="B5032" i="6" s="1"/>
  <c r="F5031" i="6"/>
  <c r="G5031" i="6" s="1"/>
  <c r="D5031" i="6"/>
  <c r="A5031" i="6"/>
  <c r="B5031" i="6"/>
  <c r="F5030" i="6"/>
  <c r="G5030" i="6"/>
  <c r="D5030" i="6"/>
  <c r="A5030" i="6"/>
  <c r="B5030" i="6" s="1"/>
  <c r="F5029" i="6"/>
  <c r="G5029" i="6" s="1"/>
  <c r="D5029" i="6"/>
  <c r="A5029" i="6"/>
  <c r="B5029" i="6"/>
  <c r="F5026" i="6"/>
  <c r="G5026" i="6"/>
  <c r="D5026" i="6"/>
  <c r="B5026" i="6"/>
  <c r="A5026" i="6"/>
  <c r="F5025" i="6"/>
  <c r="G5025" i="6" s="1"/>
  <c r="D5025" i="6"/>
  <c r="B5025" i="6"/>
  <c r="A5025" i="6"/>
  <c r="F5024" i="6"/>
  <c r="G5024" i="6"/>
  <c r="D5024" i="6"/>
  <c r="B5024" i="6"/>
  <c r="A5024" i="6"/>
  <c r="F5023" i="6"/>
  <c r="G5023" i="6" s="1"/>
  <c r="D5023" i="6"/>
  <c r="B5023" i="6"/>
  <c r="A5023" i="6"/>
  <c r="F5022" i="6"/>
  <c r="G5022" i="6"/>
  <c r="D5022" i="6"/>
  <c r="B5022" i="6"/>
  <c r="A5022" i="6"/>
  <c r="F5021" i="6"/>
  <c r="G5021" i="6" s="1"/>
  <c r="D5021" i="6"/>
  <c r="B5021" i="6"/>
  <c r="A5021" i="6"/>
  <c r="F5020" i="6"/>
  <c r="G5020" i="6"/>
  <c r="D5020" i="6"/>
  <c r="B5020" i="6"/>
  <c r="A5020" i="6"/>
  <c r="F5019" i="6"/>
  <c r="G5019" i="6" s="1"/>
  <c r="D5019" i="6"/>
  <c r="B5019" i="6"/>
  <c r="A5019" i="6"/>
  <c r="F5018" i="6"/>
  <c r="G5018" i="6"/>
  <c r="D5018" i="6"/>
  <c r="B5018" i="6"/>
  <c r="A5018" i="6"/>
  <c r="F5017" i="6"/>
  <c r="G5017" i="6" s="1"/>
  <c r="D5017" i="6"/>
  <c r="B5017" i="6"/>
  <c r="A5017" i="6"/>
  <c r="F5016" i="6"/>
  <c r="G5016" i="6"/>
  <c r="D5016" i="6"/>
  <c r="B5016" i="6"/>
  <c r="A5016" i="6"/>
  <c r="F5015" i="6"/>
  <c r="G5015" i="6" s="1"/>
  <c r="D5015" i="6"/>
  <c r="B5015" i="6"/>
  <c r="A5015" i="6"/>
  <c r="F5014" i="6"/>
  <c r="G5014" i="6"/>
  <c r="D5014" i="6"/>
  <c r="B5014" i="6"/>
  <c r="A5014" i="6"/>
  <c r="F5013" i="6"/>
  <c r="G5013" i="6" s="1"/>
  <c r="D5013" i="6"/>
  <c r="B5013" i="6"/>
  <c r="A5013" i="6"/>
  <c r="B5006" i="6"/>
  <c r="G5005" i="6"/>
  <c r="B5005" i="6"/>
  <c r="B5004" i="6"/>
  <c r="B5003" i="6"/>
  <c r="F4997" i="6"/>
  <c r="G4997" i="6" s="1"/>
  <c r="D4997" i="6"/>
  <c r="B4997" i="6"/>
  <c r="A4997" i="6"/>
  <c r="F4996" i="6"/>
  <c r="G4996" i="6"/>
  <c r="D4996" i="6"/>
  <c r="B4996" i="6"/>
  <c r="A4996" i="6"/>
  <c r="F4995" i="6"/>
  <c r="G4995" i="6" s="1"/>
  <c r="D4995" i="6"/>
  <c r="B4995" i="6"/>
  <c r="A4995" i="6"/>
  <c r="F4994" i="6"/>
  <c r="G4994" i="6"/>
  <c r="D4994" i="6"/>
  <c r="B4994" i="6"/>
  <c r="A4994" i="6"/>
  <c r="F4993" i="6"/>
  <c r="G4993" i="6" s="1"/>
  <c r="D4993" i="6"/>
  <c r="B4993" i="6"/>
  <c r="A4993" i="6"/>
  <c r="F4992" i="6"/>
  <c r="G4992" i="6"/>
  <c r="D4992" i="6"/>
  <c r="B4992" i="6"/>
  <c r="A4992" i="6"/>
  <c r="F4991" i="6"/>
  <c r="G4991" i="6" s="1"/>
  <c r="D4991" i="6"/>
  <c r="B4991" i="6"/>
  <c r="A4991" i="6"/>
  <c r="F4990" i="6"/>
  <c r="G4990" i="6"/>
  <c r="D4990" i="6"/>
  <c r="B4990" i="6"/>
  <c r="A4990" i="6"/>
  <c r="F4989" i="6"/>
  <c r="G4989" i="6" s="1"/>
  <c r="D4989" i="6"/>
  <c r="B4989" i="6"/>
  <c r="A4989" i="6"/>
  <c r="F4986" i="6"/>
  <c r="G4986" i="6"/>
  <c r="D4986" i="6"/>
  <c r="A4986" i="6"/>
  <c r="B4986" i="6" s="1"/>
  <c r="F4985" i="6"/>
  <c r="G4985" i="6" s="1"/>
  <c r="D4985" i="6"/>
  <c r="A4985" i="6"/>
  <c r="B4985" i="6"/>
  <c r="F4984" i="6"/>
  <c r="G4984" i="6"/>
  <c r="D4984" i="6"/>
  <c r="A4984" i="6"/>
  <c r="B4984" i="6" s="1"/>
  <c r="F4983" i="6"/>
  <c r="G4983" i="6" s="1"/>
  <c r="D4983" i="6"/>
  <c r="A4983" i="6"/>
  <c r="B4983" i="6"/>
  <c r="F4982" i="6"/>
  <c r="G4982" i="6"/>
  <c r="D4982" i="6"/>
  <c r="A4982" i="6"/>
  <c r="B4982" i="6" s="1"/>
  <c r="F4981" i="6"/>
  <c r="G4981" i="6" s="1"/>
  <c r="D4981" i="6"/>
  <c r="A4981" i="6"/>
  <c r="B4981" i="6"/>
  <c r="F4980" i="6"/>
  <c r="G4980" i="6"/>
  <c r="D4980" i="6"/>
  <c r="A4980" i="6"/>
  <c r="B4980" i="6" s="1"/>
  <c r="F4979" i="6"/>
  <c r="G4979" i="6" s="1"/>
  <c r="D4979" i="6"/>
  <c r="A4979" i="6"/>
  <c r="B4979" i="6"/>
  <c r="F4976" i="6"/>
  <c r="G4976" i="6"/>
  <c r="D4976" i="6"/>
  <c r="B4976" i="6"/>
  <c r="A4976" i="6"/>
  <c r="F4975" i="6"/>
  <c r="G4975" i="6" s="1"/>
  <c r="D4975" i="6"/>
  <c r="B4975" i="6"/>
  <c r="A4975" i="6"/>
  <c r="F4974" i="6"/>
  <c r="G4974" i="6"/>
  <c r="D4974" i="6"/>
  <c r="B4974" i="6"/>
  <c r="A4974" i="6"/>
  <c r="F4973" i="6"/>
  <c r="G4973" i="6" s="1"/>
  <c r="D4973" i="6"/>
  <c r="B4973" i="6"/>
  <c r="A4973" i="6"/>
  <c r="F4972" i="6"/>
  <c r="G4972" i="6"/>
  <c r="D4972" i="6"/>
  <c r="B4972" i="6"/>
  <c r="A4972" i="6"/>
  <c r="F4971" i="6"/>
  <c r="G4971" i="6" s="1"/>
  <c r="D4971" i="6"/>
  <c r="B4971" i="6"/>
  <c r="A4971" i="6"/>
  <c r="F4970" i="6"/>
  <c r="G4970" i="6"/>
  <c r="D4970" i="6"/>
  <c r="B4970" i="6"/>
  <c r="A4970" i="6"/>
  <c r="F4969" i="6"/>
  <c r="G4969" i="6" s="1"/>
  <c r="D4969" i="6"/>
  <c r="B4969" i="6"/>
  <c r="A4969" i="6"/>
  <c r="F4968" i="6"/>
  <c r="G4968" i="6"/>
  <c r="D4968" i="6"/>
  <c r="B4968" i="6"/>
  <c r="A4968" i="6"/>
  <c r="F4967" i="6"/>
  <c r="G4967" i="6" s="1"/>
  <c r="D4967" i="6"/>
  <c r="B4967" i="6"/>
  <c r="A4967" i="6"/>
  <c r="F4966" i="6"/>
  <c r="G4966" i="6"/>
  <c r="D4966" i="6"/>
  <c r="B4966" i="6"/>
  <c r="A4966" i="6"/>
  <c r="F4965" i="6"/>
  <c r="G4965" i="6" s="1"/>
  <c r="D4965" i="6"/>
  <c r="B4965" i="6"/>
  <c r="A4965" i="6"/>
  <c r="F4964" i="6"/>
  <c r="G4964" i="6"/>
  <c r="D4964" i="6"/>
  <c r="B4964" i="6"/>
  <c r="A4964" i="6"/>
  <c r="F4963" i="6"/>
  <c r="G4963" i="6" s="1"/>
  <c r="D4963" i="6"/>
  <c r="B4963" i="6"/>
  <c r="A4963" i="6"/>
  <c r="B4956" i="6"/>
  <c r="G4955" i="6"/>
  <c r="B4955" i="6"/>
  <c r="B4954" i="6"/>
  <c r="B4953" i="6"/>
  <c r="F4947" i="6"/>
  <c r="G4947" i="6" s="1"/>
  <c r="D4947" i="6"/>
  <c r="B4947" i="6"/>
  <c r="A4947" i="6"/>
  <c r="F4946" i="6"/>
  <c r="G4946" i="6"/>
  <c r="D4946" i="6"/>
  <c r="B4946" i="6"/>
  <c r="A4946" i="6"/>
  <c r="F4945" i="6"/>
  <c r="G4945" i="6" s="1"/>
  <c r="D4945" i="6"/>
  <c r="B4945" i="6"/>
  <c r="A4945" i="6"/>
  <c r="F4944" i="6"/>
  <c r="G4944" i="6"/>
  <c r="D4944" i="6"/>
  <c r="B4944" i="6"/>
  <c r="A4944" i="6"/>
  <c r="F4943" i="6"/>
  <c r="G4943" i="6" s="1"/>
  <c r="D4943" i="6"/>
  <c r="B4943" i="6"/>
  <c r="A4943" i="6"/>
  <c r="F4942" i="6"/>
  <c r="G4942" i="6"/>
  <c r="D4942" i="6"/>
  <c r="B4942" i="6"/>
  <c r="A4942" i="6"/>
  <c r="F4941" i="6"/>
  <c r="G4941" i="6" s="1"/>
  <c r="D4941" i="6"/>
  <c r="B4941" i="6"/>
  <c r="A4941" i="6"/>
  <c r="F4940" i="6"/>
  <c r="G4940" i="6"/>
  <c r="D4940" i="6"/>
  <c r="B4940" i="6"/>
  <c r="A4940" i="6"/>
  <c r="F4939" i="6"/>
  <c r="G4939" i="6" s="1"/>
  <c r="D4939" i="6"/>
  <c r="B4939" i="6"/>
  <c r="A4939" i="6"/>
  <c r="F4936" i="6"/>
  <c r="G4936" i="6"/>
  <c r="D4936" i="6"/>
  <c r="A4936" i="6"/>
  <c r="B4936" i="6" s="1"/>
  <c r="F4935" i="6"/>
  <c r="G4935" i="6" s="1"/>
  <c r="D4935" i="6"/>
  <c r="A4935" i="6"/>
  <c r="B4935" i="6"/>
  <c r="F4934" i="6"/>
  <c r="G4934" i="6"/>
  <c r="D4934" i="6"/>
  <c r="A4934" i="6"/>
  <c r="B4934" i="6" s="1"/>
  <c r="F4933" i="6"/>
  <c r="G4933" i="6" s="1"/>
  <c r="D4933" i="6"/>
  <c r="A4933" i="6"/>
  <c r="B4933" i="6"/>
  <c r="F4932" i="6"/>
  <c r="G4932" i="6"/>
  <c r="D4932" i="6"/>
  <c r="A4932" i="6"/>
  <c r="B4932" i="6" s="1"/>
  <c r="F4931" i="6"/>
  <c r="G4931" i="6" s="1"/>
  <c r="D4931" i="6"/>
  <c r="A4931" i="6"/>
  <c r="B4931" i="6"/>
  <c r="F4930" i="6"/>
  <c r="G4930" i="6"/>
  <c r="D4930" i="6"/>
  <c r="A4930" i="6"/>
  <c r="B4930" i="6" s="1"/>
  <c r="F4929" i="6"/>
  <c r="G4929" i="6" s="1"/>
  <c r="D4929" i="6"/>
  <c r="A4929" i="6"/>
  <c r="B4929" i="6"/>
  <c r="F4926" i="6"/>
  <c r="G4926" i="6"/>
  <c r="D4926" i="6"/>
  <c r="B4926" i="6"/>
  <c r="A4926" i="6"/>
  <c r="F4925" i="6"/>
  <c r="G4925" i="6" s="1"/>
  <c r="D4925" i="6"/>
  <c r="B4925" i="6"/>
  <c r="A4925" i="6"/>
  <c r="F4924" i="6"/>
  <c r="G4924" i="6"/>
  <c r="D4924" i="6"/>
  <c r="B4924" i="6"/>
  <c r="A4924" i="6"/>
  <c r="F4923" i="6"/>
  <c r="G4923" i="6" s="1"/>
  <c r="D4923" i="6"/>
  <c r="B4923" i="6"/>
  <c r="A4923" i="6"/>
  <c r="F4922" i="6"/>
  <c r="G4922" i="6"/>
  <c r="D4922" i="6"/>
  <c r="B4922" i="6"/>
  <c r="A4922" i="6"/>
  <c r="F4921" i="6"/>
  <c r="G4921" i="6" s="1"/>
  <c r="D4921" i="6"/>
  <c r="B4921" i="6"/>
  <c r="A4921" i="6"/>
  <c r="F4920" i="6"/>
  <c r="G4920" i="6"/>
  <c r="D4920" i="6"/>
  <c r="B4920" i="6"/>
  <c r="A4920" i="6"/>
  <c r="F4919" i="6"/>
  <c r="G4919" i="6" s="1"/>
  <c r="D4919" i="6"/>
  <c r="B4919" i="6"/>
  <c r="A4919" i="6"/>
  <c r="F4918" i="6"/>
  <c r="G4918" i="6"/>
  <c r="D4918" i="6"/>
  <c r="B4918" i="6"/>
  <c r="A4918" i="6"/>
  <c r="F4917" i="6"/>
  <c r="G4917" i="6" s="1"/>
  <c r="D4917" i="6"/>
  <c r="B4917" i="6"/>
  <c r="A4917" i="6"/>
  <c r="F4916" i="6"/>
  <c r="G4916" i="6"/>
  <c r="D4916" i="6"/>
  <c r="B4916" i="6"/>
  <c r="A4916" i="6"/>
  <c r="F4915" i="6"/>
  <c r="G4915" i="6" s="1"/>
  <c r="D4915" i="6"/>
  <c r="B4915" i="6"/>
  <c r="A4915" i="6"/>
  <c r="F4914" i="6"/>
  <c r="G4914" i="6"/>
  <c r="D4914" i="6"/>
  <c r="B4914" i="6"/>
  <c r="A4914" i="6"/>
  <c r="F4913" i="6"/>
  <c r="G4913" i="6" s="1"/>
  <c r="D4913" i="6"/>
  <c r="B4913" i="6"/>
  <c r="A4913" i="6"/>
  <c r="B4906" i="6"/>
  <c r="G4905" i="6"/>
  <c r="B4905" i="6"/>
  <c r="B4904" i="6"/>
  <c r="B4903" i="6"/>
  <c r="F4897" i="6"/>
  <c r="G4897" i="6" s="1"/>
  <c r="D4897" i="6"/>
  <c r="B4897" i="6"/>
  <c r="A4897" i="6"/>
  <c r="F4896" i="6"/>
  <c r="G4896" i="6"/>
  <c r="D4896" i="6"/>
  <c r="B4896" i="6"/>
  <c r="A4896" i="6"/>
  <c r="F4895" i="6"/>
  <c r="G4895" i="6" s="1"/>
  <c r="D4895" i="6"/>
  <c r="B4895" i="6"/>
  <c r="A4895" i="6"/>
  <c r="F4894" i="6"/>
  <c r="G4894" i="6"/>
  <c r="D4894" i="6"/>
  <c r="B4894" i="6"/>
  <c r="A4894" i="6"/>
  <c r="F4893" i="6"/>
  <c r="G4893" i="6" s="1"/>
  <c r="D4893" i="6"/>
  <c r="B4893" i="6"/>
  <c r="A4893" i="6"/>
  <c r="F4892" i="6"/>
  <c r="G4892" i="6"/>
  <c r="D4892" i="6"/>
  <c r="B4892" i="6"/>
  <c r="A4892" i="6"/>
  <c r="F4891" i="6"/>
  <c r="G4891" i="6" s="1"/>
  <c r="D4891" i="6"/>
  <c r="B4891" i="6"/>
  <c r="A4891" i="6"/>
  <c r="F4890" i="6"/>
  <c r="G4890" i="6"/>
  <c r="D4890" i="6"/>
  <c r="B4890" i="6"/>
  <c r="A4890" i="6"/>
  <c r="F4889" i="6"/>
  <c r="G4889" i="6" s="1"/>
  <c r="D4889" i="6"/>
  <c r="B4889" i="6"/>
  <c r="A4889" i="6"/>
  <c r="F4886" i="6"/>
  <c r="G4886" i="6"/>
  <c r="D4886" i="6"/>
  <c r="A4886" i="6"/>
  <c r="B4886" i="6" s="1"/>
  <c r="F4885" i="6"/>
  <c r="G4885" i="6" s="1"/>
  <c r="D4885" i="6"/>
  <c r="A4885" i="6"/>
  <c r="B4885" i="6"/>
  <c r="F4884" i="6"/>
  <c r="G4884" i="6"/>
  <c r="D4884" i="6"/>
  <c r="A4884" i="6"/>
  <c r="B4884" i="6" s="1"/>
  <c r="F4883" i="6"/>
  <c r="G4883" i="6" s="1"/>
  <c r="D4883" i="6"/>
  <c r="A4883" i="6"/>
  <c r="B4883" i="6"/>
  <c r="F4882" i="6"/>
  <c r="G4882" i="6"/>
  <c r="D4882" i="6"/>
  <c r="A4882" i="6"/>
  <c r="B4882" i="6" s="1"/>
  <c r="F4881" i="6"/>
  <c r="G4881" i="6" s="1"/>
  <c r="D4881" i="6"/>
  <c r="A4881" i="6"/>
  <c r="B4881" i="6"/>
  <c r="F4880" i="6"/>
  <c r="G4880" i="6"/>
  <c r="D4880" i="6"/>
  <c r="A4880" i="6"/>
  <c r="B4880" i="6" s="1"/>
  <c r="F4879" i="6"/>
  <c r="G4879" i="6" s="1"/>
  <c r="D4879" i="6"/>
  <c r="A4879" i="6"/>
  <c r="B4879" i="6"/>
  <c r="F4876" i="6"/>
  <c r="G4876" i="6"/>
  <c r="D4876" i="6"/>
  <c r="B4876" i="6"/>
  <c r="A4876" i="6"/>
  <c r="F4875" i="6"/>
  <c r="G4875" i="6" s="1"/>
  <c r="D4875" i="6"/>
  <c r="B4875" i="6"/>
  <c r="A4875" i="6"/>
  <c r="F4874" i="6"/>
  <c r="G4874" i="6"/>
  <c r="D4874" i="6"/>
  <c r="B4874" i="6"/>
  <c r="A4874" i="6"/>
  <c r="F4873" i="6"/>
  <c r="G4873" i="6" s="1"/>
  <c r="D4873" i="6"/>
  <c r="B4873" i="6"/>
  <c r="A4873" i="6"/>
  <c r="F4872" i="6"/>
  <c r="G4872" i="6"/>
  <c r="D4872" i="6"/>
  <c r="B4872" i="6"/>
  <c r="A4872" i="6"/>
  <c r="F4871" i="6"/>
  <c r="G4871" i="6" s="1"/>
  <c r="D4871" i="6"/>
  <c r="B4871" i="6"/>
  <c r="A4871" i="6"/>
  <c r="F4870" i="6"/>
  <c r="G4870" i="6"/>
  <c r="D4870" i="6"/>
  <c r="B4870" i="6"/>
  <c r="A4870" i="6"/>
  <c r="F4869" i="6"/>
  <c r="G4869" i="6" s="1"/>
  <c r="D4869" i="6"/>
  <c r="B4869" i="6"/>
  <c r="A4869" i="6"/>
  <c r="F4868" i="6"/>
  <c r="G4868" i="6"/>
  <c r="D4868" i="6"/>
  <c r="B4868" i="6"/>
  <c r="A4868" i="6"/>
  <c r="F4867" i="6"/>
  <c r="G4867" i="6" s="1"/>
  <c r="D4867" i="6"/>
  <c r="B4867" i="6"/>
  <c r="A4867" i="6"/>
  <c r="F4866" i="6"/>
  <c r="G4866" i="6"/>
  <c r="D4866" i="6"/>
  <c r="B4866" i="6"/>
  <c r="A4866" i="6"/>
  <c r="F4865" i="6"/>
  <c r="G4865" i="6" s="1"/>
  <c r="D4865" i="6"/>
  <c r="B4865" i="6"/>
  <c r="A4865" i="6"/>
  <c r="F4864" i="6"/>
  <c r="G4864" i="6"/>
  <c r="D4864" i="6"/>
  <c r="B4864" i="6"/>
  <c r="A4864" i="6"/>
  <c r="F4863" i="6"/>
  <c r="G4863" i="6" s="1"/>
  <c r="D4863" i="6"/>
  <c r="B4863" i="6"/>
  <c r="A4863" i="6"/>
  <c r="B4856" i="6"/>
  <c r="G4855" i="6"/>
  <c r="B4855" i="6"/>
  <c r="B4854" i="6"/>
  <c r="B4853" i="6"/>
  <c r="F4847" i="6"/>
  <c r="G4847" i="6" s="1"/>
  <c r="D4847" i="6"/>
  <c r="B4847" i="6"/>
  <c r="A4847" i="6"/>
  <c r="F4846" i="6"/>
  <c r="G4846" i="6"/>
  <c r="D4846" i="6"/>
  <c r="B4846" i="6"/>
  <c r="A4846" i="6"/>
  <c r="F4845" i="6"/>
  <c r="G4845" i="6" s="1"/>
  <c r="D4845" i="6"/>
  <c r="B4845" i="6"/>
  <c r="A4845" i="6"/>
  <c r="F4844" i="6"/>
  <c r="G4844" i="6"/>
  <c r="D4844" i="6"/>
  <c r="B4844" i="6"/>
  <c r="A4844" i="6"/>
  <c r="F4843" i="6"/>
  <c r="G4843" i="6" s="1"/>
  <c r="D4843" i="6"/>
  <c r="B4843" i="6"/>
  <c r="A4843" i="6"/>
  <c r="F4842" i="6"/>
  <c r="G4842" i="6"/>
  <c r="D4842" i="6"/>
  <c r="B4842" i="6"/>
  <c r="A4842" i="6"/>
  <c r="F4841" i="6"/>
  <c r="G4841" i="6" s="1"/>
  <c r="D4841" i="6"/>
  <c r="B4841" i="6"/>
  <c r="A4841" i="6"/>
  <c r="F4840" i="6"/>
  <c r="G4840" i="6"/>
  <c r="D4840" i="6"/>
  <c r="B4840" i="6"/>
  <c r="A4840" i="6"/>
  <c r="F4839" i="6"/>
  <c r="G4839" i="6" s="1"/>
  <c r="D4839" i="6"/>
  <c r="B4839" i="6"/>
  <c r="A4839" i="6"/>
  <c r="F4836" i="6"/>
  <c r="G4836" i="6"/>
  <c r="D4836" i="6"/>
  <c r="A4836" i="6"/>
  <c r="B4836" i="6" s="1"/>
  <c r="F4835" i="6"/>
  <c r="G4835" i="6" s="1"/>
  <c r="D4835" i="6"/>
  <c r="A4835" i="6"/>
  <c r="B4835" i="6"/>
  <c r="F4834" i="6"/>
  <c r="G4834" i="6"/>
  <c r="D4834" i="6"/>
  <c r="A4834" i="6"/>
  <c r="B4834" i="6" s="1"/>
  <c r="F4833" i="6"/>
  <c r="G4833" i="6" s="1"/>
  <c r="D4833" i="6"/>
  <c r="A4833" i="6"/>
  <c r="B4833" i="6"/>
  <c r="F4832" i="6"/>
  <c r="G4832" i="6"/>
  <c r="D4832" i="6"/>
  <c r="A4832" i="6"/>
  <c r="B4832" i="6" s="1"/>
  <c r="F4831" i="6"/>
  <c r="G4831" i="6" s="1"/>
  <c r="D4831" i="6"/>
  <c r="A4831" i="6"/>
  <c r="B4831" i="6"/>
  <c r="F4830" i="6"/>
  <c r="G4830" i="6"/>
  <c r="D4830" i="6"/>
  <c r="A4830" i="6"/>
  <c r="B4830" i="6" s="1"/>
  <c r="F4829" i="6"/>
  <c r="G4829" i="6" s="1"/>
  <c r="D4829" i="6"/>
  <c r="A4829" i="6"/>
  <c r="B4829" i="6"/>
  <c r="F4826" i="6"/>
  <c r="G4826" i="6"/>
  <c r="D4826" i="6"/>
  <c r="B4826" i="6"/>
  <c r="A4826" i="6"/>
  <c r="F4825" i="6"/>
  <c r="G4825" i="6" s="1"/>
  <c r="D4825" i="6"/>
  <c r="B4825" i="6"/>
  <c r="A4825" i="6"/>
  <c r="F4824" i="6"/>
  <c r="G4824" i="6"/>
  <c r="D4824" i="6"/>
  <c r="B4824" i="6"/>
  <c r="A4824" i="6"/>
  <c r="F4823" i="6"/>
  <c r="G4823" i="6" s="1"/>
  <c r="D4823" i="6"/>
  <c r="B4823" i="6"/>
  <c r="A4823" i="6"/>
  <c r="F4822" i="6"/>
  <c r="G4822" i="6"/>
  <c r="D4822" i="6"/>
  <c r="B4822" i="6"/>
  <c r="A4822" i="6"/>
  <c r="F4821" i="6"/>
  <c r="G4821" i="6" s="1"/>
  <c r="D4821" i="6"/>
  <c r="B4821" i="6"/>
  <c r="A4821" i="6"/>
  <c r="F4820" i="6"/>
  <c r="G4820" i="6"/>
  <c r="D4820" i="6"/>
  <c r="B4820" i="6"/>
  <c r="A4820" i="6"/>
  <c r="F4819" i="6"/>
  <c r="G4819" i="6" s="1"/>
  <c r="D4819" i="6"/>
  <c r="B4819" i="6"/>
  <c r="A4819" i="6"/>
  <c r="F4818" i="6"/>
  <c r="G4818" i="6"/>
  <c r="D4818" i="6"/>
  <c r="B4818" i="6"/>
  <c r="A4818" i="6"/>
  <c r="F4817" i="6"/>
  <c r="G4817" i="6" s="1"/>
  <c r="D4817" i="6"/>
  <c r="B4817" i="6"/>
  <c r="A4817" i="6"/>
  <c r="F4816" i="6"/>
  <c r="G4816" i="6"/>
  <c r="D4816" i="6"/>
  <c r="B4816" i="6"/>
  <c r="A4816" i="6"/>
  <c r="F4815" i="6"/>
  <c r="G4815" i="6" s="1"/>
  <c r="D4815" i="6"/>
  <c r="B4815" i="6"/>
  <c r="A4815" i="6"/>
  <c r="F4814" i="6"/>
  <c r="G4814" i="6"/>
  <c r="D4814" i="6"/>
  <c r="B4814" i="6"/>
  <c r="A4814" i="6"/>
  <c r="F4813" i="6"/>
  <c r="G4813" i="6" s="1"/>
  <c r="D4813" i="6"/>
  <c r="B4813" i="6"/>
  <c r="A4813" i="6"/>
  <c r="B4806" i="6"/>
  <c r="G4805" i="6"/>
  <c r="B4805" i="6"/>
  <c r="B4804" i="6"/>
  <c r="B4803" i="6"/>
  <c r="F4797" i="6"/>
  <c r="G4797" i="6" s="1"/>
  <c r="D4797" i="6"/>
  <c r="B4797" i="6"/>
  <c r="A4797" i="6"/>
  <c r="F4796" i="6"/>
  <c r="G4796" i="6"/>
  <c r="D4796" i="6"/>
  <c r="B4796" i="6"/>
  <c r="A4796" i="6"/>
  <c r="F4795" i="6"/>
  <c r="G4795" i="6" s="1"/>
  <c r="D4795" i="6"/>
  <c r="B4795" i="6"/>
  <c r="A4795" i="6"/>
  <c r="F4794" i="6"/>
  <c r="G4794" i="6"/>
  <c r="D4794" i="6"/>
  <c r="B4794" i="6"/>
  <c r="A4794" i="6"/>
  <c r="F4793" i="6"/>
  <c r="G4793" i="6" s="1"/>
  <c r="D4793" i="6"/>
  <c r="B4793" i="6"/>
  <c r="A4793" i="6"/>
  <c r="F4792" i="6"/>
  <c r="G4792" i="6"/>
  <c r="D4792" i="6"/>
  <c r="B4792" i="6"/>
  <c r="A4792" i="6"/>
  <c r="F4791" i="6"/>
  <c r="G4791" i="6" s="1"/>
  <c r="D4791" i="6"/>
  <c r="B4791" i="6"/>
  <c r="A4791" i="6"/>
  <c r="F4790" i="6"/>
  <c r="G4790" i="6"/>
  <c r="D4790" i="6"/>
  <c r="B4790" i="6"/>
  <c r="A4790" i="6"/>
  <c r="F4789" i="6"/>
  <c r="G4789" i="6" s="1"/>
  <c r="D4789" i="6"/>
  <c r="B4789" i="6"/>
  <c r="A4789" i="6"/>
  <c r="F4786" i="6"/>
  <c r="G4786" i="6"/>
  <c r="D4786" i="6"/>
  <c r="A4786" i="6"/>
  <c r="B4786" i="6" s="1"/>
  <c r="F4785" i="6"/>
  <c r="G4785" i="6" s="1"/>
  <c r="D4785" i="6"/>
  <c r="A4785" i="6"/>
  <c r="B4785" i="6"/>
  <c r="F4784" i="6"/>
  <c r="G4784" i="6"/>
  <c r="D4784" i="6"/>
  <c r="A4784" i="6"/>
  <c r="B4784" i="6" s="1"/>
  <c r="F4783" i="6"/>
  <c r="G4783" i="6" s="1"/>
  <c r="D4783" i="6"/>
  <c r="A4783" i="6"/>
  <c r="B4783" i="6"/>
  <c r="F4782" i="6"/>
  <c r="G4782" i="6"/>
  <c r="D4782" i="6"/>
  <c r="A4782" i="6"/>
  <c r="B4782" i="6" s="1"/>
  <c r="F4781" i="6"/>
  <c r="G4781" i="6" s="1"/>
  <c r="D4781" i="6"/>
  <c r="A4781" i="6"/>
  <c r="B4781" i="6"/>
  <c r="F4780" i="6"/>
  <c r="G4780" i="6"/>
  <c r="D4780" i="6"/>
  <c r="A4780" i="6"/>
  <c r="B4780" i="6" s="1"/>
  <c r="F4779" i="6"/>
  <c r="G4779" i="6" s="1"/>
  <c r="D4779" i="6"/>
  <c r="A4779" i="6"/>
  <c r="B4779" i="6"/>
  <c r="F4776" i="6"/>
  <c r="G4776" i="6"/>
  <c r="D4776" i="6"/>
  <c r="B4776" i="6"/>
  <c r="A4776" i="6"/>
  <c r="F4775" i="6"/>
  <c r="G4775" i="6" s="1"/>
  <c r="D4775" i="6"/>
  <c r="B4775" i="6"/>
  <c r="A4775" i="6"/>
  <c r="F4774" i="6"/>
  <c r="G4774" i="6"/>
  <c r="D4774" i="6"/>
  <c r="B4774" i="6"/>
  <c r="A4774" i="6"/>
  <c r="F4773" i="6"/>
  <c r="G4773" i="6" s="1"/>
  <c r="D4773" i="6"/>
  <c r="B4773" i="6"/>
  <c r="A4773" i="6"/>
  <c r="F4772" i="6"/>
  <c r="G4772" i="6"/>
  <c r="D4772" i="6"/>
  <c r="B4772" i="6"/>
  <c r="A4772" i="6"/>
  <c r="F4771" i="6"/>
  <c r="G4771" i="6" s="1"/>
  <c r="D4771" i="6"/>
  <c r="B4771" i="6"/>
  <c r="A4771" i="6"/>
  <c r="F4770" i="6"/>
  <c r="G4770" i="6"/>
  <c r="D4770" i="6"/>
  <c r="B4770" i="6"/>
  <c r="A4770" i="6"/>
  <c r="F4769" i="6"/>
  <c r="G4769" i="6" s="1"/>
  <c r="D4769" i="6"/>
  <c r="B4769" i="6"/>
  <c r="A4769" i="6"/>
  <c r="F4768" i="6"/>
  <c r="G4768" i="6"/>
  <c r="D4768" i="6"/>
  <c r="B4768" i="6"/>
  <c r="A4768" i="6"/>
  <c r="F4767" i="6"/>
  <c r="G4767" i="6" s="1"/>
  <c r="D4767" i="6"/>
  <c r="B4767" i="6"/>
  <c r="A4767" i="6"/>
  <c r="F4766" i="6"/>
  <c r="G4766" i="6"/>
  <c r="D4766" i="6"/>
  <c r="B4766" i="6"/>
  <c r="A4766" i="6"/>
  <c r="F4765" i="6"/>
  <c r="G4765" i="6" s="1"/>
  <c r="D4765" i="6"/>
  <c r="B4765" i="6"/>
  <c r="A4765" i="6"/>
  <c r="F4764" i="6"/>
  <c r="G4764" i="6"/>
  <c r="D4764" i="6"/>
  <c r="B4764" i="6"/>
  <c r="A4764" i="6"/>
  <c r="F4763" i="6"/>
  <c r="G4763" i="6" s="1"/>
  <c r="D4763" i="6"/>
  <c r="B4763" i="6"/>
  <c r="A4763" i="6"/>
  <c r="B4756" i="6"/>
  <c r="G4755" i="6"/>
  <c r="B4755" i="6"/>
  <c r="B4754" i="6"/>
  <c r="B4753" i="6"/>
  <c r="F4747" i="6"/>
  <c r="G4747" i="6" s="1"/>
  <c r="D4747" i="6"/>
  <c r="B4747" i="6"/>
  <c r="A4747" i="6"/>
  <c r="F4746" i="6"/>
  <c r="G4746" i="6"/>
  <c r="D4746" i="6"/>
  <c r="B4746" i="6"/>
  <c r="A4746" i="6"/>
  <c r="F4745" i="6"/>
  <c r="G4745" i="6" s="1"/>
  <c r="D4745" i="6"/>
  <c r="B4745" i="6"/>
  <c r="A4745" i="6"/>
  <c r="F4744" i="6"/>
  <c r="G4744" i="6"/>
  <c r="D4744" i="6"/>
  <c r="B4744" i="6"/>
  <c r="A4744" i="6"/>
  <c r="F4743" i="6"/>
  <c r="G4743" i="6" s="1"/>
  <c r="D4743" i="6"/>
  <c r="B4743" i="6"/>
  <c r="A4743" i="6"/>
  <c r="F4742" i="6"/>
  <c r="G4742" i="6"/>
  <c r="D4742" i="6"/>
  <c r="B4742" i="6"/>
  <c r="A4742" i="6"/>
  <c r="F4741" i="6"/>
  <c r="G4741" i="6" s="1"/>
  <c r="D4741" i="6"/>
  <c r="B4741" i="6"/>
  <c r="A4741" i="6"/>
  <c r="F4740" i="6"/>
  <c r="G4740" i="6"/>
  <c r="D4740" i="6"/>
  <c r="B4740" i="6"/>
  <c r="A4740" i="6"/>
  <c r="F4739" i="6"/>
  <c r="G4739" i="6" s="1"/>
  <c r="D4739" i="6"/>
  <c r="B4739" i="6"/>
  <c r="A4739" i="6"/>
  <c r="F4736" i="6"/>
  <c r="G4736" i="6"/>
  <c r="D4736" i="6"/>
  <c r="A4736" i="6"/>
  <c r="B4736" i="6" s="1"/>
  <c r="F4735" i="6"/>
  <c r="G4735" i="6" s="1"/>
  <c r="D4735" i="6"/>
  <c r="A4735" i="6"/>
  <c r="B4735" i="6"/>
  <c r="F4734" i="6"/>
  <c r="G4734" i="6"/>
  <c r="D4734" i="6"/>
  <c r="A4734" i="6"/>
  <c r="B4734" i="6" s="1"/>
  <c r="F4733" i="6"/>
  <c r="G4733" i="6" s="1"/>
  <c r="D4733" i="6"/>
  <c r="A4733" i="6"/>
  <c r="B4733" i="6"/>
  <c r="F4732" i="6"/>
  <c r="G4732" i="6"/>
  <c r="D4732" i="6"/>
  <c r="A4732" i="6"/>
  <c r="B4732" i="6" s="1"/>
  <c r="F4731" i="6"/>
  <c r="G4731" i="6" s="1"/>
  <c r="D4731" i="6"/>
  <c r="A4731" i="6"/>
  <c r="B4731" i="6"/>
  <c r="F4730" i="6"/>
  <c r="G4730" i="6"/>
  <c r="D4730" i="6"/>
  <c r="A4730" i="6"/>
  <c r="B4730" i="6" s="1"/>
  <c r="F4729" i="6"/>
  <c r="G4729" i="6" s="1"/>
  <c r="D4729" i="6"/>
  <c r="A4729" i="6"/>
  <c r="B4729" i="6"/>
  <c r="F4726" i="6"/>
  <c r="G4726" i="6"/>
  <c r="D4726" i="6"/>
  <c r="B4726" i="6"/>
  <c r="A4726" i="6"/>
  <c r="F4725" i="6"/>
  <c r="G4725" i="6" s="1"/>
  <c r="D4725" i="6"/>
  <c r="B4725" i="6"/>
  <c r="A4725" i="6"/>
  <c r="F4724" i="6"/>
  <c r="G4724" i="6"/>
  <c r="D4724" i="6"/>
  <c r="B4724" i="6"/>
  <c r="A4724" i="6"/>
  <c r="F4723" i="6"/>
  <c r="G4723" i="6" s="1"/>
  <c r="D4723" i="6"/>
  <c r="B4723" i="6"/>
  <c r="A4723" i="6"/>
  <c r="F4722" i="6"/>
  <c r="G4722" i="6"/>
  <c r="D4722" i="6"/>
  <c r="B4722" i="6"/>
  <c r="A4722" i="6"/>
  <c r="F4721" i="6"/>
  <c r="G4721" i="6" s="1"/>
  <c r="D4721" i="6"/>
  <c r="B4721" i="6"/>
  <c r="A4721" i="6"/>
  <c r="F4720" i="6"/>
  <c r="G4720" i="6"/>
  <c r="D4720" i="6"/>
  <c r="B4720" i="6"/>
  <c r="A4720" i="6"/>
  <c r="F4719" i="6"/>
  <c r="G4719" i="6" s="1"/>
  <c r="D4719" i="6"/>
  <c r="B4719" i="6"/>
  <c r="A4719" i="6"/>
  <c r="F4718" i="6"/>
  <c r="G4718" i="6"/>
  <c r="D4718" i="6"/>
  <c r="B4718" i="6"/>
  <c r="A4718" i="6"/>
  <c r="F4717" i="6"/>
  <c r="G4717" i="6" s="1"/>
  <c r="D4717" i="6"/>
  <c r="B4717" i="6"/>
  <c r="A4717" i="6"/>
  <c r="F4716" i="6"/>
  <c r="G4716" i="6"/>
  <c r="D4716" i="6"/>
  <c r="B4716" i="6"/>
  <c r="A4716" i="6"/>
  <c r="F4715" i="6"/>
  <c r="G4715" i="6" s="1"/>
  <c r="D4715" i="6"/>
  <c r="B4715" i="6"/>
  <c r="A4715" i="6"/>
  <c r="F4714" i="6"/>
  <c r="G4714" i="6"/>
  <c r="D4714" i="6"/>
  <c r="B4714" i="6"/>
  <c r="A4714" i="6"/>
  <c r="F4713" i="6"/>
  <c r="G4713" i="6" s="1"/>
  <c r="D4713" i="6"/>
  <c r="B4713" i="6"/>
  <c r="A4713" i="6"/>
  <c r="B4706" i="6"/>
  <c r="G4705" i="6"/>
  <c r="B4705" i="6"/>
  <c r="B4704" i="6"/>
  <c r="B4703" i="6"/>
  <c r="F4697" i="6"/>
  <c r="G4697" i="6" s="1"/>
  <c r="D4697" i="6"/>
  <c r="B4697" i="6"/>
  <c r="A4697" i="6"/>
  <c r="F4696" i="6"/>
  <c r="G4696" i="6"/>
  <c r="D4696" i="6"/>
  <c r="B4696" i="6"/>
  <c r="A4696" i="6"/>
  <c r="F4695" i="6"/>
  <c r="G4695" i="6" s="1"/>
  <c r="D4695" i="6"/>
  <c r="B4695" i="6"/>
  <c r="A4695" i="6"/>
  <c r="F4694" i="6"/>
  <c r="G4694" i="6"/>
  <c r="D4694" i="6"/>
  <c r="B4694" i="6"/>
  <c r="A4694" i="6"/>
  <c r="F4693" i="6"/>
  <c r="G4693" i="6" s="1"/>
  <c r="D4693" i="6"/>
  <c r="B4693" i="6"/>
  <c r="A4693" i="6"/>
  <c r="F4692" i="6"/>
  <c r="G4692" i="6"/>
  <c r="D4692" i="6"/>
  <c r="B4692" i="6"/>
  <c r="A4692" i="6"/>
  <c r="F4691" i="6"/>
  <c r="G4691" i="6" s="1"/>
  <c r="D4691" i="6"/>
  <c r="B4691" i="6"/>
  <c r="A4691" i="6"/>
  <c r="F4690" i="6"/>
  <c r="G4690" i="6"/>
  <c r="D4690" i="6"/>
  <c r="B4690" i="6"/>
  <c r="A4690" i="6"/>
  <c r="F4689" i="6"/>
  <c r="G4689" i="6" s="1"/>
  <c r="D4689" i="6"/>
  <c r="B4689" i="6"/>
  <c r="A4689" i="6"/>
  <c r="F4686" i="6"/>
  <c r="G4686" i="6"/>
  <c r="D4686" i="6"/>
  <c r="A4686" i="6"/>
  <c r="B4686" i="6" s="1"/>
  <c r="F4685" i="6"/>
  <c r="G4685" i="6" s="1"/>
  <c r="D4685" i="6"/>
  <c r="A4685" i="6"/>
  <c r="B4685" i="6"/>
  <c r="F4684" i="6"/>
  <c r="G4684" i="6"/>
  <c r="D4684" i="6"/>
  <c r="A4684" i="6"/>
  <c r="B4684" i="6" s="1"/>
  <c r="F4683" i="6"/>
  <c r="G4683" i="6" s="1"/>
  <c r="D4683" i="6"/>
  <c r="A4683" i="6"/>
  <c r="B4683" i="6"/>
  <c r="F4682" i="6"/>
  <c r="G4682" i="6"/>
  <c r="D4682" i="6"/>
  <c r="A4682" i="6"/>
  <c r="B4682" i="6" s="1"/>
  <c r="F4681" i="6"/>
  <c r="G4681" i="6" s="1"/>
  <c r="D4681" i="6"/>
  <c r="A4681" i="6"/>
  <c r="B4681" i="6"/>
  <c r="F4680" i="6"/>
  <c r="G4680" i="6"/>
  <c r="D4680" i="6"/>
  <c r="A4680" i="6"/>
  <c r="B4680" i="6" s="1"/>
  <c r="F4679" i="6"/>
  <c r="G4679" i="6" s="1"/>
  <c r="D4679" i="6"/>
  <c r="A4679" i="6"/>
  <c r="B4679" i="6"/>
  <c r="F4676" i="6"/>
  <c r="G4676" i="6"/>
  <c r="D4676" i="6"/>
  <c r="B4676" i="6"/>
  <c r="A4676" i="6"/>
  <c r="F4675" i="6"/>
  <c r="G4675" i="6" s="1"/>
  <c r="D4675" i="6"/>
  <c r="B4675" i="6"/>
  <c r="A4675" i="6"/>
  <c r="F4674" i="6"/>
  <c r="G4674" i="6"/>
  <c r="D4674" i="6"/>
  <c r="B4674" i="6"/>
  <c r="A4674" i="6"/>
  <c r="F4673" i="6"/>
  <c r="G4673" i="6" s="1"/>
  <c r="D4673" i="6"/>
  <c r="B4673" i="6"/>
  <c r="A4673" i="6"/>
  <c r="F4672" i="6"/>
  <c r="G4672" i="6"/>
  <c r="D4672" i="6"/>
  <c r="B4672" i="6"/>
  <c r="A4672" i="6"/>
  <c r="F4671" i="6"/>
  <c r="G4671" i="6" s="1"/>
  <c r="D4671" i="6"/>
  <c r="B4671" i="6"/>
  <c r="A4671" i="6"/>
  <c r="F4670" i="6"/>
  <c r="G4670" i="6"/>
  <c r="D4670" i="6"/>
  <c r="B4670" i="6"/>
  <c r="A4670" i="6"/>
  <c r="F4669" i="6"/>
  <c r="G4669" i="6" s="1"/>
  <c r="D4669" i="6"/>
  <c r="B4669" i="6"/>
  <c r="A4669" i="6"/>
  <c r="F4668" i="6"/>
  <c r="G4668" i="6"/>
  <c r="D4668" i="6"/>
  <c r="B4668" i="6"/>
  <c r="A4668" i="6"/>
  <c r="F4667" i="6"/>
  <c r="G4667" i="6" s="1"/>
  <c r="D4667" i="6"/>
  <c r="B4667" i="6"/>
  <c r="A4667" i="6"/>
  <c r="F4666" i="6"/>
  <c r="G4666" i="6"/>
  <c r="D4666" i="6"/>
  <c r="B4666" i="6"/>
  <c r="A4666" i="6"/>
  <c r="F4665" i="6"/>
  <c r="G4665" i="6" s="1"/>
  <c r="D4665" i="6"/>
  <c r="B4665" i="6"/>
  <c r="A4665" i="6"/>
  <c r="F4664" i="6"/>
  <c r="G4664" i="6"/>
  <c r="D4664" i="6"/>
  <c r="B4664" i="6"/>
  <c r="A4664" i="6"/>
  <c r="F4663" i="6"/>
  <c r="G4663" i="6" s="1"/>
  <c r="D4663" i="6"/>
  <c r="B4663" i="6"/>
  <c r="A4663" i="6"/>
  <c r="B4656" i="6"/>
  <c r="G4655" i="6"/>
  <c r="B4655" i="6"/>
  <c r="B4654" i="6"/>
  <c r="B4653" i="6"/>
  <c r="F4647" i="6"/>
  <c r="G4647" i="6" s="1"/>
  <c r="D4647" i="6"/>
  <c r="B4647" i="6"/>
  <c r="A4647" i="6"/>
  <c r="F4646" i="6"/>
  <c r="G4646" i="6"/>
  <c r="D4646" i="6"/>
  <c r="B4646" i="6"/>
  <c r="A4646" i="6"/>
  <c r="F4645" i="6"/>
  <c r="G4645" i="6" s="1"/>
  <c r="D4645" i="6"/>
  <c r="B4645" i="6"/>
  <c r="A4645" i="6"/>
  <c r="F4644" i="6"/>
  <c r="G4644" i="6"/>
  <c r="D4644" i="6"/>
  <c r="B4644" i="6"/>
  <c r="A4644" i="6"/>
  <c r="F4643" i="6"/>
  <c r="G4643" i="6" s="1"/>
  <c r="D4643" i="6"/>
  <c r="B4643" i="6"/>
  <c r="A4643" i="6"/>
  <c r="F4642" i="6"/>
  <c r="G4642" i="6"/>
  <c r="D4642" i="6"/>
  <c r="B4642" i="6"/>
  <c r="A4642" i="6"/>
  <c r="F4641" i="6"/>
  <c r="G4641" i="6" s="1"/>
  <c r="D4641" i="6"/>
  <c r="B4641" i="6"/>
  <c r="A4641" i="6"/>
  <c r="F4640" i="6"/>
  <c r="G4640" i="6"/>
  <c r="D4640" i="6"/>
  <c r="B4640" i="6"/>
  <c r="A4640" i="6"/>
  <c r="F4639" i="6"/>
  <c r="G4639" i="6" s="1"/>
  <c r="D4639" i="6"/>
  <c r="B4639" i="6"/>
  <c r="A4639" i="6"/>
  <c r="F4636" i="6"/>
  <c r="G4636" i="6"/>
  <c r="D4636" i="6"/>
  <c r="A4636" i="6"/>
  <c r="B4636" i="6" s="1"/>
  <c r="F4635" i="6"/>
  <c r="G4635" i="6" s="1"/>
  <c r="D4635" i="6"/>
  <c r="A4635" i="6"/>
  <c r="B4635" i="6"/>
  <c r="F4634" i="6"/>
  <c r="G4634" i="6"/>
  <c r="D4634" i="6"/>
  <c r="A4634" i="6"/>
  <c r="B4634" i="6" s="1"/>
  <c r="F4633" i="6"/>
  <c r="G4633" i="6" s="1"/>
  <c r="D4633" i="6"/>
  <c r="A4633" i="6"/>
  <c r="B4633" i="6"/>
  <c r="F4632" i="6"/>
  <c r="G4632" i="6"/>
  <c r="D4632" i="6"/>
  <c r="A4632" i="6"/>
  <c r="B4632" i="6" s="1"/>
  <c r="F4631" i="6"/>
  <c r="G4631" i="6" s="1"/>
  <c r="D4631" i="6"/>
  <c r="A4631" i="6"/>
  <c r="B4631" i="6"/>
  <c r="F4630" i="6"/>
  <c r="G4630" i="6"/>
  <c r="D4630" i="6"/>
  <c r="A4630" i="6"/>
  <c r="B4630" i="6" s="1"/>
  <c r="F4629" i="6"/>
  <c r="G4629" i="6" s="1"/>
  <c r="D4629" i="6"/>
  <c r="A4629" i="6"/>
  <c r="B4629" i="6"/>
  <c r="F4626" i="6"/>
  <c r="G4626" i="6"/>
  <c r="D4626" i="6"/>
  <c r="B4626" i="6"/>
  <c r="A4626" i="6"/>
  <c r="F4625" i="6"/>
  <c r="G4625" i="6" s="1"/>
  <c r="D4625" i="6"/>
  <c r="B4625" i="6"/>
  <c r="A4625" i="6"/>
  <c r="F4624" i="6"/>
  <c r="G4624" i="6"/>
  <c r="D4624" i="6"/>
  <c r="B4624" i="6"/>
  <c r="A4624" i="6"/>
  <c r="F4623" i="6"/>
  <c r="G4623" i="6" s="1"/>
  <c r="D4623" i="6"/>
  <c r="B4623" i="6"/>
  <c r="A4623" i="6"/>
  <c r="F4622" i="6"/>
  <c r="G4622" i="6"/>
  <c r="D4622" i="6"/>
  <c r="B4622" i="6"/>
  <c r="A4622" i="6"/>
  <c r="F4621" i="6"/>
  <c r="G4621" i="6" s="1"/>
  <c r="D4621" i="6"/>
  <c r="B4621" i="6"/>
  <c r="A4621" i="6"/>
  <c r="F4620" i="6"/>
  <c r="G4620" i="6"/>
  <c r="D4620" i="6"/>
  <c r="B4620" i="6"/>
  <c r="A4620" i="6"/>
  <c r="F4619" i="6"/>
  <c r="G4619" i="6" s="1"/>
  <c r="D4619" i="6"/>
  <c r="B4619" i="6"/>
  <c r="A4619" i="6"/>
  <c r="F4618" i="6"/>
  <c r="G4618" i="6"/>
  <c r="D4618" i="6"/>
  <c r="B4618" i="6"/>
  <c r="A4618" i="6"/>
  <c r="F4617" i="6"/>
  <c r="G4617" i="6" s="1"/>
  <c r="D4617" i="6"/>
  <c r="B4617" i="6"/>
  <c r="A4617" i="6"/>
  <c r="F4616" i="6"/>
  <c r="G4616" i="6"/>
  <c r="D4616" i="6"/>
  <c r="B4616" i="6"/>
  <c r="A4616" i="6"/>
  <c r="F4615" i="6"/>
  <c r="G4615" i="6" s="1"/>
  <c r="D4615" i="6"/>
  <c r="B4615" i="6"/>
  <c r="A4615" i="6"/>
  <c r="F4614" i="6"/>
  <c r="G4614" i="6"/>
  <c r="D4614" i="6"/>
  <c r="B4614" i="6"/>
  <c r="A4614" i="6"/>
  <c r="F4613" i="6"/>
  <c r="G4613" i="6" s="1"/>
  <c r="D4613" i="6"/>
  <c r="B4613" i="6"/>
  <c r="A4613" i="6"/>
  <c r="B4606" i="6"/>
  <c r="G4605" i="6"/>
  <c r="B4605" i="6"/>
  <c r="B4604" i="6"/>
  <c r="B4603" i="6"/>
  <c r="F4597" i="6"/>
  <c r="G4597" i="6" s="1"/>
  <c r="D4597" i="6"/>
  <c r="B4597" i="6"/>
  <c r="A4597" i="6"/>
  <c r="F4596" i="6"/>
  <c r="G4596" i="6"/>
  <c r="D4596" i="6"/>
  <c r="B4596" i="6"/>
  <c r="A4596" i="6"/>
  <c r="F4595" i="6"/>
  <c r="G4595" i="6" s="1"/>
  <c r="D4595" i="6"/>
  <c r="B4595" i="6"/>
  <c r="A4595" i="6"/>
  <c r="F4594" i="6"/>
  <c r="G4594" i="6"/>
  <c r="D4594" i="6"/>
  <c r="B4594" i="6"/>
  <c r="A4594" i="6"/>
  <c r="F4593" i="6"/>
  <c r="G4593" i="6" s="1"/>
  <c r="D4593" i="6"/>
  <c r="B4593" i="6"/>
  <c r="A4593" i="6"/>
  <c r="F4592" i="6"/>
  <c r="G4592" i="6"/>
  <c r="D4592" i="6"/>
  <c r="B4592" i="6"/>
  <c r="A4592" i="6"/>
  <c r="F4591" i="6"/>
  <c r="G4591" i="6" s="1"/>
  <c r="D4591" i="6"/>
  <c r="B4591" i="6"/>
  <c r="A4591" i="6"/>
  <c r="F4590" i="6"/>
  <c r="G4590" i="6"/>
  <c r="D4590" i="6"/>
  <c r="B4590" i="6"/>
  <c r="A4590" i="6"/>
  <c r="F4589" i="6"/>
  <c r="G4589" i="6" s="1"/>
  <c r="D4589" i="6"/>
  <c r="B4589" i="6"/>
  <c r="A4589" i="6"/>
  <c r="F4586" i="6"/>
  <c r="G4586" i="6"/>
  <c r="D4586" i="6"/>
  <c r="A4586" i="6"/>
  <c r="B4586" i="6" s="1"/>
  <c r="F4585" i="6"/>
  <c r="G4585" i="6" s="1"/>
  <c r="D4585" i="6"/>
  <c r="A4585" i="6"/>
  <c r="B4585" i="6"/>
  <c r="F4584" i="6"/>
  <c r="G4584" i="6"/>
  <c r="D4584" i="6"/>
  <c r="A4584" i="6"/>
  <c r="B4584" i="6" s="1"/>
  <c r="F4583" i="6"/>
  <c r="G4583" i="6" s="1"/>
  <c r="D4583" i="6"/>
  <c r="A4583" i="6"/>
  <c r="B4583" i="6"/>
  <c r="F4582" i="6"/>
  <c r="G4582" i="6"/>
  <c r="D4582" i="6"/>
  <c r="A4582" i="6"/>
  <c r="B4582" i="6" s="1"/>
  <c r="F4581" i="6"/>
  <c r="G4581" i="6" s="1"/>
  <c r="D4581" i="6"/>
  <c r="A4581" i="6"/>
  <c r="B4581" i="6"/>
  <c r="F4580" i="6"/>
  <c r="G4580" i="6"/>
  <c r="D4580" i="6"/>
  <c r="A4580" i="6"/>
  <c r="B4580" i="6" s="1"/>
  <c r="F4579" i="6"/>
  <c r="G4579" i="6" s="1"/>
  <c r="D4579" i="6"/>
  <c r="A4579" i="6"/>
  <c r="B4579" i="6"/>
  <c r="F4576" i="6"/>
  <c r="G4576" i="6"/>
  <c r="D4576" i="6"/>
  <c r="B4576" i="6"/>
  <c r="A4576" i="6"/>
  <c r="F4575" i="6"/>
  <c r="G4575" i="6" s="1"/>
  <c r="D4575" i="6"/>
  <c r="B4575" i="6"/>
  <c r="A4575" i="6"/>
  <c r="F4574" i="6"/>
  <c r="G4574" i="6"/>
  <c r="D4574" i="6"/>
  <c r="B4574" i="6"/>
  <c r="A4574" i="6"/>
  <c r="F4573" i="6"/>
  <c r="G4573" i="6" s="1"/>
  <c r="D4573" i="6"/>
  <c r="B4573" i="6"/>
  <c r="A4573" i="6"/>
  <c r="F4572" i="6"/>
  <c r="G4572" i="6"/>
  <c r="D4572" i="6"/>
  <c r="B4572" i="6"/>
  <c r="A4572" i="6"/>
  <c r="F4571" i="6"/>
  <c r="G4571" i="6" s="1"/>
  <c r="D4571" i="6"/>
  <c r="B4571" i="6"/>
  <c r="A4571" i="6"/>
  <c r="F4570" i="6"/>
  <c r="G4570" i="6"/>
  <c r="D4570" i="6"/>
  <c r="B4570" i="6"/>
  <c r="A4570" i="6"/>
  <c r="F4569" i="6"/>
  <c r="G4569" i="6" s="1"/>
  <c r="D4569" i="6"/>
  <c r="B4569" i="6"/>
  <c r="A4569" i="6"/>
  <c r="F4568" i="6"/>
  <c r="G4568" i="6"/>
  <c r="D4568" i="6"/>
  <c r="B4568" i="6"/>
  <c r="A4568" i="6"/>
  <c r="F4567" i="6"/>
  <c r="G4567" i="6" s="1"/>
  <c r="D4567" i="6"/>
  <c r="B4567" i="6"/>
  <c r="A4567" i="6"/>
  <c r="F4566" i="6"/>
  <c r="G4566" i="6"/>
  <c r="D4566" i="6"/>
  <c r="B4566" i="6"/>
  <c r="A4566" i="6"/>
  <c r="F4565" i="6"/>
  <c r="G4565" i="6" s="1"/>
  <c r="D4565" i="6"/>
  <c r="B4565" i="6"/>
  <c r="A4565" i="6"/>
  <c r="F4564" i="6"/>
  <c r="G4564" i="6"/>
  <c r="D4564" i="6"/>
  <c r="B4564" i="6"/>
  <c r="A4564" i="6"/>
  <c r="F4563" i="6"/>
  <c r="G4563" i="6" s="1"/>
  <c r="D4563" i="6"/>
  <c r="B4563" i="6"/>
  <c r="A4563" i="6"/>
  <c r="B4556" i="6"/>
  <c r="G4555" i="6"/>
  <c r="B4555" i="6"/>
  <c r="B4554" i="6"/>
  <c r="B4553" i="6"/>
  <c r="F4547" i="6"/>
  <c r="G4547" i="6" s="1"/>
  <c r="D4547" i="6"/>
  <c r="B4547" i="6"/>
  <c r="A4547" i="6"/>
  <c r="F4546" i="6"/>
  <c r="G4546" i="6"/>
  <c r="D4546" i="6"/>
  <c r="B4546" i="6"/>
  <c r="A4546" i="6"/>
  <c r="F4545" i="6"/>
  <c r="G4545" i="6" s="1"/>
  <c r="D4545" i="6"/>
  <c r="B4545" i="6"/>
  <c r="A4545" i="6"/>
  <c r="F4544" i="6"/>
  <c r="G4544" i="6"/>
  <c r="D4544" i="6"/>
  <c r="B4544" i="6"/>
  <c r="A4544" i="6"/>
  <c r="F4543" i="6"/>
  <c r="G4543" i="6" s="1"/>
  <c r="D4543" i="6"/>
  <c r="B4543" i="6"/>
  <c r="A4543" i="6"/>
  <c r="F4542" i="6"/>
  <c r="G4542" i="6"/>
  <c r="D4542" i="6"/>
  <c r="B4542" i="6"/>
  <c r="A4542" i="6"/>
  <c r="F4541" i="6"/>
  <c r="G4541" i="6" s="1"/>
  <c r="D4541" i="6"/>
  <c r="B4541" i="6"/>
  <c r="A4541" i="6"/>
  <c r="F4540" i="6"/>
  <c r="G4540" i="6"/>
  <c r="D4540" i="6"/>
  <c r="B4540" i="6"/>
  <c r="A4540" i="6"/>
  <c r="F4539" i="6"/>
  <c r="G4539" i="6" s="1"/>
  <c r="D4539" i="6"/>
  <c r="B4539" i="6"/>
  <c r="A4539" i="6"/>
  <c r="F4536" i="6"/>
  <c r="G4536" i="6"/>
  <c r="D4536" i="6"/>
  <c r="A4536" i="6"/>
  <c r="B4536" i="6" s="1"/>
  <c r="F4535" i="6"/>
  <c r="G4535" i="6" s="1"/>
  <c r="D4535" i="6"/>
  <c r="A4535" i="6"/>
  <c r="B4535" i="6"/>
  <c r="F4534" i="6"/>
  <c r="G4534" i="6"/>
  <c r="D4534" i="6"/>
  <c r="A4534" i="6"/>
  <c r="B4534" i="6" s="1"/>
  <c r="F4533" i="6"/>
  <c r="G4533" i="6" s="1"/>
  <c r="D4533" i="6"/>
  <c r="A4533" i="6"/>
  <c r="B4533" i="6"/>
  <c r="F4532" i="6"/>
  <c r="G4532" i="6"/>
  <c r="D4532" i="6"/>
  <c r="A4532" i="6"/>
  <c r="B4532" i="6" s="1"/>
  <c r="F4531" i="6"/>
  <c r="G4531" i="6" s="1"/>
  <c r="D4531" i="6"/>
  <c r="A4531" i="6"/>
  <c r="B4531" i="6"/>
  <c r="F4530" i="6"/>
  <c r="G4530" i="6"/>
  <c r="D4530" i="6"/>
  <c r="A4530" i="6"/>
  <c r="B4530" i="6" s="1"/>
  <c r="F4529" i="6"/>
  <c r="G4529" i="6"/>
  <c r="D4529" i="6"/>
  <c r="A4529" i="6"/>
  <c r="B4529" i="6" s="1"/>
  <c r="F4526" i="6"/>
  <c r="G4526" i="6"/>
  <c r="D4526" i="6"/>
  <c r="B4526" i="6"/>
  <c r="A4526" i="6"/>
  <c r="F4525" i="6"/>
  <c r="G4525" i="6"/>
  <c r="D4525" i="6"/>
  <c r="B4525" i="6"/>
  <c r="A4525" i="6"/>
  <c r="F4524" i="6"/>
  <c r="G4524" i="6" s="1"/>
  <c r="D4524" i="6"/>
  <c r="B4524" i="6"/>
  <c r="A4524" i="6"/>
  <c r="F4523" i="6"/>
  <c r="G4523" i="6"/>
  <c r="D4523" i="6"/>
  <c r="B4523" i="6"/>
  <c r="A4523" i="6"/>
  <c r="F4522" i="6"/>
  <c r="G4522" i="6"/>
  <c r="D4522" i="6"/>
  <c r="B4522" i="6"/>
  <c r="A4522" i="6"/>
  <c r="F4521" i="6"/>
  <c r="G4521" i="6"/>
  <c r="D4521" i="6"/>
  <c r="B4521" i="6"/>
  <c r="A4521" i="6"/>
  <c r="F4520" i="6"/>
  <c r="G4520" i="6" s="1"/>
  <c r="D4520" i="6"/>
  <c r="B4520" i="6"/>
  <c r="A4520" i="6"/>
  <c r="F4519" i="6"/>
  <c r="G4519" i="6"/>
  <c r="D4519" i="6"/>
  <c r="B4519" i="6"/>
  <c r="A4519" i="6"/>
  <c r="F4518" i="6"/>
  <c r="G4518" i="6"/>
  <c r="D4518" i="6"/>
  <c r="B4518" i="6"/>
  <c r="A4518" i="6"/>
  <c r="F4517" i="6"/>
  <c r="G4517" i="6"/>
  <c r="D4517" i="6"/>
  <c r="B4517" i="6"/>
  <c r="A4517" i="6"/>
  <c r="F4516" i="6"/>
  <c r="G4516" i="6" s="1"/>
  <c r="D4516" i="6"/>
  <c r="B4516" i="6"/>
  <c r="A4516" i="6"/>
  <c r="F4515" i="6"/>
  <c r="G4515" i="6"/>
  <c r="D4515" i="6"/>
  <c r="B4515" i="6"/>
  <c r="A4515" i="6"/>
  <c r="F4514" i="6"/>
  <c r="G4514" i="6"/>
  <c r="D4514" i="6"/>
  <c r="B4514" i="6"/>
  <c r="A4514" i="6"/>
  <c r="F4513" i="6"/>
  <c r="G4513" i="6"/>
  <c r="D4513" i="6"/>
  <c r="B4513" i="6"/>
  <c r="A4513" i="6"/>
  <c r="B4506" i="6"/>
  <c r="G4505" i="6"/>
  <c r="B4505" i="6"/>
  <c r="B4504" i="6"/>
  <c r="B4503" i="6"/>
  <c r="F4497" i="6"/>
  <c r="G4497" i="6"/>
  <c r="D4497" i="6"/>
  <c r="B4497" i="6"/>
  <c r="A4497" i="6"/>
  <c r="F4496" i="6"/>
  <c r="G4496" i="6"/>
  <c r="D4496" i="6"/>
  <c r="B4496" i="6"/>
  <c r="A4496" i="6"/>
  <c r="F4495" i="6"/>
  <c r="G4495" i="6"/>
  <c r="D4495" i="6"/>
  <c r="B4495" i="6"/>
  <c r="A4495" i="6"/>
  <c r="F4494" i="6"/>
  <c r="G4494" i="6" s="1"/>
  <c r="D4494" i="6"/>
  <c r="B4494" i="6"/>
  <c r="A4494" i="6"/>
  <c r="F4493" i="6"/>
  <c r="G4493" i="6"/>
  <c r="D4493" i="6"/>
  <c r="B4493" i="6"/>
  <c r="A4493" i="6"/>
  <c r="F4492" i="6"/>
  <c r="G4492" i="6"/>
  <c r="D4492" i="6"/>
  <c r="B4492" i="6"/>
  <c r="A4492" i="6"/>
  <c r="F4491" i="6"/>
  <c r="G4491" i="6"/>
  <c r="D4491" i="6"/>
  <c r="B4491" i="6"/>
  <c r="A4491" i="6"/>
  <c r="F4490" i="6"/>
  <c r="G4490" i="6" s="1"/>
  <c r="D4490" i="6"/>
  <c r="B4490" i="6"/>
  <c r="A4490" i="6"/>
  <c r="F4489" i="6"/>
  <c r="G4489" i="6"/>
  <c r="D4489" i="6"/>
  <c r="B4489" i="6"/>
  <c r="A4489" i="6"/>
  <c r="F4486" i="6"/>
  <c r="G4486" i="6"/>
  <c r="D4486" i="6"/>
  <c r="A4486" i="6"/>
  <c r="B4486" i="6"/>
  <c r="F4485" i="6"/>
  <c r="G4485" i="6"/>
  <c r="D4485" i="6"/>
  <c r="A4485" i="6"/>
  <c r="B4485" i="6"/>
  <c r="F4484" i="6"/>
  <c r="G4484" i="6" s="1"/>
  <c r="D4484" i="6"/>
  <c r="A4484" i="6"/>
  <c r="B4484" i="6"/>
  <c r="F4483" i="6"/>
  <c r="G4483" i="6"/>
  <c r="D4483" i="6"/>
  <c r="A4483" i="6"/>
  <c r="B4483" i="6" s="1"/>
  <c r="F4482" i="6"/>
  <c r="G4482" i="6"/>
  <c r="D4482" i="6"/>
  <c r="A4482" i="6"/>
  <c r="B4482" i="6"/>
  <c r="F4481" i="6"/>
  <c r="G4481" i="6"/>
  <c r="D4481" i="6"/>
  <c r="A4481" i="6"/>
  <c r="B4481" i="6"/>
  <c r="F4480" i="6"/>
  <c r="G4480" i="6" s="1"/>
  <c r="G4487" i="6" s="1"/>
  <c r="D4480" i="6"/>
  <c r="A4480" i="6"/>
  <c r="B4480" i="6"/>
  <c r="F4479" i="6"/>
  <c r="G4479" i="6"/>
  <c r="D4479" i="6"/>
  <c r="A4479" i="6"/>
  <c r="B4479" i="6"/>
  <c r="F4476" i="6"/>
  <c r="G4476" i="6"/>
  <c r="D4476" i="6"/>
  <c r="B4476" i="6"/>
  <c r="A4476" i="6"/>
  <c r="F4475" i="6"/>
  <c r="G4475" i="6" s="1"/>
  <c r="D4475" i="6"/>
  <c r="B4475" i="6"/>
  <c r="A4475" i="6"/>
  <c r="F4474" i="6"/>
  <c r="G4474" i="6"/>
  <c r="D4474" i="6"/>
  <c r="B4474" i="6"/>
  <c r="A4474" i="6"/>
  <c r="F4473" i="6"/>
  <c r="G4473" i="6"/>
  <c r="D4473" i="6"/>
  <c r="B4473" i="6"/>
  <c r="A4473" i="6"/>
  <c r="F4472" i="6"/>
  <c r="G4472" i="6"/>
  <c r="D4472" i="6"/>
  <c r="B4472" i="6"/>
  <c r="A4472" i="6"/>
  <c r="F4471" i="6"/>
  <c r="G4471" i="6" s="1"/>
  <c r="D4471" i="6"/>
  <c r="B4471" i="6"/>
  <c r="A4471" i="6"/>
  <c r="F4470" i="6"/>
  <c r="G4470" i="6"/>
  <c r="D4470" i="6"/>
  <c r="B4470" i="6"/>
  <c r="A4470" i="6"/>
  <c r="F4469" i="6"/>
  <c r="G4469" i="6"/>
  <c r="D4469" i="6"/>
  <c r="B4469" i="6"/>
  <c r="A4469" i="6"/>
  <c r="F4468" i="6"/>
  <c r="G4468" i="6"/>
  <c r="D4468" i="6"/>
  <c r="B4468" i="6"/>
  <c r="A4468" i="6"/>
  <c r="F4467" i="6"/>
  <c r="G4467" i="6" s="1"/>
  <c r="D4467" i="6"/>
  <c r="B4467" i="6"/>
  <c r="A4467" i="6"/>
  <c r="F4466" i="6"/>
  <c r="G4466" i="6"/>
  <c r="D4466" i="6"/>
  <c r="B4466" i="6"/>
  <c r="A4466" i="6"/>
  <c r="F4465" i="6"/>
  <c r="G4465" i="6"/>
  <c r="D4465" i="6"/>
  <c r="B4465" i="6"/>
  <c r="A4465" i="6"/>
  <c r="F4464" i="6"/>
  <c r="G4464" i="6"/>
  <c r="D4464" i="6"/>
  <c r="B4464" i="6"/>
  <c r="A4464" i="6"/>
  <c r="F4463" i="6"/>
  <c r="G4463" i="6" s="1"/>
  <c r="D4463" i="6"/>
  <c r="B4463" i="6"/>
  <c r="A4463" i="6"/>
  <c r="B4456" i="6"/>
  <c r="G4455" i="6"/>
  <c r="B4455" i="6"/>
  <c r="B4454" i="6"/>
  <c r="B4453" i="6"/>
  <c r="F4447" i="6"/>
  <c r="G4447" i="6"/>
  <c r="D4447" i="6"/>
  <c r="B4447" i="6"/>
  <c r="A4447" i="6"/>
  <c r="F4446" i="6"/>
  <c r="G4446" i="6"/>
  <c r="D4446" i="6"/>
  <c r="B4446" i="6"/>
  <c r="A4446" i="6"/>
  <c r="F4445" i="6"/>
  <c r="G4445" i="6" s="1"/>
  <c r="D4445" i="6"/>
  <c r="B4445" i="6"/>
  <c r="A4445" i="6"/>
  <c r="F4444" i="6"/>
  <c r="G4444" i="6"/>
  <c r="D4444" i="6"/>
  <c r="B4444" i="6"/>
  <c r="A4444" i="6"/>
  <c r="F4443" i="6"/>
  <c r="G4443" i="6"/>
  <c r="D4443" i="6"/>
  <c r="B4443" i="6"/>
  <c r="A4443" i="6"/>
  <c r="F4442" i="6"/>
  <c r="G4442" i="6"/>
  <c r="D4442" i="6"/>
  <c r="B4442" i="6"/>
  <c r="A4442" i="6"/>
  <c r="F4441" i="6"/>
  <c r="G4441" i="6" s="1"/>
  <c r="D4441" i="6"/>
  <c r="B4441" i="6"/>
  <c r="A4441" i="6"/>
  <c r="F4440" i="6"/>
  <c r="G4440" i="6"/>
  <c r="D4440" i="6"/>
  <c r="B4440" i="6"/>
  <c r="A4440" i="6"/>
  <c r="F4439" i="6"/>
  <c r="G4439" i="6"/>
  <c r="D4439" i="6"/>
  <c r="B4439" i="6"/>
  <c r="A4439" i="6"/>
  <c r="F4436" i="6"/>
  <c r="G4436" i="6"/>
  <c r="D4436" i="6"/>
  <c r="A4436" i="6"/>
  <c r="B4436" i="6"/>
  <c r="F4435" i="6"/>
  <c r="G4435" i="6" s="1"/>
  <c r="D4435" i="6"/>
  <c r="A4435" i="6"/>
  <c r="B4435" i="6"/>
  <c r="F4434" i="6"/>
  <c r="G4434" i="6"/>
  <c r="D4434" i="6"/>
  <c r="A4434" i="6"/>
  <c r="B4434" i="6" s="1"/>
  <c r="F4433" i="6"/>
  <c r="G4433" i="6"/>
  <c r="D4433" i="6"/>
  <c r="A4433" i="6"/>
  <c r="B4433" i="6"/>
  <c r="F4432" i="6"/>
  <c r="G4432" i="6"/>
  <c r="D4432" i="6"/>
  <c r="A4432" i="6"/>
  <c r="B4432" i="6"/>
  <c r="F4431" i="6"/>
  <c r="G4431" i="6" s="1"/>
  <c r="D4431" i="6"/>
  <c r="A4431" i="6"/>
  <c r="B4431" i="6"/>
  <c r="F4430" i="6"/>
  <c r="G4430" i="6"/>
  <c r="D4430" i="6"/>
  <c r="A4430" i="6"/>
  <c r="B4430" i="6" s="1"/>
  <c r="F4429" i="6"/>
  <c r="G4429" i="6"/>
  <c r="D4429" i="6"/>
  <c r="A4429" i="6"/>
  <c r="B4429" i="6"/>
  <c r="F4426" i="6"/>
  <c r="G4426" i="6"/>
  <c r="D4426" i="6"/>
  <c r="B4426" i="6"/>
  <c r="A4426" i="6"/>
  <c r="F4425" i="6"/>
  <c r="G4425" i="6" s="1"/>
  <c r="D4425" i="6"/>
  <c r="B4425" i="6"/>
  <c r="A4425" i="6"/>
  <c r="F4424" i="6"/>
  <c r="G4424" i="6"/>
  <c r="D4424" i="6"/>
  <c r="B4424" i="6"/>
  <c r="A4424" i="6"/>
  <c r="F4423" i="6"/>
  <c r="G4423" i="6"/>
  <c r="D4423" i="6"/>
  <c r="B4423" i="6"/>
  <c r="A4423" i="6"/>
  <c r="F4422" i="6"/>
  <c r="G4422" i="6"/>
  <c r="D4422" i="6"/>
  <c r="B4422" i="6"/>
  <c r="A4422" i="6"/>
  <c r="F4421" i="6"/>
  <c r="G4421" i="6" s="1"/>
  <c r="D4421" i="6"/>
  <c r="B4421" i="6"/>
  <c r="A4421" i="6"/>
  <c r="F4420" i="6"/>
  <c r="G4420" i="6"/>
  <c r="D4420" i="6"/>
  <c r="B4420" i="6"/>
  <c r="A4420" i="6"/>
  <c r="F4419" i="6"/>
  <c r="G4419" i="6"/>
  <c r="D4419" i="6"/>
  <c r="B4419" i="6"/>
  <c r="A4419" i="6"/>
  <c r="F4418" i="6"/>
  <c r="G4418" i="6"/>
  <c r="D4418" i="6"/>
  <c r="B4418" i="6"/>
  <c r="A4418" i="6"/>
  <c r="F4417" i="6"/>
  <c r="G4417" i="6" s="1"/>
  <c r="D4417" i="6"/>
  <c r="B4417" i="6"/>
  <c r="A4417" i="6"/>
  <c r="F4416" i="6"/>
  <c r="G4416" i="6"/>
  <c r="D4416" i="6"/>
  <c r="B4416" i="6"/>
  <c r="A4416" i="6"/>
  <c r="F4415" i="6"/>
  <c r="G4415" i="6"/>
  <c r="D4415" i="6"/>
  <c r="B4415" i="6"/>
  <c r="A4415" i="6"/>
  <c r="F4414" i="6"/>
  <c r="G4414" i="6"/>
  <c r="D4414" i="6"/>
  <c r="B4414" i="6"/>
  <c r="A4414" i="6"/>
  <c r="F4413" i="6"/>
  <c r="G4413" i="6" s="1"/>
  <c r="D4413" i="6"/>
  <c r="B4413" i="6"/>
  <c r="A4413" i="6"/>
  <c r="B4406" i="6"/>
  <c r="G4405" i="6"/>
  <c r="B4405" i="6"/>
  <c r="B4404" i="6"/>
  <c r="B4403" i="6"/>
  <c r="F4397" i="6"/>
  <c r="G4397" i="6"/>
  <c r="D4397" i="6"/>
  <c r="B4397" i="6"/>
  <c r="A4397" i="6"/>
  <c r="F4396" i="6"/>
  <c r="G4396" i="6"/>
  <c r="D4396" i="6"/>
  <c r="B4396" i="6"/>
  <c r="A4396" i="6"/>
  <c r="F4395" i="6"/>
  <c r="G4395" i="6" s="1"/>
  <c r="D4395" i="6"/>
  <c r="B4395" i="6"/>
  <c r="A4395" i="6"/>
  <c r="F4394" i="6"/>
  <c r="G4394" i="6"/>
  <c r="D4394" i="6"/>
  <c r="B4394" i="6"/>
  <c r="A4394" i="6"/>
  <c r="F4393" i="6"/>
  <c r="G4393" i="6"/>
  <c r="D4393" i="6"/>
  <c r="B4393" i="6"/>
  <c r="A4393" i="6"/>
  <c r="F4392" i="6"/>
  <c r="G4392" i="6"/>
  <c r="D4392" i="6"/>
  <c r="B4392" i="6"/>
  <c r="A4392" i="6"/>
  <c r="F4391" i="6"/>
  <c r="G4391" i="6" s="1"/>
  <c r="D4391" i="6"/>
  <c r="B4391" i="6"/>
  <c r="A4391" i="6"/>
  <c r="F4390" i="6"/>
  <c r="G4390" i="6"/>
  <c r="D4390" i="6"/>
  <c r="B4390" i="6"/>
  <c r="A4390" i="6"/>
  <c r="F4389" i="6"/>
  <c r="G4389" i="6"/>
  <c r="D4389" i="6"/>
  <c r="B4389" i="6"/>
  <c r="A4389" i="6"/>
  <c r="F4386" i="6"/>
  <c r="G4386" i="6"/>
  <c r="D4386" i="6"/>
  <c r="A4386" i="6"/>
  <c r="B4386" i="6"/>
  <c r="F4385" i="6"/>
  <c r="G4385" i="6" s="1"/>
  <c r="D4385" i="6"/>
  <c r="A4385" i="6"/>
  <c r="B4385" i="6"/>
  <c r="F4384" i="6"/>
  <c r="G4384" i="6"/>
  <c r="D4384" i="6"/>
  <c r="A4384" i="6"/>
  <c r="B4384" i="6" s="1"/>
  <c r="F4383" i="6"/>
  <c r="G4383" i="6"/>
  <c r="D4383" i="6"/>
  <c r="A4383" i="6"/>
  <c r="B4383" i="6"/>
  <c r="F4382" i="6"/>
  <c r="G4382" i="6"/>
  <c r="D4382" i="6"/>
  <c r="A4382" i="6"/>
  <c r="B4382" i="6"/>
  <c r="F4381" i="6"/>
  <c r="G4381" i="6" s="1"/>
  <c r="G4387" i="6" s="1"/>
  <c r="D4381" i="6"/>
  <c r="A4381" i="6"/>
  <c r="B4381" i="6"/>
  <c r="F4380" i="6"/>
  <c r="G4380" i="6"/>
  <c r="D4380" i="6"/>
  <c r="A4380" i="6"/>
  <c r="B4380" i="6" s="1"/>
  <c r="F4379" i="6"/>
  <c r="G4379" i="6"/>
  <c r="D4379" i="6"/>
  <c r="A4379" i="6"/>
  <c r="B4379" i="6"/>
  <c r="F4376" i="6"/>
  <c r="G4376" i="6" s="1"/>
  <c r="D4376" i="6"/>
  <c r="B4376" i="6"/>
  <c r="A4376" i="6"/>
  <c r="F4375" i="6"/>
  <c r="G4375" i="6"/>
  <c r="D4375" i="6"/>
  <c r="B4375" i="6"/>
  <c r="A4375" i="6"/>
  <c r="F4374" i="6"/>
  <c r="G4374" i="6"/>
  <c r="D4374" i="6"/>
  <c r="B4374" i="6"/>
  <c r="A4374" i="6"/>
  <c r="F4373" i="6"/>
  <c r="G4373" i="6"/>
  <c r="D4373" i="6"/>
  <c r="B4373" i="6"/>
  <c r="A4373" i="6"/>
  <c r="F4372" i="6"/>
  <c r="G4372" i="6" s="1"/>
  <c r="D4372" i="6"/>
  <c r="B4372" i="6"/>
  <c r="A4372" i="6"/>
  <c r="F4371" i="6"/>
  <c r="G4371" i="6"/>
  <c r="D4371" i="6"/>
  <c r="B4371" i="6"/>
  <c r="A4371" i="6"/>
  <c r="F4370" i="6"/>
  <c r="G4370" i="6"/>
  <c r="D4370" i="6"/>
  <c r="B4370" i="6"/>
  <c r="A4370" i="6"/>
  <c r="F4369" i="6"/>
  <c r="G4369" i="6"/>
  <c r="D4369" i="6"/>
  <c r="B4369" i="6"/>
  <c r="A4369" i="6"/>
  <c r="F4368" i="6"/>
  <c r="G4368" i="6" s="1"/>
  <c r="D4368" i="6"/>
  <c r="B4368" i="6"/>
  <c r="A4368" i="6"/>
  <c r="F4367" i="6"/>
  <c r="G4367" i="6"/>
  <c r="D4367" i="6"/>
  <c r="B4367" i="6"/>
  <c r="A4367" i="6"/>
  <c r="F4366" i="6"/>
  <c r="G4366" i="6"/>
  <c r="D4366" i="6"/>
  <c r="B4366" i="6"/>
  <c r="A4366" i="6"/>
  <c r="F4365" i="6"/>
  <c r="G4365" i="6"/>
  <c r="D4365" i="6"/>
  <c r="B4365" i="6"/>
  <c r="A4365" i="6"/>
  <c r="F4364" i="6"/>
  <c r="G4364" i="6" s="1"/>
  <c r="D4364" i="6"/>
  <c r="B4364" i="6"/>
  <c r="A4364" i="6"/>
  <c r="F4363" i="6"/>
  <c r="G4363" i="6"/>
  <c r="D4363" i="6"/>
  <c r="B4363" i="6"/>
  <c r="A4363" i="6"/>
  <c r="B4356" i="6"/>
  <c r="G4355" i="6"/>
  <c r="B4355" i="6"/>
  <c r="B4354" i="6"/>
  <c r="B4353" i="6"/>
  <c r="F4347" i="6"/>
  <c r="G4347" i="6"/>
  <c r="D4347" i="6"/>
  <c r="B4347" i="6"/>
  <c r="A4347" i="6"/>
  <c r="F4346" i="6"/>
  <c r="G4346" i="6" s="1"/>
  <c r="D4346" i="6"/>
  <c r="B4346" i="6"/>
  <c r="A4346" i="6"/>
  <c r="F4345" i="6"/>
  <c r="G4345" i="6"/>
  <c r="D4345" i="6"/>
  <c r="B4345" i="6"/>
  <c r="A4345" i="6"/>
  <c r="F4344" i="6"/>
  <c r="G4344" i="6"/>
  <c r="D4344" i="6"/>
  <c r="B4344" i="6"/>
  <c r="A4344" i="6"/>
  <c r="F4343" i="6"/>
  <c r="G4343" i="6"/>
  <c r="D4343" i="6"/>
  <c r="B4343" i="6"/>
  <c r="A4343" i="6"/>
  <c r="F4342" i="6"/>
  <c r="G4342" i="6" s="1"/>
  <c r="D4342" i="6"/>
  <c r="B4342" i="6"/>
  <c r="A4342" i="6"/>
  <c r="F4341" i="6"/>
  <c r="G4341" i="6"/>
  <c r="D4341" i="6"/>
  <c r="B4341" i="6"/>
  <c r="A4341" i="6"/>
  <c r="F4340" i="6"/>
  <c r="G4340" i="6"/>
  <c r="D4340" i="6"/>
  <c r="B4340" i="6"/>
  <c r="A4340" i="6"/>
  <c r="F4339" i="6"/>
  <c r="G4339" i="6"/>
  <c r="D4339" i="6"/>
  <c r="B4339" i="6"/>
  <c r="A4339" i="6"/>
  <c r="F4336" i="6"/>
  <c r="G4336" i="6" s="1"/>
  <c r="D4336" i="6"/>
  <c r="A4336" i="6"/>
  <c r="B4336" i="6"/>
  <c r="F4335" i="6"/>
  <c r="G4335" i="6"/>
  <c r="D4335" i="6"/>
  <c r="A4335" i="6"/>
  <c r="B4335" i="6" s="1"/>
  <c r="F4334" i="6"/>
  <c r="G4334" i="6"/>
  <c r="D4334" i="6"/>
  <c r="A4334" i="6"/>
  <c r="B4334" i="6"/>
  <c r="F4333" i="6"/>
  <c r="G4333" i="6"/>
  <c r="D4333" i="6"/>
  <c r="A4333" i="6"/>
  <c r="B4333" i="6"/>
  <c r="F4332" i="6"/>
  <c r="G4332" i="6" s="1"/>
  <c r="D4332" i="6"/>
  <c r="A4332" i="6"/>
  <c r="B4332" i="6"/>
  <c r="F4331" i="6"/>
  <c r="G4331" i="6"/>
  <c r="D4331" i="6"/>
  <c r="A4331" i="6"/>
  <c r="B4331" i="6" s="1"/>
  <c r="F4330" i="6"/>
  <c r="G4330" i="6"/>
  <c r="D4330" i="6"/>
  <c r="A4330" i="6"/>
  <c r="B4330" i="6"/>
  <c r="F4329" i="6"/>
  <c r="G4329" i="6" s="1"/>
  <c r="D4329" i="6"/>
  <c r="A4329" i="6"/>
  <c r="B4329" i="6"/>
  <c r="F4326" i="6"/>
  <c r="G4326" i="6" s="1"/>
  <c r="D4326" i="6"/>
  <c r="B4326" i="6"/>
  <c r="A4326" i="6"/>
  <c r="F4325" i="6"/>
  <c r="G4325" i="6"/>
  <c r="D4325" i="6"/>
  <c r="B4325" i="6"/>
  <c r="A4325" i="6"/>
  <c r="F4324" i="6"/>
  <c r="G4324" i="6"/>
  <c r="D4324" i="6"/>
  <c r="B4324" i="6"/>
  <c r="A4324" i="6"/>
  <c r="F4323" i="6"/>
  <c r="G4323" i="6"/>
  <c r="D4323" i="6"/>
  <c r="B4323" i="6"/>
  <c r="A4323" i="6"/>
  <c r="F4322" i="6"/>
  <c r="G4322" i="6" s="1"/>
  <c r="D4322" i="6"/>
  <c r="B4322" i="6"/>
  <c r="A4322" i="6"/>
  <c r="F4321" i="6"/>
  <c r="G4321" i="6"/>
  <c r="D4321" i="6"/>
  <c r="B4321" i="6"/>
  <c r="A4321" i="6"/>
  <c r="F4320" i="6"/>
  <c r="G4320" i="6"/>
  <c r="D4320" i="6"/>
  <c r="B4320" i="6"/>
  <c r="A4320" i="6"/>
  <c r="F4319" i="6"/>
  <c r="G4319" i="6" s="1"/>
  <c r="D4319" i="6"/>
  <c r="B4319" i="6"/>
  <c r="A4319" i="6"/>
  <c r="F4318" i="6"/>
  <c r="G4318" i="6" s="1"/>
  <c r="D4318" i="6"/>
  <c r="B4318" i="6"/>
  <c r="A4318" i="6"/>
  <c r="F4317" i="6"/>
  <c r="G4317" i="6"/>
  <c r="D4317" i="6"/>
  <c r="B4317" i="6"/>
  <c r="A4317" i="6"/>
  <c r="F4316" i="6"/>
  <c r="G4316" i="6"/>
  <c r="D4316" i="6"/>
  <c r="B4316" i="6"/>
  <c r="A4316" i="6"/>
  <c r="F4315" i="6"/>
  <c r="G4315" i="6"/>
  <c r="D4315" i="6"/>
  <c r="B4315" i="6"/>
  <c r="A4315" i="6"/>
  <c r="F4314" i="6"/>
  <c r="G4314" i="6" s="1"/>
  <c r="D4314" i="6"/>
  <c r="B4314" i="6"/>
  <c r="A4314" i="6"/>
  <c r="F4313" i="6"/>
  <c r="G4313" i="6"/>
  <c r="D4313" i="6"/>
  <c r="B4313" i="6"/>
  <c r="A4313" i="6"/>
  <c r="B4306" i="6"/>
  <c r="G4305" i="6"/>
  <c r="B4305" i="6"/>
  <c r="B4304" i="6"/>
  <c r="B4303" i="6"/>
  <c r="F4297" i="6"/>
  <c r="G4297" i="6" s="1"/>
  <c r="D4297" i="6"/>
  <c r="B4297" i="6"/>
  <c r="A4297" i="6"/>
  <c r="F4296" i="6"/>
  <c r="G4296" i="6" s="1"/>
  <c r="D4296" i="6"/>
  <c r="B4296" i="6"/>
  <c r="A4296" i="6"/>
  <c r="F4295" i="6"/>
  <c r="G4295" i="6"/>
  <c r="D4295" i="6"/>
  <c r="B4295" i="6"/>
  <c r="A4295" i="6"/>
  <c r="F4294" i="6"/>
  <c r="G4294" i="6"/>
  <c r="D4294" i="6"/>
  <c r="B4294" i="6"/>
  <c r="A4294" i="6"/>
  <c r="F4293" i="6"/>
  <c r="G4293" i="6"/>
  <c r="D4293" i="6"/>
  <c r="B4293" i="6"/>
  <c r="A4293" i="6"/>
  <c r="F4292" i="6"/>
  <c r="G4292" i="6" s="1"/>
  <c r="D4292" i="6"/>
  <c r="B4292" i="6"/>
  <c r="A4292" i="6"/>
  <c r="F4291" i="6"/>
  <c r="G4291" i="6"/>
  <c r="D4291" i="6"/>
  <c r="B4291" i="6"/>
  <c r="A4291" i="6"/>
  <c r="F4290" i="6"/>
  <c r="G4290" i="6"/>
  <c r="D4290" i="6"/>
  <c r="B4290" i="6"/>
  <c r="A4290" i="6"/>
  <c r="F4289" i="6"/>
  <c r="G4289" i="6" s="1"/>
  <c r="D4289" i="6"/>
  <c r="B4289" i="6"/>
  <c r="A4289" i="6"/>
  <c r="F4286" i="6"/>
  <c r="G4286" i="6" s="1"/>
  <c r="D4286" i="6"/>
  <c r="A4286" i="6"/>
  <c r="B4286" i="6"/>
  <c r="F4285" i="6"/>
  <c r="G4285" i="6"/>
  <c r="D4285" i="6"/>
  <c r="A4285" i="6"/>
  <c r="B4285" i="6" s="1"/>
  <c r="F4284" i="6"/>
  <c r="G4284" i="6"/>
  <c r="D4284" i="6"/>
  <c r="A4284" i="6"/>
  <c r="B4284" i="6"/>
  <c r="F4283" i="6"/>
  <c r="G4283" i="6" s="1"/>
  <c r="D4283" i="6"/>
  <c r="A4283" i="6"/>
  <c r="B4283" i="6"/>
  <c r="F4282" i="6"/>
  <c r="G4282" i="6" s="1"/>
  <c r="D4282" i="6"/>
  <c r="A4282" i="6"/>
  <c r="B4282" i="6"/>
  <c r="F4281" i="6"/>
  <c r="G4281" i="6"/>
  <c r="D4281" i="6"/>
  <c r="A4281" i="6"/>
  <c r="B4281" i="6" s="1"/>
  <c r="F4280" i="6"/>
  <c r="G4280" i="6"/>
  <c r="D4280" i="6"/>
  <c r="A4280" i="6"/>
  <c r="B4280" i="6"/>
  <c r="F4279" i="6"/>
  <c r="G4279" i="6" s="1"/>
  <c r="G4287" i="6" s="1"/>
  <c r="D4279" i="6"/>
  <c r="A4279" i="6"/>
  <c r="B4279" i="6"/>
  <c r="F4276" i="6"/>
  <c r="G4276" i="6"/>
  <c r="D4276" i="6"/>
  <c r="B4276" i="6"/>
  <c r="A4276" i="6"/>
  <c r="F4275" i="6"/>
  <c r="G4275" i="6"/>
  <c r="D4275" i="6"/>
  <c r="B4275" i="6"/>
  <c r="A4275" i="6"/>
  <c r="F4274" i="6"/>
  <c r="G4274" i="6"/>
  <c r="D4274" i="6"/>
  <c r="B4274" i="6"/>
  <c r="A4274" i="6"/>
  <c r="F4273" i="6"/>
  <c r="G4273" i="6" s="1"/>
  <c r="D4273" i="6"/>
  <c r="B4273" i="6"/>
  <c r="A4273" i="6"/>
  <c r="F4272" i="6"/>
  <c r="G4272" i="6"/>
  <c r="D4272" i="6"/>
  <c r="B4272" i="6"/>
  <c r="A4272" i="6"/>
  <c r="F4271" i="6"/>
  <c r="G4271" i="6"/>
  <c r="D4271" i="6"/>
  <c r="B4271" i="6"/>
  <c r="A4271" i="6"/>
  <c r="F4270" i="6"/>
  <c r="G4270" i="6" s="1"/>
  <c r="D4270" i="6"/>
  <c r="B4270" i="6"/>
  <c r="A4270" i="6"/>
  <c r="F4269" i="6"/>
  <c r="G4269" i="6" s="1"/>
  <c r="D4269" i="6"/>
  <c r="B4269" i="6"/>
  <c r="A4269" i="6"/>
  <c r="F4268" i="6"/>
  <c r="G4268" i="6"/>
  <c r="D4268" i="6"/>
  <c r="B4268" i="6"/>
  <c r="A4268" i="6"/>
  <c r="F4267" i="6"/>
  <c r="G4267" i="6"/>
  <c r="D4267" i="6"/>
  <c r="B4267" i="6"/>
  <c r="A4267" i="6"/>
  <c r="F4266" i="6"/>
  <c r="G4266" i="6"/>
  <c r="D4266" i="6"/>
  <c r="B4266" i="6"/>
  <c r="A4266" i="6"/>
  <c r="F4265" i="6"/>
  <c r="G4265" i="6" s="1"/>
  <c r="D4265" i="6"/>
  <c r="B4265" i="6"/>
  <c r="A4265" i="6"/>
  <c r="F4264" i="6"/>
  <c r="G4264" i="6"/>
  <c r="D4264" i="6"/>
  <c r="B4264" i="6"/>
  <c r="A4264" i="6"/>
  <c r="F4263" i="6"/>
  <c r="G4263" i="6"/>
  <c r="D4263" i="6"/>
  <c r="B4263" i="6"/>
  <c r="A4263" i="6"/>
  <c r="B4256" i="6"/>
  <c r="G4255" i="6"/>
  <c r="B4255" i="6"/>
  <c r="B4254" i="6"/>
  <c r="B4253" i="6"/>
  <c r="F4247" i="6"/>
  <c r="G4247" i="6" s="1"/>
  <c r="D4247" i="6"/>
  <c r="B4247" i="6"/>
  <c r="A4247" i="6"/>
  <c r="F4246" i="6"/>
  <c r="G4246" i="6"/>
  <c r="D4246" i="6"/>
  <c r="B4246" i="6"/>
  <c r="A4246" i="6"/>
  <c r="F4245" i="6"/>
  <c r="G4245" i="6"/>
  <c r="D4245" i="6"/>
  <c r="B4245" i="6"/>
  <c r="A4245" i="6"/>
  <c r="F4244" i="6"/>
  <c r="G4244" i="6"/>
  <c r="D4244" i="6"/>
  <c r="B4244" i="6"/>
  <c r="A4244" i="6"/>
  <c r="F4243" i="6"/>
  <c r="G4243" i="6" s="1"/>
  <c r="D4243" i="6"/>
  <c r="B4243" i="6"/>
  <c r="A4243" i="6"/>
  <c r="F4242" i="6"/>
  <c r="G4242" i="6"/>
  <c r="D4242" i="6"/>
  <c r="B4242" i="6"/>
  <c r="A4242" i="6"/>
  <c r="F4241" i="6"/>
  <c r="G4241" i="6"/>
  <c r="D4241" i="6"/>
  <c r="B4241" i="6"/>
  <c r="A4241" i="6"/>
  <c r="F4240" i="6"/>
  <c r="G4240" i="6" s="1"/>
  <c r="D4240" i="6"/>
  <c r="B4240" i="6"/>
  <c r="A4240" i="6"/>
  <c r="F4239" i="6"/>
  <c r="G4239" i="6" s="1"/>
  <c r="D4239" i="6"/>
  <c r="B4239" i="6"/>
  <c r="A4239" i="6"/>
  <c r="F4236" i="6"/>
  <c r="G4236" i="6"/>
  <c r="D4236" i="6"/>
  <c r="A4236" i="6"/>
  <c r="B4236" i="6" s="1"/>
  <c r="F4235" i="6"/>
  <c r="G4235" i="6"/>
  <c r="D4235" i="6"/>
  <c r="A4235" i="6"/>
  <c r="B4235" i="6"/>
  <c r="F4234" i="6"/>
  <c r="G4234" i="6" s="1"/>
  <c r="D4234" i="6"/>
  <c r="A4234" i="6"/>
  <c r="B4234" i="6"/>
  <c r="F4233" i="6"/>
  <c r="G4233" i="6" s="1"/>
  <c r="D4233" i="6"/>
  <c r="A4233" i="6"/>
  <c r="B4233" i="6"/>
  <c r="F4232" i="6"/>
  <c r="G4232" i="6"/>
  <c r="D4232" i="6"/>
  <c r="A4232" i="6"/>
  <c r="B4232" i="6" s="1"/>
  <c r="F4231" i="6"/>
  <c r="G4231" i="6"/>
  <c r="D4231" i="6"/>
  <c r="A4231" i="6"/>
  <c r="B4231" i="6"/>
  <c r="F4230" i="6"/>
  <c r="G4230" i="6" s="1"/>
  <c r="D4230" i="6"/>
  <c r="A4230" i="6"/>
  <c r="B4230" i="6"/>
  <c r="F4229" i="6"/>
  <c r="G4229" i="6" s="1"/>
  <c r="D4229" i="6"/>
  <c r="A4229" i="6"/>
  <c r="B4229" i="6"/>
  <c r="F4226" i="6"/>
  <c r="G4226" i="6"/>
  <c r="D4226" i="6"/>
  <c r="B4226" i="6"/>
  <c r="A4226" i="6"/>
  <c r="F4225" i="6"/>
  <c r="G4225" i="6"/>
  <c r="D4225" i="6"/>
  <c r="B4225" i="6"/>
  <c r="A4225" i="6"/>
  <c r="F4224" i="6"/>
  <c r="G4224" i="6"/>
  <c r="D4224" i="6"/>
  <c r="B4224" i="6"/>
  <c r="A4224" i="6"/>
  <c r="F4223" i="6"/>
  <c r="G4223" i="6" s="1"/>
  <c r="D4223" i="6"/>
  <c r="B4223" i="6"/>
  <c r="A4223" i="6"/>
  <c r="F4222" i="6"/>
  <c r="G4222" i="6"/>
  <c r="D4222" i="6"/>
  <c r="B4222" i="6"/>
  <c r="A4222" i="6"/>
  <c r="F4221" i="6"/>
  <c r="G4221" i="6"/>
  <c r="D4221" i="6"/>
  <c r="B4221" i="6"/>
  <c r="A4221" i="6"/>
  <c r="F4220" i="6"/>
  <c r="G4220" i="6" s="1"/>
  <c r="D4220" i="6"/>
  <c r="B4220" i="6"/>
  <c r="A4220" i="6"/>
  <c r="F4219" i="6"/>
  <c r="G4219" i="6" s="1"/>
  <c r="D4219" i="6"/>
  <c r="B4219" i="6"/>
  <c r="A4219" i="6"/>
  <c r="F4218" i="6"/>
  <c r="G4218" i="6"/>
  <c r="D4218" i="6"/>
  <c r="B4218" i="6"/>
  <c r="A4218" i="6"/>
  <c r="F4217" i="6"/>
  <c r="G4217" i="6"/>
  <c r="D4217" i="6"/>
  <c r="B4217" i="6"/>
  <c r="A4217" i="6"/>
  <c r="F4216" i="6"/>
  <c r="G4216" i="6"/>
  <c r="D4216" i="6"/>
  <c r="B4216" i="6"/>
  <c r="A4216" i="6"/>
  <c r="F4215" i="6"/>
  <c r="G4215" i="6" s="1"/>
  <c r="D4215" i="6"/>
  <c r="B4215" i="6"/>
  <c r="A4215" i="6"/>
  <c r="F4214" i="6"/>
  <c r="G4214" i="6"/>
  <c r="D4214" i="6"/>
  <c r="B4214" i="6"/>
  <c r="A4214" i="6"/>
  <c r="F4213" i="6"/>
  <c r="G4213" i="6"/>
  <c r="D4213" i="6"/>
  <c r="B4213" i="6"/>
  <c r="A4213" i="6"/>
  <c r="B4206" i="6"/>
  <c r="G4205" i="6"/>
  <c r="B4205" i="6"/>
  <c r="B4204" i="6"/>
  <c r="B4203" i="6"/>
  <c r="F4197" i="6"/>
  <c r="G4197" i="6" s="1"/>
  <c r="D4197" i="6"/>
  <c r="B4197" i="6"/>
  <c r="A4197" i="6"/>
  <c r="F4196" i="6"/>
  <c r="G4196" i="6"/>
  <c r="D4196" i="6"/>
  <c r="B4196" i="6"/>
  <c r="A4196" i="6"/>
  <c r="F4195" i="6"/>
  <c r="G4195" i="6"/>
  <c r="D4195" i="6"/>
  <c r="B4195" i="6"/>
  <c r="A4195" i="6"/>
  <c r="F4194" i="6"/>
  <c r="G4194" i="6"/>
  <c r="D4194" i="6"/>
  <c r="B4194" i="6"/>
  <c r="A4194" i="6"/>
  <c r="F4193" i="6"/>
  <c r="G4193" i="6" s="1"/>
  <c r="D4193" i="6"/>
  <c r="B4193" i="6"/>
  <c r="A4193" i="6"/>
  <c r="F4192" i="6"/>
  <c r="G4192" i="6"/>
  <c r="D4192" i="6"/>
  <c r="B4192" i="6"/>
  <c r="A4192" i="6"/>
  <c r="F4191" i="6"/>
  <c r="G4191" i="6"/>
  <c r="D4191" i="6"/>
  <c r="B4191" i="6"/>
  <c r="A4191" i="6"/>
  <c r="F4190" i="6"/>
  <c r="G4190" i="6" s="1"/>
  <c r="D4190" i="6"/>
  <c r="B4190" i="6"/>
  <c r="A4190" i="6"/>
  <c r="F4189" i="6"/>
  <c r="G4189" i="6" s="1"/>
  <c r="D4189" i="6"/>
  <c r="B4189" i="6"/>
  <c r="A4189" i="6"/>
  <c r="F4186" i="6"/>
  <c r="G4186" i="6"/>
  <c r="D4186" i="6"/>
  <c r="A4186" i="6"/>
  <c r="B4186" i="6" s="1"/>
  <c r="F4185" i="6"/>
  <c r="G4185" i="6"/>
  <c r="D4185" i="6"/>
  <c r="A4185" i="6"/>
  <c r="B4185" i="6"/>
  <c r="F4184" i="6"/>
  <c r="G4184" i="6" s="1"/>
  <c r="D4184" i="6"/>
  <c r="A4184" i="6"/>
  <c r="B4184" i="6"/>
  <c r="F4183" i="6"/>
  <c r="G4183" i="6" s="1"/>
  <c r="D4183" i="6"/>
  <c r="A4183" i="6"/>
  <c r="B4183" i="6"/>
  <c r="F4182" i="6"/>
  <c r="G4182" i="6"/>
  <c r="D4182" i="6"/>
  <c r="A4182" i="6"/>
  <c r="B4182" i="6" s="1"/>
  <c r="F4181" i="6"/>
  <c r="G4181" i="6"/>
  <c r="D4181" i="6"/>
  <c r="A4181" i="6"/>
  <c r="B4181" i="6"/>
  <c r="F4180" i="6"/>
  <c r="G4180" i="6" s="1"/>
  <c r="D4180" i="6"/>
  <c r="A4180" i="6"/>
  <c r="B4180" i="6"/>
  <c r="F4179" i="6"/>
  <c r="G4179" i="6" s="1"/>
  <c r="D4179" i="6"/>
  <c r="A4179" i="6"/>
  <c r="B4179" i="6"/>
  <c r="F4176" i="6"/>
  <c r="G4176" i="6"/>
  <c r="D4176" i="6"/>
  <c r="B4176" i="6"/>
  <c r="A4176" i="6"/>
  <c r="F4175" i="6"/>
  <c r="G4175" i="6"/>
  <c r="D4175" i="6"/>
  <c r="B4175" i="6"/>
  <c r="A4175" i="6"/>
  <c r="F4174" i="6"/>
  <c r="G4174" i="6"/>
  <c r="D4174" i="6"/>
  <c r="B4174" i="6"/>
  <c r="A4174" i="6"/>
  <c r="F4173" i="6"/>
  <c r="G4173" i="6" s="1"/>
  <c r="D4173" i="6"/>
  <c r="B4173" i="6"/>
  <c r="A4173" i="6"/>
  <c r="F4172" i="6"/>
  <c r="G4172" i="6"/>
  <c r="D4172" i="6"/>
  <c r="B4172" i="6"/>
  <c r="A4172" i="6"/>
  <c r="F4171" i="6"/>
  <c r="G4171" i="6"/>
  <c r="D4171" i="6"/>
  <c r="B4171" i="6"/>
  <c r="A4171" i="6"/>
  <c r="F4170" i="6"/>
  <c r="G4170" i="6" s="1"/>
  <c r="D4170" i="6"/>
  <c r="B4170" i="6"/>
  <c r="A4170" i="6"/>
  <c r="F4169" i="6"/>
  <c r="G4169" i="6" s="1"/>
  <c r="D4169" i="6"/>
  <c r="B4169" i="6"/>
  <c r="A4169" i="6"/>
  <c r="F4168" i="6"/>
  <c r="G4168" i="6"/>
  <c r="D4168" i="6"/>
  <c r="B4168" i="6"/>
  <c r="A4168" i="6"/>
  <c r="F4167" i="6"/>
  <c r="G4167" i="6"/>
  <c r="D4167" i="6"/>
  <c r="B4167" i="6"/>
  <c r="A4167" i="6"/>
  <c r="F4166" i="6"/>
  <c r="G4166" i="6"/>
  <c r="D4166" i="6"/>
  <c r="B4166" i="6"/>
  <c r="A4166" i="6"/>
  <c r="F4165" i="6"/>
  <c r="G4165" i="6" s="1"/>
  <c r="D4165" i="6"/>
  <c r="B4165" i="6"/>
  <c r="A4165" i="6"/>
  <c r="F4164" i="6"/>
  <c r="G4164" i="6"/>
  <c r="D4164" i="6"/>
  <c r="B4164" i="6"/>
  <c r="A4164" i="6"/>
  <c r="F4163" i="6"/>
  <c r="G4163" i="6"/>
  <c r="D4163" i="6"/>
  <c r="B4163" i="6"/>
  <c r="A4163" i="6"/>
  <c r="B4156" i="6"/>
  <c r="G4155" i="6"/>
  <c r="B4155" i="6"/>
  <c r="B4154" i="6"/>
  <c r="B4153" i="6"/>
  <c r="F4147" i="6"/>
  <c r="G4147" i="6" s="1"/>
  <c r="D4147" i="6"/>
  <c r="B4147" i="6"/>
  <c r="A4147" i="6"/>
  <c r="F4146" i="6"/>
  <c r="G4146" i="6"/>
  <c r="D4146" i="6"/>
  <c r="B4146" i="6"/>
  <c r="A4146" i="6"/>
  <c r="F4145" i="6"/>
  <c r="G4145" i="6" s="1"/>
  <c r="D4145" i="6"/>
  <c r="B4145" i="6"/>
  <c r="A4145" i="6"/>
  <c r="F4144" i="6"/>
  <c r="G4144" i="6"/>
  <c r="D4144" i="6"/>
  <c r="B4144" i="6"/>
  <c r="A4144" i="6"/>
  <c r="F4143" i="6"/>
  <c r="G4143" i="6" s="1"/>
  <c r="D4143" i="6"/>
  <c r="B4143" i="6"/>
  <c r="A4143" i="6"/>
  <c r="F4142" i="6"/>
  <c r="G4142" i="6"/>
  <c r="D4142" i="6"/>
  <c r="B4142" i="6"/>
  <c r="A4142" i="6"/>
  <c r="F4141" i="6"/>
  <c r="G4141" i="6"/>
  <c r="D4141" i="6"/>
  <c r="B4141" i="6"/>
  <c r="A4141" i="6"/>
  <c r="F4140" i="6"/>
  <c r="G4140" i="6" s="1"/>
  <c r="D4140" i="6"/>
  <c r="B4140" i="6"/>
  <c r="A4140" i="6"/>
  <c r="F4139" i="6"/>
  <c r="G4139" i="6" s="1"/>
  <c r="D4139" i="6"/>
  <c r="B4139" i="6"/>
  <c r="A4139" i="6"/>
  <c r="F4136" i="6"/>
  <c r="G4136" i="6"/>
  <c r="D4136" i="6"/>
  <c r="A4136" i="6"/>
  <c r="B4136" i="6" s="1"/>
  <c r="F4135" i="6"/>
  <c r="G4135" i="6"/>
  <c r="D4135" i="6"/>
  <c r="A4135" i="6"/>
  <c r="B4135" i="6"/>
  <c r="F4134" i="6"/>
  <c r="G4134" i="6" s="1"/>
  <c r="D4134" i="6"/>
  <c r="A4134" i="6"/>
  <c r="B4134" i="6"/>
  <c r="F4133" i="6"/>
  <c r="G4133" i="6" s="1"/>
  <c r="D4133" i="6"/>
  <c r="A4133" i="6"/>
  <c r="B4133" i="6"/>
  <c r="F4132" i="6"/>
  <c r="G4132" i="6"/>
  <c r="D4132" i="6"/>
  <c r="A4132" i="6"/>
  <c r="B4132" i="6" s="1"/>
  <c r="F4131" i="6"/>
  <c r="G4131" i="6"/>
  <c r="D4131" i="6"/>
  <c r="A4131" i="6"/>
  <c r="B4131" i="6"/>
  <c r="F4130" i="6"/>
  <c r="G4130" i="6" s="1"/>
  <c r="D4130" i="6"/>
  <c r="A4130" i="6"/>
  <c r="B4130" i="6"/>
  <c r="F4129" i="6"/>
  <c r="G4129" i="6" s="1"/>
  <c r="D4129" i="6"/>
  <c r="A4129" i="6"/>
  <c r="B4129" i="6"/>
  <c r="F4126" i="6"/>
  <c r="G4126" i="6"/>
  <c r="D4126" i="6"/>
  <c r="B4126" i="6"/>
  <c r="A4126" i="6"/>
  <c r="F4125" i="6"/>
  <c r="G4125" i="6" s="1"/>
  <c r="D4125" i="6"/>
  <c r="B4125" i="6"/>
  <c r="A4125" i="6"/>
  <c r="F4124" i="6"/>
  <c r="G4124" i="6"/>
  <c r="D4124" i="6"/>
  <c r="B4124" i="6"/>
  <c r="A4124" i="6"/>
  <c r="F4123" i="6"/>
  <c r="G4123" i="6" s="1"/>
  <c r="D4123" i="6"/>
  <c r="B4123" i="6"/>
  <c r="A4123" i="6"/>
  <c r="F4122" i="6"/>
  <c r="G4122" i="6"/>
  <c r="D4122" i="6"/>
  <c r="B4122" i="6"/>
  <c r="A4122" i="6"/>
  <c r="F4121" i="6"/>
  <c r="G4121" i="6"/>
  <c r="D4121" i="6"/>
  <c r="B4121" i="6"/>
  <c r="A4121" i="6"/>
  <c r="F4120" i="6"/>
  <c r="G4120" i="6" s="1"/>
  <c r="D4120" i="6"/>
  <c r="B4120" i="6"/>
  <c r="A4120" i="6"/>
  <c r="F4119" i="6"/>
  <c r="G4119" i="6" s="1"/>
  <c r="D4119" i="6"/>
  <c r="B4119" i="6"/>
  <c r="A4119" i="6"/>
  <c r="F4118" i="6"/>
  <c r="G4118" i="6"/>
  <c r="D4118" i="6"/>
  <c r="B4118" i="6"/>
  <c r="A4118" i="6"/>
  <c r="F4117" i="6"/>
  <c r="G4117" i="6" s="1"/>
  <c r="D4117" i="6"/>
  <c r="B4117" i="6"/>
  <c r="A4117" i="6"/>
  <c r="F4116" i="6"/>
  <c r="G4116" i="6"/>
  <c r="D4116" i="6"/>
  <c r="B4116" i="6"/>
  <c r="A4116" i="6"/>
  <c r="F4115" i="6"/>
  <c r="G4115" i="6" s="1"/>
  <c r="D4115" i="6"/>
  <c r="B4115" i="6"/>
  <c r="A4115" i="6"/>
  <c r="F4114" i="6"/>
  <c r="G4114" i="6"/>
  <c r="D4114" i="6"/>
  <c r="B4114" i="6"/>
  <c r="A4114" i="6"/>
  <c r="F4113" i="6"/>
  <c r="G4113" i="6"/>
  <c r="D4113" i="6"/>
  <c r="B4113" i="6"/>
  <c r="A4113" i="6"/>
  <c r="B4106" i="6"/>
  <c r="G4105" i="6"/>
  <c r="B4105" i="6"/>
  <c r="B4104" i="6"/>
  <c r="B4103" i="6"/>
  <c r="F4097" i="6"/>
  <c r="G4097" i="6" s="1"/>
  <c r="D4097" i="6"/>
  <c r="B4097" i="6"/>
  <c r="A4097" i="6"/>
  <c r="F4096" i="6"/>
  <c r="G4096" i="6"/>
  <c r="D4096" i="6"/>
  <c r="B4096" i="6"/>
  <c r="A4096" i="6"/>
  <c r="F4095" i="6"/>
  <c r="G4095" i="6" s="1"/>
  <c r="D4095" i="6"/>
  <c r="B4095" i="6"/>
  <c r="A4095" i="6"/>
  <c r="F4094" i="6"/>
  <c r="G4094" i="6"/>
  <c r="D4094" i="6"/>
  <c r="B4094" i="6"/>
  <c r="A4094" i="6"/>
  <c r="F4093" i="6"/>
  <c r="G4093" i="6" s="1"/>
  <c r="D4093" i="6"/>
  <c r="B4093" i="6"/>
  <c r="A4093" i="6"/>
  <c r="F4092" i="6"/>
  <c r="G4092" i="6" s="1"/>
  <c r="D4092" i="6"/>
  <c r="B4092" i="6"/>
  <c r="A4092" i="6"/>
  <c r="F4091" i="6"/>
  <c r="G4091" i="6"/>
  <c r="D4091" i="6"/>
  <c r="B4091" i="6"/>
  <c r="A4091" i="6"/>
  <c r="F4090" i="6"/>
  <c r="G4090" i="6" s="1"/>
  <c r="D4090" i="6"/>
  <c r="B4090" i="6"/>
  <c r="A4090" i="6"/>
  <c r="F4089" i="6"/>
  <c r="G4089" i="6"/>
  <c r="D4089" i="6"/>
  <c r="B4089" i="6"/>
  <c r="A4089" i="6"/>
  <c r="F4086" i="6"/>
  <c r="G4086" i="6" s="1"/>
  <c r="D4086" i="6"/>
  <c r="A4086" i="6"/>
  <c r="B4086" i="6"/>
  <c r="F4085" i="6"/>
  <c r="G4085" i="6"/>
  <c r="D4085" i="6"/>
  <c r="A4085" i="6"/>
  <c r="B4085" i="6" s="1"/>
  <c r="F4084" i="6"/>
  <c r="G4084" i="6" s="1"/>
  <c r="D4084" i="6"/>
  <c r="A4084" i="6"/>
  <c r="B4084" i="6"/>
  <c r="F4083" i="6"/>
  <c r="G4083" i="6"/>
  <c r="D4083" i="6"/>
  <c r="A4083" i="6"/>
  <c r="B4083" i="6" s="1"/>
  <c r="F4082" i="6"/>
  <c r="G4082" i="6" s="1"/>
  <c r="D4082" i="6"/>
  <c r="A4082" i="6"/>
  <c r="B4082" i="6"/>
  <c r="F4081" i="6"/>
  <c r="G4081" i="6"/>
  <c r="D4081" i="6"/>
  <c r="A4081" i="6"/>
  <c r="B4081" i="6" s="1"/>
  <c r="F4080" i="6"/>
  <c r="G4080" i="6" s="1"/>
  <c r="D4080" i="6"/>
  <c r="A4080" i="6"/>
  <c r="B4080" i="6"/>
  <c r="F4079" i="6"/>
  <c r="G4079" i="6"/>
  <c r="D4079" i="6"/>
  <c r="A4079" i="6"/>
  <c r="B4079" i="6" s="1"/>
  <c r="F4076" i="6"/>
  <c r="G4076" i="6" s="1"/>
  <c r="D4076" i="6"/>
  <c r="B4076" i="6"/>
  <c r="A4076" i="6"/>
  <c r="F4075" i="6"/>
  <c r="G4075" i="6"/>
  <c r="D4075" i="6"/>
  <c r="B4075" i="6"/>
  <c r="A4075" i="6"/>
  <c r="F4074" i="6"/>
  <c r="G4074" i="6" s="1"/>
  <c r="D4074" i="6"/>
  <c r="B4074" i="6"/>
  <c r="A4074" i="6"/>
  <c r="F4073" i="6"/>
  <c r="G4073" i="6"/>
  <c r="D4073" i="6"/>
  <c r="B4073" i="6"/>
  <c r="A4073" i="6"/>
  <c r="F4072" i="6"/>
  <c r="G4072" i="6" s="1"/>
  <c r="D4072" i="6"/>
  <c r="B4072" i="6"/>
  <c r="A4072" i="6"/>
  <c r="F4071" i="6"/>
  <c r="G4071" i="6"/>
  <c r="D4071" i="6"/>
  <c r="B4071" i="6"/>
  <c r="A4071" i="6"/>
  <c r="F4070" i="6"/>
  <c r="G4070" i="6" s="1"/>
  <c r="D4070" i="6"/>
  <c r="B4070" i="6"/>
  <c r="A4070" i="6"/>
  <c r="F4069" i="6"/>
  <c r="G4069" i="6"/>
  <c r="D4069" i="6"/>
  <c r="B4069" i="6"/>
  <c r="A4069" i="6"/>
  <c r="F4068" i="6"/>
  <c r="G4068" i="6" s="1"/>
  <c r="D4068" i="6"/>
  <c r="B4068" i="6"/>
  <c r="A4068" i="6"/>
  <c r="F4067" i="6"/>
  <c r="G4067" i="6"/>
  <c r="D4067" i="6"/>
  <c r="B4067" i="6"/>
  <c r="A4067" i="6"/>
  <c r="F4066" i="6"/>
  <c r="G4066" i="6" s="1"/>
  <c r="D4066" i="6"/>
  <c r="B4066" i="6"/>
  <c r="A4066" i="6"/>
  <c r="F4065" i="6"/>
  <c r="G4065" i="6"/>
  <c r="D4065" i="6"/>
  <c r="B4065" i="6"/>
  <c r="A4065" i="6"/>
  <c r="F4064" i="6"/>
  <c r="G4064" i="6" s="1"/>
  <c r="D4064" i="6"/>
  <c r="B4064" i="6"/>
  <c r="A4064" i="6"/>
  <c r="F4063" i="6"/>
  <c r="G4063" i="6"/>
  <c r="D4063" i="6"/>
  <c r="B4063" i="6"/>
  <c r="A4063" i="6"/>
  <c r="B4056" i="6"/>
  <c r="G4055" i="6"/>
  <c r="B4055" i="6"/>
  <c r="B4054" i="6"/>
  <c r="B4053" i="6"/>
  <c r="F4047" i="6"/>
  <c r="G4047" i="6"/>
  <c r="D4047" i="6"/>
  <c r="B4047" i="6"/>
  <c r="A4047" i="6"/>
  <c r="F4046" i="6"/>
  <c r="G4046" i="6" s="1"/>
  <c r="D4046" i="6"/>
  <c r="B4046" i="6"/>
  <c r="A4046" i="6"/>
  <c r="F4045" i="6"/>
  <c r="G4045" i="6"/>
  <c r="D4045" i="6"/>
  <c r="B4045" i="6"/>
  <c r="A4045" i="6"/>
  <c r="F4044" i="6"/>
  <c r="G4044" i="6" s="1"/>
  <c r="D4044" i="6"/>
  <c r="B4044" i="6"/>
  <c r="A4044" i="6"/>
  <c r="F4043" i="6"/>
  <c r="G4043" i="6"/>
  <c r="D4043" i="6"/>
  <c r="B4043" i="6"/>
  <c r="A4043" i="6"/>
  <c r="F4042" i="6"/>
  <c r="G4042" i="6" s="1"/>
  <c r="D4042" i="6"/>
  <c r="B4042" i="6"/>
  <c r="A4042" i="6"/>
  <c r="F4041" i="6"/>
  <c r="G4041" i="6"/>
  <c r="D4041" i="6"/>
  <c r="B4041" i="6"/>
  <c r="A4041" i="6"/>
  <c r="F4040" i="6"/>
  <c r="G4040" i="6" s="1"/>
  <c r="D4040" i="6"/>
  <c r="B4040" i="6"/>
  <c r="A4040" i="6"/>
  <c r="F4039" i="6"/>
  <c r="G4039" i="6"/>
  <c r="D4039" i="6"/>
  <c r="B4039" i="6"/>
  <c r="A4039" i="6"/>
  <c r="F4036" i="6"/>
  <c r="G4036" i="6" s="1"/>
  <c r="D4036" i="6"/>
  <c r="A4036" i="6"/>
  <c r="B4036" i="6"/>
  <c r="F4035" i="6"/>
  <c r="G4035" i="6"/>
  <c r="D4035" i="6"/>
  <c r="A4035" i="6"/>
  <c r="B4035" i="6" s="1"/>
  <c r="F4034" i="6"/>
  <c r="G4034" i="6" s="1"/>
  <c r="D4034" i="6"/>
  <c r="A4034" i="6"/>
  <c r="B4034" i="6"/>
  <c r="F4033" i="6"/>
  <c r="G4033" i="6"/>
  <c r="D4033" i="6"/>
  <c r="A4033" i="6"/>
  <c r="B4033" i="6" s="1"/>
  <c r="F4032" i="6"/>
  <c r="G4032" i="6" s="1"/>
  <c r="D4032" i="6"/>
  <c r="A4032" i="6"/>
  <c r="B4032" i="6"/>
  <c r="F4031" i="6"/>
  <c r="G4031" i="6"/>
  <c r="D4031" i="6"/>
  <c r="A4031" i="6"/>
  <c r="B4031" i="6" s="1"/>
  <c r="F4030" i="6"/>
  <c r="G4030" i="6" s="1"/>
  <c r="D4030" i="6"/>
  <c r="A4030" i="6"/>
  <c r="B4030" i="6"/>
  <c r="F4029" i="6"/>
  <c r="G4029" i="6"/>
  <c r="D4029" i="6"/>
  <c r="A4029" i="6"/>
  <c r="B4029" i="6" s="1"/>
  <c r="F4026" i="6"/>
  <c r="G4026" i="6" s="1"/>
  <c r="D4026" i="6"/>
  <c r="B4026" i="6"/>
  <c r="A4026" i="6"/>
  <c r="F4025" i="6"/>
  <c r="G4025" i="6"/>
  <c r="D4025" i="6"/>
  <c r="B4025" i="6"/>
  <c r="A4025" i="6"/>
  <c r="F4024" i="6"/>
  <c r="G4024" i="6" s="1"/>
  <c r="D4024" i="6"/>
  <c r="B4024" i="6"/>
  <c r="A4024" i="6"/>
  <c r="F4023" i="6"/>
  <c r="G4023" i="6"/>
  <c r="D4023" i="6"/>
  <c r="B4023" i="6"/>
  <c r="A4023" i="6"/>
  <c r="F4022" i="6"/>
  <c r="G4022" i="6" s="1"/>
  <c r="D4022" i="6"/>
  <c r="B4022" i="6"/>
  <c r="A4022" i="6"/>
  <c r="F4021" i="6"/>
  <c r="G4021" i="6"/>
  <c r="D4021" i="6"/>
  <c r="B4021" i="6"/>
  <c r="A4021" i="6"/>
  <c r="F4020" i="6"/>
  <c r="G4020" i="6" s="1"/>
  <c r="D4020" i="6"/>
  <c r="B4020" i="6"/>
  <c r="A4020" i="6"/>
  <c r="F4019" i="6"/>
  <c r="G4019" i="6"/>
  <c r="D4019" i="6"/>
  <c r="B4019" i="6"/>
  <c r="A4019" i="6"/>
  <c r="F4018" i="6"/>
  <c r="G4018" i="6" s="1"/>
  <c r="D4018" i="6"/>
  <c r="B4018" i="6"/>
  <c r="A4018" i="6"/>
  <c r="F4017" i="6"/>
  <c r="G4017" i="6"/>
  <c r="D4017" i="6"/>
  <c r="B4017" i="6"/>
  <c r="A4017" i="6"/>
  <c r="F4016" i="6"/>
  <c r="G4016" i="6" s="1"/>
  <c r="D4016" i="6"/>
  <c r="B4016" i="6"/>
  <c r="A4016" i="6"/>
  <c r="F4015" i="6"/>
  <c r="G4015" i="6"/>
  <c r="D4015" i="6"/>
  <c r="B4015" i="6"/>
  <c r="A4015" i="6"/>
  <c r="F4014" i="6"/>
  <c r="G4014" i="6" s="1"/>
  <c r="D4014" i="6"/>
  <c r="B4014" i="6"/>
  <c r="A4014" i="6"/>
  <c r="F4013" i="6"/>
  <c r="G4013" i="6"/>
  <c r="D4013" i="6"/>
  <c r="B4013" i="6"/>
  <c r="A4013" i="6"/>
  <c r="B4006" i="6"/>
  <c r="G4005" i="6"/>
  <c r="B4005" i="6"/>
  <c r="B4004" i="6"/>
  <c r="B4003" i="6"/>
  <c r="F3997" i="6"/>
  <c r="G3997" i="6"/>
  <c r="D3997" i="6"/>
  <c r="B3997" i="6"/>
  <c r="A3997" i="6"/>
  <c r="F3996" i="6"/>
  <c r="G3996" i="6" s="1"/>
  <c r="D3996" i="6"/>
  <c r="B3996" i="6"/>
  <c r="A3996" i="6"/>
  <c r="F3995" i="6"/>
  <c r="G3995" i="6"/>
  <c r="D3995" i="6"/>
  <c r="B3995" i="6"/>
  <c r="A3995" i="6"/>
  <c r="F3994" i="6"/>
  <c r="G3994" i="6" s="1"/>
  <c r="D3994" i="6"/>
  <c r="B3994" i="6"/>
  <c r="A3994" i="6"/>
  <c r="F3993" i="6"/>
  <c r="G3993" i="6"/>
  <c r="D3993" i="6"/>
  <c r="B3993" i="6"/>
  <c r="A3993" i="6"/>
  <c r="F3992" i="6"/>
  <c r="G3992" i="6" s="1"/>
  <c r="D3992" i="6"/>
  <c r="B3992" i="6"/>
  <c r="A3992" i="6"/>
  <c r="F3991" i="6"/>
  <c r="G3991" i="6"/>
  <c r="D3991" i="6"/>
  <c r="B3991" i="6"/>
  <c r="A3991" i="6"/>
  <c r="F3990" i="6"/>
  <c r="G3990" i="6" s="1"/>
  <c r="D3990" i="6"/>
  <c r="B3990" i="6"/>
  <c r="A3990" i="6"/>
  <c r="F3989" i="6"/>
  <c r="G3989" i="6"/>
  <c r="D3989" i="6"/>
  <c r="B3989" i="6"/>
  <c r="A3989" i="6"/>
  <c r="F3986" i="6"/>
  <c r="G3986" i="6" s="1"/>
  <c r="D3986" i="6"/>
  <c r="A3986" i="6"/>
  <c r="B3986" i="6"/>
  <c r="F3985" i="6"/>
  <c r="G3985" i="6"/>
  <c r="D3985" i="6"/>
  <c r="A3985" i="6"/>
  <c r="B3985" i="6" s="1"/>
  <c r="F3984" i="6"/>
  <c r="G3984" i="6" s="1"/>
  <c r="D3984" i="6"/>
  <c r="A3984" i="6"/>
  <c r="B3984" i="6"/>
  <c r="F3983" i="6"/>
  <c r="G3983" i="6"/>
  <c r="D3983" i="6"/>
  <c r="A3983" i="6"/>
  <c r="B3983" i="6" s="1"/>
  <c r="F3982" i="6"/>
  <c r="G3982" i="6" s="1"/>
  <c r="D3982" i="6"/>
  <c r="A3982" i="6"/>
  <c r="B3982" i="6"/>
  <c r="F3981" i="6"/>
  <c r="G3981" i="6"/>
  <c r="D3981" i="6"/>
  <c r="A3981" i="6"/>
  <c r="B3981" i="6" s="1"/>
  <c r="F3980" i="6"/>
  <c r="G3980" i="6" s="1"/>
  <c r="D3980" i="6"/>
  <c r="A3980" i="6"/>
  <c r="B3980" i="6"/>
  <c r="F3979" i="6"/>
  <c r="G3979" i="6"/>
  <c r="D3979" i="6"/>
  <c r="A3979" i="6"/>
  <c r="B3979" i="6" s="1"/>
  <c r="F3976" i="6"/>
  <c r="G3976" i="6" s="1"/>
  <c r="D3976" i="6"/>
  <c r="B3976" i="6"/>
  <c r="A3976" i="6"/>
  <c r="F3975" i="6"/>
  <c r="G3975" i="6"/>
  <c r="D3975" i="6"/>
  <c r="B3975" i="6"/>
  <c r="A3975" i="6"/>
  <c r="F3974" i="6"/>
  <c r="G3974" i="6" s="1"/>
  <c r="D3974" i="6"/>
  <c r="B3974" i="6"/>
  <c r="A3974" i="6"/>
  <c r="F3973" i="6"/>
  <c r="G3973" i="6"/>
  <c r="D3973" i="6"/>
  <c r="B3973" i="6"/>
  <c r="A3973" i="6"/>
  <c r="F3972" i="6"/>
  <c r="G3972" i="6" s="1"/>
  <c r="D3972" i="6"/>
  <c r="B3972" i="6"/>
  <c r="A3972" i="6"/>
  <c r="F3971" i="6"/>
  <c r="G3971" i="6"/>
  <c r="D3971" i="6"/>
  <c r="B3971" i="6"/>
  <c r="A3971" i="6"/>
  <c r="F3970" i="6"/>
  <c r="G3970" i="6" s="1"/>
  <c r="D3970" i="6"/>
  <c r="B3970" i="6"/>
  <c r="A3970" i="6"/>
  <c r="F3969" i="6"/>
  <c r="G3969" i="6"/>
  <c r="D3969" i="6"/>
  <c r="B3969" i="6"/>
  <c r="A3969" i="6"/>
  <c r="F3968" i="6"/>
  <c r="G3968" i="6" s="1"/>
  <c r="D3968" i="6"/>
  <c r="B3968" i="6"/>
  <c r="A3968" i="6"/>
  <c r="F3967" i="6"/>
  <c r="G3967" i="6"/>
  <c r="D3967" i="6"/>
  <c r="B3967" i="6"/>
  <c r="A3967" i="6"/>
  <c r="F3966" i="6"/>
  <c r="G3966" i="6" s="1"/>
  <c r="D3966" i="6"/>
  <c r="B3966" i="6"/>
  <c r="A3966" i="6"/>
  <c r="F3965" i="6"/>
  <c r="G3965" i="6"/>
  <c r="D3965" i="6"/>
  <c r="B3965" i="6"/>
  <c r="A3965" i="6"/>
  <c r="F3964" i="6"/>
  <c r="G3964" i="6" s="1"/>
  <c r="D3964" i="6"/>
  <c r="B3964" i="6"/>
  <c r="A3964" i="6"/>
  <c r="F3963" i="6"/>
  <c r="G3963" i="6"/>
  <c r="D3963" i="6"/>
  <c r="B3963" i="6"/>
  <c r="A3963" i="6"/>
  <c r="B3956" i="6"/>
  <c r="G3955" i="6"/>
  <c r="B3955" i="6"/>
  <c r="B3954" i="6"/>
  <c r="B3953" i="6"/>
  <c r="F3947" i="6"/>
  <c r="G3947" i="6"/>
  <c r="D3947" i="6"/>
  <c r="B3947" i="6"/>
  <c r="A3947" i="6"/>
  <c r="F3946" i="6"/>
  <c r="G3946" i="6" s="1"/>
  <c r="D3946" i="6"/>
  <c r="B3946" i="6"/>
  <c r="A3946" i="6"/>
  <c r="F3945" i="6"/>
  <c r="G3945" i="6"/>
  <c r="D3945" i="6"/>
  <c r="B3945" i="6"/>
  <c r="A3945" i="6"/>
  <c r="F3944" i="6"/>
  <c r="G3944" i="6" s="1"/>
  <c r="D3944" i="6"/>
  <c r="B3944" i="6"/>
  <c r="A3944" i="6"/>
  <c r="F3943" i="6"/>
  <c r="G3943" i="6"/>
  <c r="D3943" i="6"/>
  <c r="B3943" i="6"/>
  <c r="A3943" i="6"/>
  <c r="F3942" i="6"/>
  <c r="G3942" i="6" s="1"/>
  <c r="D3942" i="6"/>
  <c r="B3942" i="6"/>
  <c r="A3942" i="6"/>
  <c r="F3941" i="6"/>
  <c r="G3941" i="6"/>
  <c r="D3941" i="6"/>
  <c r="B3941" i="6"/>
  <c r="A3941" i="6"/>
  <c r="F3940" i="6"/>
  <c r="G3940" i="6" s="1"/>
  <c r="D3940" i="6"/>
  <c r="B3940" i="6"/>
  <c r="A3940" i="6"/>
  <c r="F3939" i="6"/>
  <c r="G3939" i="6"/>
  <c r="D3939" i="6"/>
  <c r="B3939" i="6"/>
  <c r="A3939" i="6"/>
  <c r="F3936" i="6"/>
  <c r="G3936" i="6" s="1"/>
  <c r="D3936" i="6"/>
  <c r="A3936" i="6"/>
  <c r="B3936" i="6"/>
  <c r="F3935" i="6"/>
  <c r="G3935" i="6"/>
  <c r="D3935" i="6"/>
  <c r="A3935" i="6"/>
  <c r="B3935" i="6" s="1"/>
  <c r="F3934" i="6"/>
  <c r="G3934" i="6" s="1"/>
  <c r="D3934" i="6"/>
  <c r="A3934" i="6"/>
  <c r="B3934" i="6"/>
  <c r="F3933" i="6"/>
  <c r="G3933" i="6"/>
  <c r="D3933" i="6"/>
  <c r="A3933" i="6"/>
  <c r="B3933" i="6" s="1"/>
  <c r="F3932" i="6"/>
  <c r="G3932" i="6" s="1"/>
  <c r="D3932" i="6"/>
  <c r="A3932" i="6"/>
  <c r="B3932" i="6"/>
  <c r="F3931" i="6"/>
  <c r="G3931" i="6"/>
  <c r="D3931" i="6"/>
  <c r="A3931" i="6"/>
  <c r="B3931" i="6" s="1"/>
  <c r="F3930" i="6"/>
  <c r="G3930" i="6" s="1"/>
  <c r="D3930" i="6"/>
  <c r="A3930" i="6"/>
  <c r="B3930" i="6"/>
  <c r="F3929" i="6"/>
  <c r="G3929" i="6"/>
  <c r="D3929" i="6"/>
  <c r="A3929" i="6"/>
  <c r="B3929" i="6" s="1"/>
  <c r="F3926" i="6"/>
  <c r="G3926" i="6" s="1"/>
  <c r="D3926" i="6"/>
  <c r="B3926" i="6"/>
  <c r="A3926" i="6"/>
  <c r="F3925" i="6"/>
  <c r="G3925" i="6"/>
  <c r="D3925" i="6"/>
  <c r="B3925" i="6"/>
  <c r="A3925" i="6"/>
  <c r="F3924" i="6"/>
  <c r="G3924" i="6" s="1"/>
  <c r="D3924" i="6"/>
  <c r="B3924" i="6"/>
  <c r="A3924" i="6"/>
  <c r="F3923" i="6"/>
  <c r="G3923" i="6"/>
  <c r="D3923" i="6"/>
  <c r="B3923" i="6"/>
  <c r="A3923" i="6"/>
  <c r="F3922" i="6"/>
  <c r="G3922" i="6" s="1"/>
  <c r="D3922" i="6"/>
  <c r="B3922" i="6"/>
  <c r="A3922" i="6"/>
  <c r="F3921" i="6"/>
  <c r="G3921" i="6"/>
  <c r="D3921" i="6"/>
  <c r="B3921" i="6"/>
  <c r="A3921" i="6"/>
  <c r="F3920" i="6"/>
  <c r="G3920" i="6" s="1"/>
  <c r="D3920" i="6"/>
  <c r="B3920" i="6"/>
  <c r="A3920" i="6"/>
  <c r="F3919" i="6"/>
  <c r="G3919" i="6"/>
  <c r="D3919" i="6"/>
  <c r="B3919" i="6"/>
  <c r="A3919" i="6"/>
  <c r="F3918" i="6"/>
  <c r="G3918" i="6" s="1"/>
  <c r="D3918" i="6"/>
  <c r="B3918" i="6"/>
  <c r="A3918" i="6"/>
  <c r="F3917" i="6"/>
  <c r="G3917" i="6"/>
  <c r="D3917" i="6"/>
  <c r="B3917" i="6"/>
  <c r="A3917" i="6"/>
  <c r="F3916" i="6"/>
  <c r="G3916" i="6" s="1"/>
  <c r="D3916" i="6"/>
  <c r="B3916" i="6"/>
  <c r="A3916" i="6"/>
  <c r="F3915" i="6"/>
  <c r="G3915" i="6"/>
  <c r="D3915" i="6"/>
  <c r="B3915" i="6"/>
  <c r="A3915" i="6"/>
  <c r="F3914" i="6"/>
  <c r="G3914" i="6" s="1"/>
  <c r="D3914" i="6"/>
  <c r="B3914" i="6"/>
  <c r="A3914" i="6"/>
  <c r="F3913" i="6"/>
  <c r="G3913" i="6"/>
  <c r="D3913" i="6"/>
  <c r="B3913" i="6"/>
  <c r="A3913" i="6"/>
  <c r="B3906" i="6"/>
  <c r="G3905" i="6"/>
  <c r="B3905" i="6"/>
  <c r="B3904" i="6"/>
  <c r="B3903" i="6"/>
  <c r="F3897" i="6"/>
  <c r="G3897" i="6"/>
  <c r="D3897" i="6"/>
  <c r="B3897" i="6"/>
  <c r="A3897" i="6"/>
  <c r="F3896" i="6"/>
  <c r="G3896" i="6" s="1"/>
  <c r="D3896" i="6"/>
  <c r="B3896" i="6"/>
  <c r="A3896" i="6"/>
  <c r="F3895" i="6"/>
  <c r="G3895" i="6"/>
  <c r="D3895" i="6"/>
  <c r="B3895" i="6"/>
  <c r="A3895" i="6"/>
  <c r="F3894" i="6"/>
  <c r="G3894" i="6" s="1"/>
  <c r="D3894" i="6"/>
  <c r="B3894" i="6"/>
  <c r="A3894" i="6"/>
  <c r="F3893" i="6"/>
  <c r="G3893" i="6"/>
  <c r="D3893" i="6"/>
  <c r="B3893" i="6"/>
  <c r="A3893" i="6"/>
  <c r="F3892" i="6"/>
  <c r="G3892" i="6" s="1"/>
  <c r="D3892" i="6"/>
  <c r="B3892" i="6"/>
  <c r="A3892" i="6"/>
  <c r="F3891" i="6"/>
  <c r="G3891" i="6"/>
  <c r="D3891" i="6"/>
  <c r="B3891" i="6"/>
  <c r="A3891" i="6"/>
  <c r="F3890" i="6"/>
  <c r="G3890" i="6" s="1"/>
  <c r="D3890" i="6"/>
  <c r="B3890" i="6"/>
  <c r="A3890" i="6"/>
  <c r="F3889" i="6"/>
  <c r="G3889" i="6"/>
  <c r="D3889" i="6"/>
  <c r="B3889" i="6"/>
  <c r="A3889" i="6"/>
  <c r="F3886" i="6"/>
  <c r="G3886" i="6" s="1"/>
  <c r="D3886" i="6"/>
  <c r="A3886" i="6"/>
  <c r="B3886" i="6"/>
  <c r="F3885" i="6"/>
  <c r="G3885" i="6"/>
  <c r="D3885" i="6"/>
  <c r="A3885" i="6"/>
  <c r="B3885" i="6" s="1"/>
  <c r="F3884" i="6"/>
  <c r="G3884" i="6" s="1"/>
  <c r="D3884" i="6"/>
  <c r="A3884" i="6"/>
  <c r="B3884" i="6"/>
  <c r="F3883" i="6"/>
  <c r="G3883" i="6"/>
  <c r="D3883" i="6"/>
  <c r="A3883" i="6"/>
  <c r="B3883" i="6" s="1"/>
  <c r="F3882" i="6"/>
  <c r="G3882" i="6" s="1"/>
  <c r="D3882" i="6"/>
  <c r="A3882" i="6"/>
  <c r="B3882" i="6"/>
  <c r="F3881" i="6"/>
  <c r="G3881" i="6"/>
  <c r="D3881" i="6"/>
  <c r="A3881" i="6"/>
  <c r="B3881" i="6" s="1"/>
  <c r="F3880" i="6"/>
  <c r="G3880" i="6" s="1"/>
  <c r="D3880" i="6"/>
  <c r="A3880" i="6"/>
  <c r="B3880" i="6"/>
  <c r="F3879" i="6"/>
  <c r="G3879" i="6"/>
  <c r="D3879" i="6"/>
  <c r="A3879" i="6"/>
  <c r="B3879" i="6" s="1"/>
  <c r="F3876" i="6"/>
  <c r="G3876" i="6" s="1"/>
  <c r="D3876" i="6"/>
  <c r="B3876" i="6"/>
  <c r="A3876" i="6"/>
  <c r="F3875" i="6"/>
  <c r="G3875" i="6"/>
  <c r="D3875" i="6"/>
  <c r="B3875" i="6"/>
  <c r="A3875" i="6"/>
  <c r="F3874" i="6"/>
  <c r="G3874" i="6" s="1"/>
  <c r="D3874" i="6"/>
  <c r="B3874" i="6"/>
  <c r="A3874" i="6"/>
  <c r="F3873" i="6"/>
  <c r="G3873" i="6"/>
  <c r="D3873" i="6"/>
  <c r="B3873" i="6"/>
  <c r="A3873" i="6"/>
  <c r="F3872" i="6"/>
  <c r="G3872" i="6" s="1"/>
  <c r="D3872" i="6"/>
  <c r="B3872" i="6"/>
  <c r="A3872" i="6"/>
  <c r="F3871" i="6"/>
  <c r="G3871" i="6"/>
  <c r="D3871" i="6"/>
  <c r="B3871" i="6"/>
  <c r="A3871" i="6"/>
  <c r="F3870" i="6"/>
  <c r="G3870" i="6" s="1"/>
  <c r="D3870" i="6"/>
  <c r="B3870" i="6"/>
  <c r="A3870" i="6"/>
  <c r="F3869" i="6"/>
  <c r="G3869" i="6"/>
  <c r="D3869" i="6"/>
  <c r="B3869" i="6"/>
  <c r="A3869" i="6"/>
  <c r="F3868" i="6"/>
  <c r="G3868" i="6" s="1"/>
  <c r="D3868" i="6"/>
  <c r="B3868" i="6"/>
  <c r="A3868" i="6"/>
  <c r="F3867" i="6"/>
  <c r="G3867" i="6"/>
  <c r="D3867" i="6"/>
  <c r="B3867" i="6"/>
  <c r="A3867" i="6"/>
  <c r="F3866" i="6"/>
  <c r="G3866" i="6" s="1"/>
  <c r="D3866" i="6"/>
  <c r="B3866" i="6"/>
  <c r="A3866" i="6"/>
  <c r="F3865" i="6"/>
  <c r="G3865" i="6"/>
  <c r="D3865" i="6"/>
  <c r="B3865" i="6"/>
  <c r="A3865" i="6"/>
  <c r="F3864" i="6"/>
  <c r="G3864" i="6" s="1"/>
  <c r="D3864" i="6"/>
  <c r="B3864" i="6"/>
  <c r="A3864" i="6"/>
  <c r="F3863" i="6"/>
  <c r="G3863" i="6"/>
  <c r="D3863" i="6"/>
  <c r="B3863" i="6"/>
  <c r="A3863" i="6"/>
  <c r="B3856" i="6"/>
  <c r="G3855" i="6"/>
  <c r="B3855" i="6"/>
  <c r="B3854" i="6"/>
  <c r="B3853" i="6"/>
  <c r="F3847" i="6"/>
  <c r="G3847" i="6"/>
  <c r="D3847" i="6"/>
  <c r="B3847" i="6"/>
  <c r="A3847" i="6"/>
  <c r="F3846" i="6"/>
  <c r="G3846" i="6" s="1"/>
  <c r="D3846" i="6"/>
  <c r="B3846" i="6"/>
  <c r="A3846" i="6"/>
  <c r="F3845" i="6"/>
  <c r="G3845" i="6"/>
  <c r="D3845" i="6"/>
  <c r="B3845" i="6"/>
  <c r="A3845" i="6"/>
  <c r="F3844" i="6"/>
  <c r="G3844" i="6" s="1"/>
  <c r="D3844" i="6"/>
  <c r="B3844" i="6"/>
  <c r="A3844" i="6"/>
  <c r="F3843" i="6"/>
  <c r="G3843" i="6"/>
  <c r="D3843" i="6"/>
  <c r="B3843" i="6"/>
  <c r="A3843" i="6"/>
  <c r="F3842" i="6"/>
  <c r="G3842" i="6" s="1"/>
  <c r="D3842" i="6"/>
  <c r="B3842" i="6"/>
  <c r="A3842" i="6"/>
  <c r="F3841" i="6"/>
  <c r="G3841" i="6"/>
  <c r="D3841" i="6"/>
  <c r="B3841" i="6"/>
  <c r="A3841" i="6"/>
  <c r="F3840" i="6"/>
  <c r="G3840" i="6" s="1"/>
  <c r="D3840" i="6"/>
  <c r="B3840" i="6"/>
  <c r="A3840" i="6"/>
  <c r="F3839" i="6"/>
  <c r="G3839" i="6"/>
  <c r="D3839" i="6"/>
  <c r="B3839" i="6"/>
  <c r="A3839" i="6"/>
  <c r="F3836" i="6"/>
  <c r="G3836" i="6" s="1"/>
  <c r="D3836" i="6"/>
  <c r="A3836" i="6"/>
  <c r="B3836" i="6"/>
  <c r="F3835" i="6"/>
  <c r="G3835" i="6"/>
  <c r="D3835" i="6"/>
  <c r="A3835" i="6"/>
  <c r="B3835" i="6" s="1"/>
  <c r="F3834" i="6"/>
  <c r="G3834" i="6" s="1"/>
  <c r="D3834" i="6"/>
  <c r="A3834" i="6"/>
  <c r="B3834" i="6"/>
  <c r="F3833" i="6"/>
  <c r="G3833" i="6"/>
  <c r="D3833" i="6"/>
  <c r="A3833" i="6"/>
  <c r="B3833" i="6" s="1"/>
  <c r="F3832" i="6"/>
  <c r="G3832" i="6" s="1"/>
  <c r="D3832" i="6"/>
  <c r="A3832" i="6"/>
  <c r="B3832" i="6"/>
  <c r="F3831" i="6"/>
  <c r="G3831" i="6"/>
  <c r="D3831" i="6"/>
  <c r="A3831" i="6"/>
  <c r="B3831" i="6" s="1"/>
  <c r="F3830" i="6"/>
  <c r="G3830" i="6" s="1"/>
  <c r="D3830" i="6"/>
  <c r="A3830" i="6"/>
  <c r="B3830" i="6"/>
  <c r="F3829" i="6"/>
  <c r="G3829" i="6"/>
  <c r="D3829" i="6"/>
  <c r="A3829" i="6"/>
  <c r="B3829" i="6" s="1"/>
  <c r="F3826" i="6"/>
  <c r="G3826" i="6" s="1"/>
  <c r="D3826" i="6"/>
  <c r="B3826" i="6"/>
  <c r="A3826" i="6"/>
  <c r="F3825" i="6"/>
  <c r="G3825" i="6"/>
  <c r="D3825" i="6"/>
  <c r="B3825" i="6"/>
  <c r="A3825" i="6"/>
  <c r="F3824" i="6"/>
  <c r="G3824" i="6" s="1"/>
  <c r="D3824" i="6"/>
  <c r="B3824" i="6"/>
  <c r="A3824" i="6"/>
  <c r="F3823" i="6"/>
  <c r="G3823" i="6"/>
  <c r="D3823" i="6"/>
  <c r="B3823" i="6"/>
  <c r="A3823" i="6"/>
  <c r="F3822" i="6"/>
  <c r="G3822" i="6" s="1"/>
  <c r="D3822" i="6"/>
  <c r="B3822" i="6"/>
  <c r="A3822" i="6"/>
  <c r="F3821" i="6"/>
  <c r="G3821" i="6"/>
  <c r="D3821" i="6"/>
  <c r="B3821" i="6"/>
  <c r="A3821" i="6"/>
  <c r="F3820" i="6"/>
  <c r="G3820" i="6" s="1"/>
  <c r="D3820" i="6"/>
  <c r="B3820" i="6"/>
  <c r="A3820" i="6"/>
  <c r="F3819" i="6"/>
  <c r="G3819" i="6"/>
  <c r="D3819" i="6"/>
  <c r="B3819" i="6"/>
  <c r="A3819" i="6"/>
  <c r="F3818" i="6"/>
  <c r="G3818" i="6" s="1"/>
  <c r="D3818" i="6"/>
  <c r="B3818" i="6"/>
  <c r="A3818" i="6"/>
  <c r="F3817" i="6"/>
  <c r="G3817" i="6"/>
  <c r="D3817" i="6"/>
  <c r="B3817" i="6"/>
  <c r="A3817" i="6"/>
  <c r="F3816" i="6"/>
  <c r="G3816" i="6" s="1"/>
  <c r="D3816" i="6"/>
  <c r="B3816" i="6"/>
  <c r="A3816" i="6"/>
  <c r="F3815" i="6"/>
  <c r="G3815" i="6"/>
  <c r="D3815" i="6"/>
  <c r="B3815" i="6"/>
  <c r="A3815" i="6"/>
  <c r="F3814" i="6"/>
  <c r="G3814" i="6" s="1"/>
  <c r="D3814" i="6"/>
  <c r="B3814" i="6"/>
  <c r="A3814" i="6"/>
  <c r="F3813" i="6"/>
  <c r="G3813" i="6"/>
  <c r="D3813" i="6"/>
  <c r="B3813" i="6"/>
  <c r="A3813" i="6"/>
  <c r="B3806" i="6"/>
  <c r="G3805" i="6"/>
  <c r="B3805" i="6"/>
  <c r="B3804" i="6"/>
  <c r="B3803" i="6"/>
  <c r="F3797" i="6"/>
  <c r="G3797" i="6"/>
  <c r="D3797" i="6"/>
  <c r="B3797" i="6"/>
  <c r="A3797" i="6"/>
  <c r="F3796" i="6"/>
  <c r="G3796" i="6" s="1"/>
  <c r="D3796" i="6"/>
  <c r="B3796" i="6"/>
  <c r="A3796" i="6"/>
  <c r="F3795" i="6"/>
  <c r="G3795" i="6"/>
  <c r="D3795" i="6"/>
  <c r="B3795" i="6"/>
  <c r="A3795" i="6"/>
  <c r="F3794" i="6"/>
  <c r="G3794" i="6" s="1"/>
  <c r="D3794" i="6"/>
  <c r="B3794" i="6"/>
  <c r="A3794" i="6"/>
  <c r="F3793" i="6"/>
  <c r="G3793" i="6"/>
  <c r="D3793" i="6"/>
  <c r="B3793" i="6"/>
  <c r="A3793" i="6"/>
  <c r="F3792" i="6"/>
  <c r="G3792" i="6" s="1"/>
  <c r="D3792" i="6"/>
  <c r="B3792" i="6"/>
  <c r="A3792" i="6"/>
  <c r="F3791" i="6"/>
  <c r="G3791" i="6"/>
  <c r="D3791" i="6"/>
  <c r="B3791" i="6"/>
  <c r="A3791" i="6"/>
  <c r="F3790" i="6"/>
  <c r="G3790" i="6" s="1"/>
  <c r="D3790" i="6"/>
  <c r="B3790" i="6"/>
  <c r="A3790" i="6"/>
  <c r="F3789" i="6"/>
  <c r="G3789" i="6"/>
  <c r="D3789" i="6"/>
  <c r="B3789" i="6"/>
  <c r="A3789" i="6"/>
  <c r="F3786" i="6"/>
  <c r="G3786" i="6" s="1"/>
  <c r="D3786" i="6"/>
  <c r="A3786" i="6"/>
  <c r="B3786" i="6"/>
  <c r="F3785" i="6"/>
  <c r="G3785" i="6"/>
  <c r="D3785" i="6"/>
  <c r="A3785" i="6"/>
  <c r="B3785" i="6" s="1"/>
  <c r="F3784" i="6"/>
  <c r="G3784" i="6" s="1"/>
  <c r="D3784" i="6"/>
  <c r="A3784" i="6"/>
  <c r="B3784" i="6"/>
  <c r="F3783" i="6"/>
  <c r="G3783" i="6"/>
  <c r="D3783" i="6"/>
  <c r="A3783" i="6"/>
  <c r="B3783" i="6" s="1"/>
  <c r="F3782" i="6"/>
  <c r="G3782" i="6" s="1"/>
  <c r="D3782" i="6"/>
  <c r="A3782" i="6"/>
  <c r="B3782" i="6"/>
  <c r="F3781" i="6"/>
  <c r="G3781" i="6"/>
  <c r="D3781" i="6"/>
  <c r="A3781" i="6"/>
  <c r="B3781" i="6" s="1"/>
  <c r="F3780" i="6"/>
  <c r="G3780" i="6" s="1"/>
  <c r="D3780" i="6"/>
  <c r="A3780" i="6"/>
  <c r="B3780" i="6"/>
  <c r="F3779" i="6"/>
  <c r="G3779" i="6"/>
  <c r="D3779" i="6"/>
  <c r="A3779" i="6"/>
  <c r="B3779" i="6" s="1"/>
  <c r="F3776" i="6"/>
  <c r="G3776" i="6" s="1"/>
  <c r="D3776" i="6"/>
  <c r="B3776" i="6"/>
  <c r="A3776" i="6"/>
  <c r="F3775" i="6"/>
  <c r="G3775" i="6"/>
  <c r="D3775" i="6"/>
  <c r="B3775" i="6"/>
  <c r="A3775" i="6"/>
  <c r="F3774" i="6"/>
  <c r="G3774" i="6" s="1"/>
  <c r="D3774" i="6"/>
  <c r="B3774" i="6"/>
  <c r="A3774" i="6"/>
  <c r="F3773" i="6"/>
  <c r="G3773" i="6"/>
  <c r="D3773" i="6"/>
  <c r="B3773" i="6"/>
  <c r="A3773" i="6"/>
  <c r="F3772" i="6"/>
  <c r="G3772" i="6" s="1"/>
  <c r="D3772" i="6"/>
  <c r="B3772" i="6"/>
  <c r="A3772" i="6"/>
  <c r="F3771" i="6"/>
  <c r="G3771" i="6"/>
  <c r="D3771" i="6"/>
  <c r="B3771" i="6"/>
  <c r="A3771" i="6"/>
  <c r="F3770" i="6"/>
  <c r="G3770" i="6" s="1"/>
  <c r="D3770" i="6"/>
  <c r="B3770" i="6"/>
  <c r="A3770" i="6"/>
  <c r="F3769" i="6"/>
  <c r="G3769" i="6"/>
  <c r="D3769" i="6"/>
  <c r="B3769" i="6"/>
  <c r="A3769" i="6"/>
  <c r="F3768" i="6"/>
  <c r="G3768" i="6" s="1"/>
  <c r="D3768" i="6"/>
  <c r="B3768" i="6"/>
  <c r="A3768" i="6"/>
  <c r="F3767" i="6"/>
  <c r="G3767" i="6"/>
  <c r="D3767" i="6"/>
  <c r="B3767" i="6"/>
  <c r="A3767" i="6"/>
  <c r="F3766" i="6"/>
  <c r="G3766" i="6" s="1"/>
  <c r="D3766" i="6"/>
  <c r="B3766" i="6"/>
  <c r="A3766" i="6"/>
  <c r="F3765" i="6"/>
  <c r="G3765" i="6"/>
  <c r="D3765" i="6"/>
  <c r="B3765" i="6"/>
  <c r="A3765" i="6"/>
  <c r="F3764" i="6"/>
  <c r="G3764" i="6" s="1"/>
  <c r="D3764" i="6"/>
  <c r="B3764" i="6"/>
  <c r="A3764" i="6"/>
  <c r="F3763" i="6"/>
  <c r="G3763" i="6"/>
  <c r="D3763" i="6"/>
  <c r="B3763" i="6"/>
  <c r="A3763" i="6"/>
  <c r="B3756" i="6"/>
  <c r="G3755" i="6"/>
  <c r="B3755" i="6"/>
  <c r="B3754" i="6"/>
  <c r="B3753" i="6"/>
  <c r="F3747" i="6"/>
  <c r="G3747" i="6"/>
  <c r="D3747" i="6"/>
  <c r="B3747" i="6"/>
  <c r="A3747" i="6"/>
  <c r="F3746" i="6"/>
  <c r="G3746" i="6" s="1"/>
  <c r="D3746" i="6"/>
  <c r="B3746" i="6"/>
  <c r="A3746" i="6"/>
  <c r="F3745" i="6"/>
  <c r="G3745" i="6"/>
  <c r="D3745" i="6"/>
  <c r="B3745" i="6"/>
  <c r="A3745" i="6"/>
  <c r="F3744" i="6"/>
  <c r="G3744" i="6" s="1"/>
  <c r="D3744" i="6"/>
  <c r="B3744" i="6"/>
  <c r="A3744" i="6"/>
  <c r="F3743" i="6"/>
  <c r="G3743" i="6"/>
  <c r="D3743" i="6"/>
  <c r="B3743" i="6"/>
  <c r="A3743" i="6"/>
  <c r="F3742" i="6"/>
  <c r="G3742" i="6" s="1"/>
  <c r="D3742" i="6"/>
  <c r="B3742" i="6"/>
  <c r="A3742" i="6"/>
  <c r="F3741" i="6"/>
  <c r="G3741" i="6"/>
  <c r="D3741" i="6"/>
  <c r="B3741" i="6"/>
  <c r="A3741" i="6"/>
  <c r="F3740" i="6"/>
  <c r="G3740" i="6" s="1"/>
  <c r="D3740" i="6"/>
  <c r="B3740" i="6"/>
  <c r="A3740" i="6"/>
  <c r="F3739" i="6"/>
  <c r="G3739" i="6"/>
  <c r="D3739" i="6"/>
  <c r="B3739" i="6"/>
  <c r="A3739" i="6"/>
  <c r="F3736" i="6"/>
  <c r="G3736" i="6" s="1"/>
  <c r="D3736" i="6"/>
  <c r="A3736" i="6"/>
  <c r="B3736" i="6"/>
  <c r="F3735" i="6"/>
  <c r="G3735" i="6"/>
  <c r="D3735" i="6"/>
  <c r="A3735" i="6"/>
  <c r="B3735" i="6" s="1"/>
  <c r="F3734" i="6"/>
  <c r="G3734" i="6" s="1"/>
  <c r="D3734" i="6"/>
  <c r="A3734" i="6"/>
  <c r="B3734" i="6"/>
  <c r="F3733" i="6"/>
  <c r="G3733" i="6"/>
  <c r="D3733" i="6"/>
  <c r="A3733" i="6"/>
  <c r="B3733" i="6" s="1"/>
  <c r="F3732" i="6"/>
  <c r="G3732" i="6" s="1"/>
  <c r="D3732" i="6"/>
  <c r="A3732" i="6"/>
  <c r="B3732" i="6"/>
  <c r="F3731" i="6"/>
  <c r="G3731" i="6"/>
  <c r="D3731" i="6"/>
  <c r="A3731" i="6"/>
  <c r="B3731" i="6" s="1"/>
  <c r="F3730" i="6"/>
  <c r="G3730" i="6" s="1"/>
  <c r="D3730" i="6"/>
  <c r="A3730" i="6"/>
  <c r="B3730" i="6"/>
  <c r="F3729" i="6"/>
  <c r="G3729" i="6"/>
  <c r="D3729" i="6"/>
  <c r="A3729" i="6"/>
  <c r="B3729" i="6" s="1"/>
  <c r="F3726" i="6"/>
  <c r="G3726" i="6" s="1"/>
  <c r="D3726" i="6"/>
  <c r="B3726" i="6"/>
  <c r="A3726" i="6"/>
  <c r="F3725" i="6"/>
  <c r="G3725" i="6"/>
  <c r="D3725" i="6"/>
  <c r="B3725" i="6"/>
  <c r="A3725" i="6"/>
  <c r="F3724" i="6"/>
  <c r="G3724" i="6" s="1"/>
  <c r="D3724" i="6"/>
  <c r="B3724" i="6"/>
  <c r="A3724" i="6"/>
  <c r="F3723" i="6"/>
  <c r="G3723" i="6"/>
  <c r="D3723" i="6"/>
  <c r="B3723" i="6"/>
  <c r="A3723" i="6"/>
  <c r="F3722" i="6"/>
  <c r="G3722" i="6" s="1"/>
  <c r="D3722" i="6"/>
  <c r="B3722" i="6"/>
  <c r="A3722" i="6"/>
  <c r="F3721" i="6"/>
  <c r="G3721" i="6"/>
  <c r="D3721" i="6"/>
  <c r="B3721" i="6"/>
  <c r="A3721" i="6"/>
  <c r="F3720" i="6"/>
  <c r="G3720" i="6" s="1"/>
  <c r="D3720" i="6"/>
  <c r="B3720" i="6"/>
  <c r="A3720" i="6"/>
  <c r="F3719" i="6"/>
  <c r="G3719" i="6"/>
  <c r="D3719" i="6"/>
  <c r="B3719" i="6"/>
  <c r="A3719" i="6"/>
  <c r="F3718" i="6"/>
  <c r="G3718" i="6" s="1"/>
  <c r="D3718" i="6"/>
  <c r="B3718" i="6"/>
  <c r="A3718" i="6"/>
  <c r="F3717" i="6"/>
  <c r="G3717" i="6"/>
  <c r="D3717" i="6"/>
  <c r="B3717" i="6"/>
  <c r="A3717" i="6"/>
  <c r="F3716" i="6"/>
  <c r="G3716" i="6" s="1"/>
  <c r="D3716" i="6"/>
  <c r="B3716" i="6"/>
  <c r="A3716" i="6"/>
  <c r="F3715" i="6"/>
  <c r="G3715" i="6"/>
  <c r="D3715" i="6"/>
  <c r="B3715" i="6"/>
  <c r="A3715" i="6"/>
  <c r="F3714" i="6"/>
  <c r="G3714" i="6" s="1"/>
  <c r="D3714" i="6"/>
  <c r="B3714" i="6"/>
  <c r="A3714" i="6"/>
  <c r="F3713" i="6"/>
  <c r="G3713" i="6"/>
  <c r="D3713" i="6"/>
  <c r="B3713" i="6"/>
  <c r="A3713" i="6"/>
  <c r="B3706" i="6"/>
  <c r="G3705" i="6"/>
  <c r="B3705" i="6"/>
  <c r="B3704" i="6"/>
  <c r="B3703" i="6"/>
  <c r="F3697" i="6"/>
  <c r="G3697" i="6"/>
  <c r="D3697" i="6"/>
  <c r="B3697" i="6"/>
  <c r="A3697" i="6"/>
  <c r="F3696" i="6"/>
  <c r="G3696" i="6" s="1"/>
  <c r="D3696" i="6"/>
  <c r="B3696" i="6"/>
  <c r="A3696" i="6"/>
  <c r="F3695" i="6"/>
  <c r="G3695" i="6"/>
  <c r="D3695" i="6"/>
  <c r="B3695" i="6"/>
  <c r="A3695" i="6"/>
  <c r="F3694" i="6"/>
  <c r="G3694" i="6" s="1"/>
  <c r="D3694" i="6"/>
  <c r="B3694" i="6"/>
  <c r="A3694" i="6"/>
  <c r="F3693" i="6"/>
  <c r="G3693" i="6"/>
  <c r="D3693" i="6"/>
  <c r="B3693" i="6"/>
  <c r="A3693" i="6"/>
  <c r="F3692" i="6"/>
  <c r="G3692" i="6" s="1"/>
  <c r="D3692" i="6"/>
  <c r="B3692" i="6"/>
  <c r="A3692" i="6"/>
  <c r="F3691" i="6"/>
  <c r="G3691" i="6"/>
  <c r="D3691" i="6"/>
  <c r="B3691" i="6"/>
  <c r="A3691" i="6"/>
  <c r="F3690" i="6"/>
  <c r="G3690" i="6" s="1"/>
  <c r="D3690" i="6"/>
  <c r="B3690" i="6"/>
  <c r="A3690" i="6"/>
  <c r="F3689" i="6"/>
  <c r="G3689" i="6"/>
  <c r="D3689" i="6"/>
  <c r="B3689" i="6"/>
  <c r="A3689" i="6"/>
  <c r="F3686" i="6"/>
  <c r="G3686" i="6" s="1"/>
  <c r="D3686" i="6"/>
  <c r="A3686" i="6"/>
  <c r="B3686" i="6"/>
  <c r="F3685" i="6"/>
  <c r="G3685" i="6"/>
  <c r="D3685" i="6"/>
  <c r="A3685" i="6"/>
  <c r="B3685" i="6" s="1"/>
  <c r="F3684" i="6"/>
  <c r="G3684" i="6" s="1"/>
  <c r="D3684" i="6"/>
  <c r="A3684" i="6"/>
  <c r="B3684" i="6"/>
  <c r="F3683" i="6"/>
  <c r="G3683" i="6"/>
  <c r="D3683" i="6"/>
  <c r="A3683" i="6"/>
  <c r="B3683" i="6" s="1"/>
  <c r="F3682" i="6"/>
  <c r="G3682" i="6" s="1"/>
  <c r="D3682" i="6"/>
  <c r="A3682" i="6"/>
  <c r="B3682" i="6"/>
  <c r="F3681" i="6"/>
  <c r="G3681" i="6"/>
  <c r="D3681" i="6"/>
  <c r="A3681" i="6"/>
  <c r="B3681" i="6" s="1"/>
  <c r="F3680" i="6"/>
  <c r="G3680" i="6" s="1"/>
  <c r="D3680" i="6"/>
  <c r="A3680" i="6"/>
  <c r="B3680" i="6"/>
  <c r="F3679" i="6"/>
  <c r="G3679" i="6"/>
  <c r="D3679" i="6"/>
  <c r="A3679" i="6"/>
  <c r="B3679" i="6" s="1"/>
  <c r="F3676" i="6"/>
  <c r="G3676" i="6" s="1"/>
  <c r="D3676" i="6"/>
  <c r="B3676" i="6"/>
  <c r="A3676" i="6"/>
  <c r="F3675" i="6"/>
  <c r="G3675" i="6"/>
  <c r="D3675" i="6"/>
  <c r="B3675" i="6"/>
  <c r="A3675" i="6"/>
  <c r="F3674" i="6"/>
  <c r="G3674" i="6" s="1"/>
  <c r="D3674" i="6"/>
  <c r="B3674" i="6"/>
  <c r="A3674" i="6"/>
  <c r="F3673" i="6"/>
  <c r="G3673" i="6"/>
  <c r="D3673" i="6"/>
  <c r="B3673" i="6"/>
  <c r="A3673" i="6"/>
  <c r="F3672" i="6"/>
  <c r="G3672" i="6" s="1"/>
  <c r="D3672" i="6"/>
  <c r="B3672" i="6"/>
  <c r="A3672" i="6"/>
  <c r="F3671" i="6"/>
  <c r="G3671" i="6"/>
  <c r="D3671" i="6"/>
  <c r="B3671" i="6"/>
  <c r="A3671" i="6"/>
  <c r="F3670" i="6"/>
  <c r="G3670" i="6" s="1"/>
  <c r="D3670" i="6"/>
  <c r="B3670" i="6"/>
  <c r="A3670" i="6"/>
  <c r="F3669" i="6"/>
  <c r="G3669" i="6"/>
  <c r="D3669" i="6"/>
  <c r="B3669" i="6"/>
  <c r="A3669" i="6"/>
  <c r="F3668" i="6"/>
  <c r="G3668" i="6" s="1"/>
  <c r="D3668" i="6"/>
  <c r="B3668" i="6"/>
  <c r="A3668" i="6"/>
  <c r="F3667" i="6"/>
  <c r="G3667" i="6"/>
  <c r="D3667" i="6"/>
  <c r="B3667" i="6"/>
  <c r="A3667" i="6"/>
  <c r="F3666" i="6"/>
  <c r="G3666" i="6" s="1"/>
  <c r="D3666" i="6"/>
  <c r="B3666" i="6"/>
  <c r="A3666" i="6"/>
  <c r="F3665" i="6"/>
  <c r="G3665" i="6"/>
  <c r="D3665" i="6"/>
  <c r="B3665" i="6"/>
  <c r="A3665" i="6"/>
  <c r="F3664" i="6"/>
  <c r="G3664" i="6" s="1"/>
  <c r="D3664" i="6"/>
  <c r="B3664" i="6"/>
  <c r="A3664" i="6"/>
  <c r="F3663" i="6"/>
  <c r="G3663" i="6"/>
  <c r="D3663" i="6"/>
  <c r="B3663" i="6"/>
  <c r="A3663" i="6"/>
  <c r="B3656" i="6"/>
  <c r="G3655" i="6"/>
  <c r="B3655" i="6"/>
  <c r="B3654" i="6"/>
  <c r="B3653" i="6"/>
  <c r="F3647" i="6"/>
  <c r="G3647" i="6"/>
  <c r="D3647" i="6"/>
  <c r="B3647" i="6"/>
  <c r="A3647" i="6"/>
  <c r="F3646" i="6"/>
  <c r="G3646" i="6" s="1"/>
  <c r="D3646" i="6"/>
  <c r="B3646" i="6"/>
  <c r="A3646" i="6"/>
  <c r="F3645" i="6"/>
  <c r="G3645" i="6"/>
  <c r="D3645" i="6"/>
  <c r="B3645" i="6"/>
  <c r="A3645" i="6"/>
  <c r="F3644" i="6"/>
  <c r="G3644" i="6" s="1"/>
  <c r="D3644" i="6"/>
  <c r="B3644" i="6"/>
  <c r="A3644" i="6"/>
  <c r="F3643" i="6"/>
  <c r="G3643" i="6"/>
  <c r="D3643" i="6"/>
  <c r="B3643" i="6"/>
  <c r="A3643" i="6"/>
  <c r="F3642" i="6"/>
  <c r="G3642" i="6" s="1"/>
  <c r="D3642" i="6"/>
  <c r="B3642" i="6"/>
  <c r="A3642" i="6"/>
  <c r="F3641" i="6"/>
  <c r="G3641" i="6"/>
  <c r="D3641" i="6"/>
  <c r="B3641" i="6"/>
  <c r="A3641" i="6"/>
  <c r="F3640" i="6"/>
  <c r="G3640" i="6" s="1"/>
  <c r="D3640" i="6"/>
  <c r="B3640" i="6"/>
  <c r="A3640" i="6"/>
  <c r="F3639" i="6"/>
  <c r="G3639" i="6"/>
  <c r="D3639" i="6"/>
  <c r="B3639" i="6"/>
  <c r="A3639" i="6"/>
  <c r="F3636" i="6"/>
  <c r="G3636" i="6" s="1"/>
  <c r="D3636" i="6"/>
  <c r="A3636" i="6"/>
  <c r="B3636" i="6"/>
  <c r="F3635" i="6"/>
  <c r="G3635" i="6"/>
  <c r="D3635" i="6"/>
  <c r="A3635" i="6"/>
  <c r="B3635" i="6" s="1"/>
  <c r="F3634" i="6"/>
  <c r="G3634" i="6" s="1"/>
  <c r="D3634" i="6"/>
  <c r="A3634" i="6"/>
  <c r="B3634" i="6"/>
  <c r="F3633" i="6"/>
  <c r="G3633" i="6"/>
  <c r="D3633" i="6"/>
  <c r="A3633" i="6"/>
  <c r="B3633" i="6" s="1"/>
  <c r="F3632" i="6"/>
  <c r="G3632" i="6" s="1"/>
  <c r="D3632" i="6"/>
  <c r="A3632" i="6"/>
  <c r="B3632" i="6"/>
  <c r="F3631" i="6"/>
  <c r="G3631" i="6"/>
  <c r="D3631" i="6"/>
  <c r="A3631" i="6"/>
  <c r="B3631" i="6" s="1"/>
  <c r="F3630" i="6"/>
  <c r="G3630" i="6" s="1"/>
  <c r="D3630" i="6"/>
  <c r="A3630" i="6"/>
  <c r="B3630" i="6"/>
  <c r="F3629" i="6"/>
  <c r="G3629" i="6"/>
  <c r="G3637" i="6" s="1"/>
  <c r="D3629" i="6"/>
  <c r="A3629" i="6"/>
  <c r="B3629" i="6"/>
  <c r="F3626" i="6"/>
  <c r="G3626" i="6"/>
  <c r="D3626" i="6"/>
  <c r="B3626" i="6"/>
  <c r="A3626" i="6"/>
  <c r="F3625" i="6"/>
  <c r="G3625" i="6" s="1"/>
  <c r="D3625" i="6"/>
  <c r="B3625" i="6"/>
  <c r="A3625" i="6"/>
  <c r="F3624" i="6"/>
  <c r="G3624" i="6"/>
  <c r="D3624" i="6"/>
  <c r="B3624" i="6"/>
  <c r="A3624" i="6"/>
  <c r="F3623" i="6"/>
  <c r="G3623" i="6" s="1"/>
  <c r="D3623" i="6"/>
  <c r="B3623" i="6"/>
  <c r="A3623" i="6"/>
  <c r="F3622" i="6"/>
  <c r="G3622" i="6"/>
  <c r="D3622" i="6"/>
  <c r="B3622" i="6"/>
  <c r="A3622" i="6"/>
  <c r="F3621" i="6"/>
  <c r="G3621" i="6" s="1"/>
  <c r="D3621" i="6"/>
  <c r="B3621" i="6"/>
  <c r="A3621" i="6"/>
  <c r="F3620" i="6"/>
  <c r="G3620" i="6"/>
  <c r="D3620" i="6"/>
  <c r="B3620" i="6"/>
  <c r="A3620" i="6"/>
  <c r="F3619" i="6"/>
  <c r="G3619" i="6" s="1"/>
  <c r="D3619" i="6"/>
  <c r="B3619" i="6"/>
  <c r="A3619" i="6"/>
  <c r="F3618" i="6"/>
  <c r="G3618" i="6"/>
  <c r="D3618" i="6"/>
  <c r="B3618" i="6"/>
  <c r="A3618" i="6"/>
  <c r="F3617" i="6"/>
  <c r="G3617" i="6" s="1"/>
  <c r="D3617" i="6"/>
  <c r="B3617" i="6"/>
  <c r="A3617" i="6"/>
  <c r="F3616" i="6"/>
  <c r="G3616" i="6"/>
  <c r="D3616" i="6"/>
  <c r="B3616" i="6"/>
  <c r="A3616" i="6"/>
  <c r="F3615" i="6"/>
  <c r="G3615" i="6" s="1"/>
  <c r="D3615" i="6"/>
  <c r="B3615" i="6"/>
  <c r="A3615" i="6"/>
  <c r="F3614" i="6"/>
  <c r="G3614" i="6"/>
  <c r="D3614" i="6"/>
  <c r="B3614" i="6"/>
  <c r="A3614" i="6"/>
  <c r="F3613" i="6"/>
  <c r="G3613" i="6" s="1"/>
  <c r="D3613" i="6"/>
  <c r="B3613" i="6"/>
  <c r="A3613" i="6"/>
  <c r="B3606" i="6"/>
  <c r="G3605" i="6"/>
  <c r="B3605" i="6"/>
  <c r="B3604" i="6"/>
  <c r="B3603" i="6"/>
  <c r="F3597" i="6"/>
  <c r="G3597" i="6" s="1"/>
  <c r="D3597" i="6"/>
  <c r="B3597" i="6"/>
  <c r="A3597" i="6"/>
  <c r="F3596" i="6"/>
  <c r="G3596" i="6"/>
  <c r="D3596" i="6"/>
  <c r="B3596" i="6"/>
  <c r="A3596" i="6"/>
  <c r="F3595" i="6"/>
  <c r="G3595" i="6" s="1"/>
  <c r="D3595" i="6"/>
  <c r="B3595" i="6"/>
  <c r="A3595" i="6"/>
  <c r="F3594" i="6"/>
  <c r="G3594" i="6"/>
  <c r="D3594" i="6"/>
  <c r="B3594" i="6"/>
  <c r="A3594" i="6"/>
  <c r="F3593" i="6"/>
  <c r="G3593" i="6" s="1"/>
  <c r="D3593" i="6"/>
  <c r="B3593" i="6"/>
  <c r="A3593" i="6"/>
  <c r="F3592" i="6"/>
  <c r="G3592" i="6"/>
  <c r="D3592" i="6"/>
  <c r="B3592" i="6"/>
  <c r="A3592" i="6"/>
  <c r="F3591" i="6"/>
  <c r="G3591" i="6" s="1"/>
  <c r="D3591" i="6"/>
  <c r="B3591" i="6"/>
  <c r="A3591" i="6"/>
  <c r="F3590" i="6"/>
  <c r="G3590" i="6"/>
  <c r="D3590" i="6"/>
  <c r="B3590" i="6"/>
  <c r="A3590" i="6"/>
  <c r="F3589" i="6"/>
  <c r="G3589" i="6" s="1"/>
  <c r="D3589" i="6"/>
  <c r="B3589" i="6"/>
  <c r="A3589" i="6"/>
  <c r="F3586" i="6"/>
  <c r="G3586" i="6"/>
  <c r="D3586" i="6"/>
  <c r="A3586" i="6"/>
  <c r="B3586" i="6" s="1"/>
  <c r="F3585" i="6"/>
  <c r="G3585" i="6" s="1"/>
  <c r="D3585" i="6"/>
  <c r="A3585" i="6"/>
  <c r="B3585" i="6"/>
  <c r="F3584" i="6"/>
  <c r="G3584" i="6"/>
  <c r="D3584" i="6"/>
  <c r="A3584" i="6"/>
  <c r="B3584" i="6" s="1"/>
  <c r="F3583" i="6"/>
  <c r="G3583" i="6" s="1"/>
  <c r="D3583" i="6"/>
  <c r="A3583" i="6"/>
  <c r="B3583" i="6"/>
  <c r="F3582" i="6"/>
  <c r="G3582" i="6"/>
  <c r="D3582" i="6"/>
  <c r="A3582" i="6"/>
  <c r="B3582" i="6" s="1"/>
  <c r="F3581" i="6"/>
  <c r="G3581" i="6" s="1"/>
  <c r="D3581" i="6"/>
  <c r="A3581" i="6"/>
  <c r="B3581" i="6"/>
  <c r="F3580" i="6"/>
  <c r="G3580" i="6"/>
  <c r="D3580" i="6"/>
  <c r="A3580" i="6"/>
  <c r="B3580" i="6" s="1"/>
  <c r="F3579" i="6"/>
  <c r="G3579" i="6" s="1"/>
  <c r="D3579" i="6"/>
  <c r="A3579" i="6"/>
  <c r="B3579" i="6"/>
  <c r="F3576" i="6"/>
  <c r="G3576" i="6"/>
  <c r="D3576" i="6"/>
  <c r="B3576" i="6"/>
  <c r="A3576" i="6"/>
  <c r="F3575" i="6"/>
  <c r="G3575" i="6" s="1"/>
  <c r="D3575" i="6"/>
  <c r="B3575" i="6"/>
  <c r="A3575" i="6"/>
  <c r="F3574" i="6"/>
  <c r="G3574" i="6"/>
  <c r="D3574" i="6"/>
  <c r="B3574" i="6"/>
  <c r="A3574" i="6"/>
  <c r="F3573" i="6"/>
  <c r="G3573" i="6" s="1"/>
  <c r="D3573" i="6"/>
  <c r="B3573" i="6"/>
  <c r="A3573" i="6"/>
  <c r="F3572" i="6"/>
  <c r="G3572" i="6"/>
  <c r="D3572" i="6"/>
  <c r="B3572" i="6"/>
  <c r="A3572" i="6"/>
  <c r="F3571" i="6"/>
  <c r="G3571" i="6" s="1"/>
  <c r="D3571" i="6"/>
  <c r="B3571" i="6"/>
  <c r="A3571" i="6"/>
  <c r="F3570" i="6"/>
  <c r="G3570" i="6"/>
  <c r="D3570" i="6"/>
  <c r="B3570" i="6"/>
  <c r="A3570" i="6"/>
  <c r="F3569" i="6"/>
  <c r="G3569" i="6" s="1"/>
  <c r="D3569" i="6"/>
  <c r="B3569" i="6"/>
  <c r="A3569" i="6"/>
  <c r="F3568" i="6"/>
  <c r="G3568" i="6"/>
  <c r="D3568" i="6"/>
  <c r="B3568" i="6"/>
  <c r="A3568" i="6"/>
  <c r="F3567" i="6"/>
  <c r="G3567" i="6" s="1"/>
  <c r="D3567" i="6"/>
  <c r="B3567" i="6"/>
  <c r="A3567" i="6"/>
  <c r="F3566" i="6"/>
  <c r="G3566" i="6"/>
  <c r="D3566" i="6"/>
  <c r="B3566" i="6"/>
  <c r="A3566" i="6"/>
  <c r="F3565" i="6"/>
  <c r="G3565" i="6" s="1"/>
  <c r="D3565" i="6"/>
  <c r="B3565" i="6"/>
  <c r="A3565" i="6"/>
  <c r="F3564" i="6"/>
  <c r="G3564" i="6"/>
  <c r="D3564" i="6"/>
  <c r="B3564" i="6"/>
  <c r="A3564" i="6"/>
  <c r="F3563" i="6"/>
  <c r="G3563" i="6" s="1"/>
  <c r="D3563" i="6"/>
  <c r="B3563" i="6"/>
  <c r="A3563" i="6"/>
  <c r="B3556" i="6"/>
  <c r="G3555" i="6"/>
  <c r="B3555" i="6"/>
  <c r="B3554" i="6"/>
  <c r="B3553" i="6"/>
  <c r="F3547" i="6"/>
  <c r="G3547" i="6" s="1"/>
  <c r="D3547" i="6"/>
  <c r="B3547" i="6"/>
  <c r="A3547" i="6"/>
  <c r="F3546" i="6"/>
  <c r="G3546" i="6"/>
  <c r="D3546" i="6"/>
  <c r="B3546" i="6"/>
  <c r="A3546" i="6"/>
  <c r="F3545" i="6"/>
  <c r="G3545" i="6" s="1"/>
  <c r="D3545" i="6"/>
  <c r="B3545" i="6"/>
  <c r="A3545" i="6"/>
  <c r="F3544" i="6"/>
  <c r="G3544" i="6"/>
  <c r="D3544" i="6"/>
  <c r="B3544" i="6"/>
  <c r="A3544" i="6"/>
  <c r="F3543" i="6"/>
  <c r="G3543" i="6" s="1"/>
  <c r="D3543" i="6"/>
  <c r="B3543" i="6"/>
  <c r="A3543" i="6"/>
  <c r="F3542" i="6"/>
  <c r="G3542" i="6"/>
  <c r="D3542" i="6"/>
  <c r="B3542" i="6"/>
  <c r="A3542" i="6"/>
  <c r="F3541" i="6"/>
  <c r="G3541" i="6" s="1"/>
  <c r="D3541" i="6"/>
  <c r="B3541" i="6"/>
  <c r="A3541" i="6"/>
  <c r="F3540" i="6"/>
  <c r="G3540" i="6"/>
  <c r="D3540" i="6"/>
  <c r="B3540" i="6"/>
  <c r="A3540" i="6"/>
  <c r="F3539" i="6"/>
  <c r="G3539" i="6" s="1"/>
  <c r="D3539" i="6"/>
  <c r="B3539" i="6"/>
  <c r="A3539" i="6"/>
  <c r="F3536" i="6"/>
  <c r="G3536" i="6"/>
  <c r="D3536" i="6"/>
  <c r="A3536" i="6"/>
  <c r="B3536" i="6" s="1"/>
  <c r="F3535" i="6"/>
  <c r="G3535" i="6" s="1"/>
  <c r="D3535" i="6"/>
  <c r="A3535" i="6"/>
  <c r="B3535" i="6"/>
  <c r="F3534" i="6"/>
  <c r="G3534" i="6"/>
  <c r="D3534" i="6"/>
  <c r="A3534" i="6"/>
  <c r="B3534" i="6" s="1"/>
  <c r="F3533" i="6"/>
  <c r="G3533" i="6" s="1"/>
  <c r="D3533" i="6"/>
  <c r="A3533" i="6"/>
  <c r="B3533" i="6"/>
  <c r="F3532" i="6"/>
  <c r="G3532" i="6"/>
  <c r="D3532" i="6"/>
  <c r="A3532" i="6"/>
  <c r="B3532" i="6" s="1"/>
  <c r="F3531" i="6"/>
  <c r="G3531" i="6" s="1"/>
  <c r="D3531" i="6"/>
  <c r="A3531" i="6"/>
  <c r="B3531" i="6"/>
  <c r="F3530" i="6"/>
  <c r="G3530" i="6"/>
  <c r="D3530" i="6"/>
  <c r="A3530" i="6"/>
  <c r="B3530" i="6" s="1"/>
  <c r="F3529" i="6"/>
  <c r="G3529" i="6" s="1"/>
  <c r="D3529" i="6"/>
  <c r="A3529" i="6"/>
  <c r="B3529" i="6"/>
  <c r="F3526" i="6"/>
  <c r="G3526" i="6"/>
  <c r="D3526" i="6"/>
  <c r="B3526" i="6"/>
  <c r="A3526" i="6"/>
  <c r="F3525" i="6"/>
  <c r="G3525" i="6" s="1"/>
  <c r="D3525" i="6"/>
  <c r="B3525" i="6"/>
  <c r="A3525" i="6"/>
  <c r="F3524" i="6"/>
  <c r="G3524" i="6"/>
  <c r="D3524" i="6"/>
  <c r="B3524" i="6"/>
  <c r="A3524" i="6"/>
  <c r="F3523" i="6"/>
  <c r="G3523" i="6" s="1"/>
  <c r="D3523" i="6"/>
  <c r="B3523" i="6"/>
  <c r="A3523" i="6"/>
  <c r="F3522" i="6"/>
  <c r="G3522" i="6"/>
  <c r="D3522" i="6"/>
  <c r="B3522" i="6"/>
  <c r="A3522" i="6"/>
  <c r="F3521" i="6"/>
  <c r="G3521" i="6" s="1"/>
  <c r="D3521" i="6"/>
  <c r="B3521" i="6"/>
  <c r="A3521" i="6"/>
  <c r="F3520" i="6"/>
  <c r="G3520" i="6"/>
  <c r="D3520" i="6"/>
  <c r="B3520" i="6"/>
  <c r="A3520" i="6"/>
  <c r="F3519" i="6"/>
  <c r="G3519" i="6" s="1"/>
  <c r="D3519" i="6"/>
  <c r="B3519" i="6"/>
  <c r="A3519" i="6"/>
  <c r="F3518" i="6"/>
  <c r="G3518" i="6"/>
  <c r="D3518" i="6"/>
  <c r="B3518" i="6"/>
  <c r="A3518" i="6"/>
  <c r="F3517" i="6"/>
  <c r="G3517" i="6" s="1"/>
  <c r="D3517" i="6"/>
  <c r="B3517" i="6"/>
  <c r="A3517" i="6"/>
  <c r="F3516" i="6"/>
  <c r="G3516" i="6"/>
  <c r="D3516" i="6"/>
  <c r="B3516" i="6"/>
  <c r="A3516" i="6"/>
  <c r="F3515" i="6"/>
  <c r="G3515" i="6" s="1"/>
  <c r="D3515" i="6"/>
  <c r="B3515" i="6"/>
  <c r="A3515" i="6"/>
  <c r="F3514" i="6"/>
  <c r="G3514" i="6"/>
  <c r="D3514" i="6"/>
  <c r="B3514" i="6"/>
  <c r="A3514" i="6"/>
  <c r="F3513" i="6"/>
  <c r="G3513" i="6" s="1"/>
  <c r="D3513" i="6"/>
  <c r="B3513" i="6"/>
  <c r="A3513" i="6"/>
  <c r="B3506" i="6"/>
  <c r="G3505" i="6"/>
  <c r="B3505" i="6"/>
  <c r="B3504" i="6"/>
  <c r="B3503" i="6"/>
  <c r="F3497" i="6"/>
  <c r="G3497" i="6" s="1"/>
  <c r="D3497" i="6"/>
  <c r="B3497" i="6"/>
  <c r="A3497" i="6"/>
  <c r="F3496" i="6"/>
  <c r="G3496" i="6"/>
  <c r="D3496" i="6"/>
  <c r="B3496" i="6"/>
  <c r="A3496" i="6"/>
  <c r="F3495" i="6"/>
  <c r="G3495" i="6" s="1"/>
  <c r="D3495" i="6"/>
  <c r="B3495" i="6"/>
  <c r="A3495" i="6"/>
  <c r="F3494" i="6"/>
  <c r="G3494" i="6"/>
  <c r="D3494" i="6"/>
  <c r="B3494" i="6"/>
  <c r="A3494" i="6"/>
  <c r="F3493" i="6"/>
  <c r="G3493" i="6" s="1"/>
  <c r="D3493" i="6"/>
  <c r="B3493" i="6"/>
  <c r="A3493" i="6"/>
  <c r="F3492" i="6"/>
  <c r="G3492" i="6"/>
  <c r="D3492" i="6"/>
  <c r="B3492" i="6"/>
  <c r="A3492" i="6"/>
  <c r="F3491" i="6"/>
  <c r="G3491" i="6" s="1"/>
  <c r="D3491" i="6"/>
  <c r="B3491" i="6"/>
  <c r="A3491" i="6"/>
  <c r="F3490" i="6"/>
  <c r="G3490" i="6"/>
  <c r="D3490" i="6"/>
  <c r="B3490" i="6"/>
  <c r="A3490" i="6"/>
  <c r="F3489" i="6"/>
  <c r="G3489" i="6" s="1"/>
  <c r="D3489" i="6"/>
  <c r="B3489" i="6"/>
  <c r="A3489" i="6"/>
  <c r="F3486" i="6"/>
  <c r="G3486" i="6"/>
  <c r="D3486" i="6"/>
  <c r="A3486" i="6"/>
  <c r="B3486" i="6" s="1"/>
  <c r="F3485" i="6"/>
  <c r="G3485" i="6" s="1"/>
  <c r="D3485" i="6"/>
  <c r="A3485" i="6"/>
  <c r="B3485" i="6"/>
  <c r="F3484" i="6"/>
  <c r="G3484" i="6"/>
  <c r="D3484" i="6"/>
  <c r="A3484" i="6"/>
  <c r="B3484" i="6" s="1"/>
  <c r="F3483" i="6"/>
  <c r="G3483" i="6" s="1"/>
  <c r="D3483" i="6"/>
  <c r="A3483" i="6"/>
  <c r="B3483" i="6"/>
  <c r="F3482" i="6"/>
  <c r="G3482" i="6"/>
  <c r="D3482" i="6"/>
  <c r="A3482" i="6"/>
  <c r="B3482" i="6" s="1"/>
  <c r="F3481" i="6"/>
  <c r="G3481" i="6" s="1"/>
  <c r="D3481" i="6"/>
  <c r="A3481" i="6"/>
  <c r="B3481" i="6"/>
  <c r="F3480" i="6"/>
  <c r="G3480" i="6"/>
  <c r="D3480" i="6"/>
  <c r="A3480" i="6"/>
  <c r="B3480" i="6" s="1"/>
  <c r="F3479" i="6"/>
  <c r="G3479" i="6" s="1"/>
  <c r="D3479" i="6"/>
  <c r="A3479" i="6"/>
  <c r="B3479" i="6"/>
  <c r="F3476" i="6"/>
  <c r="G3476" i="6"/>
  <c r="D3476" i="6"/>
  <c r="B3476" i="6"/>
  <c r="A3476" i="6"/>
  <c r="F3475" i="6"/>
  <c r="G3475" i="6" s="1"/>
  <c r="D3475" i="6"/>
  <c r="B3475" i="6"/>
  <c r="A3475" i="6"/>
  <c r="F3474" i="6"/>
  <c r="G3474" i="6"/>
  <c r="D3474" i="6"/>
  <c r="B3474" i="6"/>
  <c r="A3474" i="6"/>
  <c r="F3473" i="6"/>
  <c r="G3473" i="6" s="1"/>
  <c r="D3473" i="6"/>
  <c r="B3473" i="6"/>
  <c r="A3473" i="6"/>
  <c r="F3472" i="6"/>
  <c r="G3472" i="6"/>
  <c r="D3472" i="6"/>
  <c r="B3472" i="6"/>
  <c r="A3472" i="6"/>
  <c r="F3471" i="6"/>
  <c r="G3471" i="6" s="1"/>
  <c r="D3471" i="6"/>
  <c r="B3471" i="6"/>
  <c r="A3471" i="6"/>
  <c r="F3470" i="6"/>
  <c r="G3470" i="6"/>
  <c r="D3470" i="6"/>
  <c r="B3470" i="6"/>
  <c r="A3470" i="6"/>
  <c r="F3469" i="6"/>
  <c r="G3469" i="6" s="1"/>
  <c r="D3469" i="6"/>
  <c r="B3469" i="6"/>
  <c r="A3469" i="6"/>
  <c r="F3468" i="6"/>
  <c r="G3468" i="6"/>
  <c r="D3468" i="6"/>
  <c r="B3468" i="6"/>
  <c r="A3468" i="6"/>
  <c r="F3467" i="6"/>
  <c r="G3467" i="6" s="1"/>
  <c r="D3467" i="6"/>
  <c r="B3467" i="6"/>
  <c r="A3467" i="6"/>
  <c r="F3466" i="6"/>
  <c r="G3466" i="6"/>
  <c r="D3466" i="6"/>
  <c r="B3466" i="6"/>
  <c r="A3466" i="6"/>
  <c r="F3465" i="6"/>
  <c r="G3465" i="6" s="1"/>
  <c r="D3465" i="6"/>
  <c r="B3465" i="6"/>
  <c r="A3465" i="6"/>
  <c r="F3464" i="6"/>
  <c r="G3464" i="6"/>
  <c r="D3464" i="6"/>
  <c r="B3464" i="6"/>
  <c r="A3464" i="6"/>
  <c r="F3463" i="6"/>
  <c r="G3463" i="6" s="1"/>
  <c r="D3463" i="6"/>
  <c r="B3463" i="6"/>
  <c r="A3463" i="6"/>
  <c r="B3456" i="6"/>
  <c r="G3455" i="6"/>
  <c r="B3455" i="6"/>
  <c r="B3454" i="6"/>
  <c r="B3453" i="6"/>
  <c r="F3447" i="6"/>
  <c r="G3447" i="6" s="1"/>
  <c r="D3447" i="6"/>
  <c r="B3447" i="6"/>
  <c r="A3447" i="6"/>
  <c r="F3446" i="6"/>
  <c r="G3446" i="6"/>
  <c r="D3446" i="6"/>
  <c r="B3446" i="6"/>
  <c r="A3446" i="6"/>
  <c r="F3445" i="6"/>
  <c r="G3445" i="6" s="1"/>
  <c r="D3445" i="6"/>
  <c r="B3445" i="6"/>
  <c r="A3445" i="6"/>
  <c r="F3444" i="6"/>
  <c r="G3444" i="6"/>
  <c r="D3444" i="6"/>
  <c r="B3444" i="6"/>
  <c r="A3444" i="6"/>
  <c r="F3443" i="6"/>
  <c r="G3443" i="6" s="1"/>
  <c r="D3443" i="6"/>
  <c r="B3443" i="6"/>
  <c r="A3443" i="6"/>
  <c r="F3442" i="6"/>
  <c r="G3442" i="6"/>
  <c r="D3442" i="6"/>
  <c r="B3442" i="6"/>
  <c r="A3442" i="6"/>
  <c r="F3441" i="6"/>
  <c r="G3441" i="6" s="1"/>
  <c r="D3441" i="6"/>
  <c r="B3441" i="6"/>
  <c r="A3441" i="6"/>
  <c r="F3440" i="6"/>
  <c r="G3440" i="6"/>
  <c r="D3440" i="6"/>
  <c r="B3440" i="6"/>
  <c r="A3440" i="6"/>
  <c r="F3439" i="6"/>
  <c r="G3439" i="6" s="1"/>
  <c r="D3439" i="6"/>
  <c r="B3439" i="6"/>
  <c r="A3439" i="6"/>
  <c r="F3436" i="6"/>
  <c r="G3436" i="6"/>
  <c r="D3436" i="6"/>
  <c r="A3436" i="6"/>
  <c r="B3436" i="6" s="1"/>
  <c r="F3435" i="6"/>
  <c r="G3435" i="6" s="1"/>
  <c r="D3435" i="6"/>
  <c r="A3435" i="6"/>
  <c r="B3435" i="6"/>
  <c r="F3434" i="6"/>
  <c r="G3434" i="6"/>
  <c r="D3434" i="6"/>
  <c r="A3434" i="6"/>
  <c r="B3434" i="6" s="1"/>
  <c r="F3433" i="6"/>
  <c r="G3433" i="6" s="1"/>
  <c r="D3433" i="6"/>
  <c r="A3433" i="6"/>
  <c r="B3433" i="6"/>
  <c r="F3432" i="6"/>
  <c r="G3432" i="6"/>
  <c r="D3432" i="6"/>
  <c r="A3432" i="6"/>
  <c r="B3432" i="6" s="1"/>
  <c r="F3431" i="6"/>
  <c r="G3431" i="6" s="1"/>
  <c r="D3431" i="6"/>
  <c r="A3431" i="6"/>
  <c r="B3431" i="6"/>
  <c r="F3430" i="6"/>
  <c r="G3430" i="6"/>
  <c r="D3430" i="6"/>
  <c r="A3430" i="6"/>
  <c r="B3430" i="6" s="1"/>
  <c r="F3429" i="6"/>
  <c r="G3429" i="6" s="1"/>
  <c r="D3429" i="6"/>
  <c r="A3429" i="6"/>
  <c r="B3429" i="6"/>
  <c r="F3426" i="6"/>
  <c r="G3426" i="6"/>
  <c r="D3426" i="6"/>
  <c r="B3426" i="6"/>
  <c r="A3426" i="6"/>
  <c r="F3425" i="6"/>
  <c r="G3425" i="6" s="1"/>
  <c r="D3425" i="6"/>
  <c r="B3425" i="6"/>
  <c r="A3425" i="6"/>
  <c r="F3424" i="6"/>
  <c r="G3424" i="6"/>
  <c r="D3424" i="6"/>
  <c r="B3424" i="6"/>
  <c r="A3424" i="6"/>
  <c r="F3423" i="6"/>
  <c r="G3423" i="6" s="1"/>
  <c r="D3423" i="6"/>
  <c r="B3423" i="6"/>
  <c r="A3423" i="6"/>
  <c r="F3422" i="6"/>
  <c r="G3422" i="6"/>
  <c r="D3422" i="6"/>
  <c r="B3422" i="6"/>
  <c r="A3422" i="6"/>
  <c r="F3421" i="6"/>
  <c r="G3421" i="6" s="1"/>
  <c r="D3421" i="6"/>
  <c r="B3421" i="6"/>
  <c r="A3421" i="6"/>
  <c r="F3420" i="6"/>
  <c r="G3420" i="6"/>
  <c r="D3420" i="6"/>
  <c r="B3420" i="6"/>
  <c r="A3420" i="6"/>
  <c r="F3419" i="6"/>
  <c r="G3419" i="6" s="1"/>
  <c r="D3419" i="6"/>
  <c r="B3419" i="6"/>
  <c r="A3419" i="6"/>
  <c r="F3418" i="6"/>
  <c r="G3418" i="6"/>
  <c r="D3418" i="6"/>
  <c r="B3418" i="6"/>
  <c r="A3418" i="6"/>
  <c r="F3417" i="6"/>
  <c r="G3417" i="6" s="1"/>
  <c r="D3417" i="6"/>
  <c r="B3417" i="6"/>
  <c r="A3417" i="6"/>
  <c r="F3416" i="6"/>
  <c r="G3416" i="6"/>
  <c r="D3416" i="6"/>
  <c r="B3416" i="6"/>
  <c r="A3416" i="6"/>
  <c r="F3415" i="6"/>
  <c r="G3415" i="6" s="1"/>
  <c r="D3415" i="6"/>
  <c r="B3415" i="6"/>
  <c r="A3415" i="6"/>
  <c r="F3414" i="6"/>
  <c r="G3414" i="6"/>
  <c r="D3414" i="6"/>
  <c r="B3414" i="6"/>
  <c r="A3414" i="6"/>
  <c r="F3413" i="6"/>
  <c r="G3413" i="6" s="1"/>
  <c r="D3413" i="6"/>
  <c r="B3413" i="6"/>
  <c r="A3413" i="6"/>
  <c r="B3406" i="6"/>
  <c r="G3405" i="6"/>
  <c r="B3405" i="6"/>
  <c r="B3404" i="6"/>
  <c r="B3403" i="6"/>
  <c r="F3397" i="6"/>
  <c r="G3397" i="6" s="1"/>
  <c r="D3397" i="6"/>
  <c r="B3397" i="6"/>
  <c r="A3397" i="6"/>
  <c r="F3396" i="6"/>
  <c r="G3396" i="6"/>
  <c r="D3396" i="6"/>
  <c r="B3396" i="6"/>
  <c r="A3396" i="6"/>
  <c r="F3395" i="6"/>
  <c r="G3395" i="6" s="1"/>
  <c r="D3395" i="6"/>
  <c r="B3395" i="6"/>
  <c r="A3395" i="6"/>
  <c r="F3394" i="6"/>
  <c r="G3394" i="6"/>
  <c r="D3394" i="6"/>
  <c r="B3394" i="6"/>
  <c r="A3394" i="6"/>
  <c r="F3393" i="6"/>
  <c r="G3393" i="6" s="1"/>
  <c r="D3393" i="6"/>
  <c r="B3393" i="6"/>
  <c r="A3393" i="6"/>
  <c r="F3392" i="6"/>
  <c r="G3392" i="6"/>
  <c r="D3392" i="6"/>
  <c r="B3392" i="6"/>
  <c r="A3392" i="6"/>
  <c r="F3391" i="6"/>
  <c r="G3391" i="6" s="1"/>
  <c r="D3391" i="6"/>
  <c r="B3391" i="6"/>
  <c r="A3391" i="6"/>
  <c r="F3390" i="6"/>
  <c r="G3390" i="6"/>
  <c r="D3390" i="6"/>
  <c r="B3390" i="6"/>
  <c r="A3390" i="6"/>
  <c r="F3389" i="6"/>
  <c r="G3389" i="6" s="1"/>
  <c r="D3389" i="6"/>
  <c r="B3389" i="6"/>
  <c r="A3389" i="6"/>
  <c r="F3386" i="6"/>
  <c r="G3386" i="6"/>
  <c r="D3386" i="6"/>
  <c r="A3386" i="6"/>
  <c r="B3386" i="6" s="1"/>
  <c r="F3385" i="6"/>
  <c r="G3385" i="6" s="1"/>
  <c r="D3385" i="6"/>
  <c r="A3385" i="6"/>
  <c r="B3385" i="6"/>
  <c r="F3384" i="6"/>
  <c r="G3384" i="6"/>
  <c r="D3384" i="6"/>
  <c r="A3384" i="6"/>
  <c r="B3384" i="6" s="1"/>
  <c r="F3383" i="6"/>
  <c r="G3383" i="6" s="1"/>
  <c r="D3383" i="6"/>
  <c r="A3383" i="6"/>
  <c r="B3383" i="6"/>
  <c r="F3382" i="6"/>
  <c r="G3382" i="6"/>
  <c r="D3382" i="6"/>
  <c r="A3382" i="6"/>
  <c r="B3382" i="6" s="1"/>
  <c r="F3381" i="6"/>
  <c r="G3381" i="6" s="1"/>
  <c r="D3381" i="6"/>
  <c r="A3381" i="6"/>
  <c r="B3381" i="6"/>
  <c r="F3380" i="6"/>
  <c r="G3380" i="6"/>
  <c r="D3380" i="6"/>
  <c r="A3380" i="6"/>
  <c r="B3380" i="6" s="1"/>
  <c r="F3379" i="6"/>
  <c r="G3379" i="6" s="1"/>
  <c r="D3379" i="6"/>
  <c r="A3379" i="6"/>
  <c r="B3379" i="6"/>
  <c r="F3376" i="6"/>
  <c r="G3376" i="6"/>
  <c r="D3376" i="6"/>
  <c r="B3376" i="6"/>
  <c r="A3376" i="6"/>
  <c r="F3375" i="6"/>
  <c r="G3375" i="6" s="1"/>
  <c r="D3375" i="6"/>
  <c r="B3375" i="6"/>
  <c r="A3375" i="6"/>
  <c r="F3374" i="6"/>
  <c r="G3374" i="6"/>
  <c r="D3374" i="6"/>
  <c r="B3374" i="6"/>
  <c r="A3374" i="6"/>
  <c r="F3373" i="6"/>
  <c r="G3373" i="6"/>
  <c r="D3373" i="6"/>
  <c r="B3373" i="6"/>
  <c r="A3373" i="6"/>
  <c r="F3372" i="6"/>
  <c r="G3372" i="6"/>
  <c r="D3372" i="6"/>
  <c r="B3372" i="6"/>
  <c r="A3372" i="6"/>
  <c r="F3371" i="6"/>
  <c r="G3371" i="6" s="1"/>
  <c r="D3371" i="6"/>
  <c r="B3371" i="6"/>
  <c r="A3371" i="6"/>
  <c r="F3370" i="6"/>
  <c r="G3370" i="6"/>
  <c r="D3370" i="6"/>
  <c r="B3370" i="6"/>
  <c r="A3370" i="6"/>
  <c r="F3369" i="6"/>
  <c r="G3369" i="6"/>
  <c r="D3369" i="6"/>
  <c r="B3369" i="6"/>
  <c r="A3369" i="6"/>
  <c r="F3368" i="6"/>
  <c r="G3368" i="6"/>
  <c r="D3368" i="6"/>
  <c r="B3368" i="6"/>
  <c r="A3368" i="6"/>
  <c r="F3367" i="6"/>
  <c r="G3367" i="6" s="1"/>
  <c r="D3367" i="6"/>
  <c r="B3367" i="6"/>
  <c r="A3367" i="6"/>
  <c r="F3366" i="6"/>
  <c r="G3366" i="6"/>
  <c r="D3366" i="6"/>
  <c r="B3366" i="6"/>
  <c r="A3366" i="6"/>
  <c r="F3365" i="6"/>
  <c r="G3365" i="6"/>
  <c r="D3365" i="6"/>
  <c r="B3365" i="6"/>
  <c r="A3365" i="6"/>
  <c r="F3364" i="6"/>
  <c r="G3364" i="6"/>
  <c r="D3364" i="6"/>
  <c r="B3364" i="6"/>
  <c r="A3364" i="6"/>
  <c r="F3363" i="6"/>
  <c r="G3363" i="6" s="1"/>
  <c r="D3363" i="6"/>
  <c r="B3363" i="6"/>
  <c r="A3363" i="6"/>
  <c r="B3356" i="6"/>
  <c r="G3355" i="6"/>
  <c r="B3355" i="6"/>
  <c r="B3354" i="6"/>
  <c r="B3353" i="6"/>
  <c r="F3347" i="6"/>
  <c r="G3347" i="6"/>
  <c r="D3347" i="6"/>
  <c r="B3347" i="6"/>
  <c r="A3347" i="6"/>
  <c r="F3346" i="6"/>
  <c r="G3346" i="6"/>
  <c r="D3346" i="6"/>
  <c r="B3346" i="6"/>
  <c r="A3346" i="6"/>
  <c r="F3345" i="6"/>
  <c r="G3345" i="6" s="1"/>
  <c r="D3345" i="6"/>
  <c r="B3345" i="6"/>
  <c r="A3345" i="6"/>
  <c r="F3344" i="6"/>
  <c r="G3344" i="6"/>
  <c r="D3344" i="6"/>
  <c r="B3344" i="6"/>
  <c r="A3344" i="6"/>
  <c r="F3343" i="6"/>
  <c r="G3343" i="6"/>
  <c r="D3343" i="6"/>
  <c r="B3343" i="6"/>
  <c r="A3343" i="6"/>
  <c r="F3342" i="6"/>
  <c r="G3342" i="6"/>
  <c r="D3342" i="6"/>
  <c r="B3342" i="6"/>
  <c r="A3342" i="6"/>
  <c r="F3341" i="6"/>
  <c r="G3341" i="6" s="1"/>
  <c r="D3341" i="6"/>
  <c r="B3341" i="6"/>
  <c r="A3341" i="6"/>
  <c r="F3340" i="6"/>
  <c r="G3340" i="6"/>
  <c r="D3340" i="6"/>
  <c r="B3340" i="6"/>
  <c r="A3340" i="6"/>
  <c r="F3339" i="6"/>
  <c r="G3339" i="6"/>
  <c r="D3339" i="6"/>
  <c r="B3339" i="6"/>
  <c r="A3339" i="6"/>
  <c r="F3336" i="6"/>
  <c r="G3336" i="6"/>
  <c r="D3336" i="6"/>
  <c r="A3336" i="6"/>
  <c r="B3336" i="6"/>
  <c r="F3335" i="6"/>
  <c r="G3335" i="6" s="1"/>
  <c r="D3335" i="6"/>
  <c r="A3335" i="6"/>
  <c r="B3335" i="6"/>
  <c r="F3334" i="6"/>
  <c r="G3334" i="6"/>
  <c r="D3334" i="6"/>
  <c r="A3334" i="6"/>
  <c r="B3334" i="6" s="1"/>
  <c r="F3333" i="6"/>
  <c r="G3333" i="6"/>
  <c r="D3333" i="6"/>
  <c r="A3333" i="6"/>
  <c r="B3333" i="6"/>
  <c r="F3332" i="6"/>
  <c r="G3332" i="6"/>
  <c r="D3332" i="6"/>
  <c r="A3332" i="6"/>
  <c r="B3332" i="6"/>
  <c r="F3331" i="6"/>
  <c r="G3331" i="6" s="1"/>
  <c r="D3331" i="6"/>
  <c r="A3331" i="6"/>
  <c r="B3331" i="6"/>
  <c r="F3330" i="6"/>
  <c r="G3330" i="6"/>
  <c r="D3330" i="6"/>
  <c r="A3330" i="6"/>
  <c r="B3330" i="6" s="1"/>
  <c r="F3329" i="6"/>
  <c r="G3329" i="6"/>
  <c r="D3329" i="6"/>
  <c r="A3329" i="6"/>
  <c r="B3329" i="6"/>
  <c r="F3326" i="6"/>
  <c r="G3326" i="6"/>
  <c r="D3326" i="6"/>
  <c r="B3326" i="6"/>
  <c r="A3326" i="6"/>
  <c r="F3325" i="6"/>
  <c r="G3325" i="6" s="1"/>
  <c r="D3325" i="6"/>
  <c r="B3325" i="6"/>
  <c r="A3325" i="6"/>
  <c r="F3324" i="6"/>
  <c r="G3324" i="6"/>
  <c r="D3324" i="6"/>
  <c r="B3324" i="6"/>
  <c r="A3324" i="6"/>
  <c r="F3323" i="6"/>
  <c r="G3323" i="6"/>
  <c r="D3323" i="6"/>
  <c r="B3323" i="6"/>
  <c r="A3323" i="6"/>
  <c r="F3322" i="6"/>
  <c r="G3322" i="6"/>
  <c r="D3322" i="6"/>
  <c r="B3322" i="6"/>
  <c r="A3322" i="6"/>
  <c r="F3321" i="6"/>
  <c r="G3321" i="6" s="1"/>
  <c r="D3321" i="6"/>
  <c r="B3321" i="6"/>
  <c r="A3321" i="6"/>
  <c r="F3320" i="6"/>
  <c r="G3320" i="6"/>
  <c r="D3320" i="6"/>
  <c r="B3320" i="6"/>
  <c r="A3320" i="6"/>
  <c r="F3319" i="6"/>
  <c r="G3319" i="6"/>
  <c r="D3319" i="6"/>
  <c r="B3319" i="6"/>
  <c r="A3319" i="6"/>
  <c r="F3318" i="6"/>
  <c r="G3318" i="6"/>
  <c r="D3318" i="6"/>
  <c r="B3318" i="6"/>
  <c r="A3318" i="6"/>
  <c r="F3317" i="6"/>
  <c r="G3317" i="6" s="1"/>
  <c r="D3317" i="6"/>
  <c r="B3317" i="6"/>
  <c r="A3317" i="6"/>
  <c r="F3316" i="6"/>
  <c r="G3316" i="6"/>
  <c r="D3316" i="6"/>
  <c r="B3316" i="6"/>
  <c r="A3316" i="6"/>
  <c r="F3315" i="6"/>
  <c r="G3315" i="6"/>
  <c r="D3315" i="6"/>
  <c r="B3315" i="6"/>
  <c r="A3315" i="6"/>
  <c r="F3314" i="6"/>
  <c r="G3314" i="6"/>
  <c r="D3314" i="6"/>
  <c r="B3314" i="6"/>
  <c r="A3314" i="6"/>
  <c r="F3313" i="6"/>
  <c r="G3313" i="6" s="1"/>
  <c r="D3313" i="6"/>
  <c r="B3313" i="6"/>
  <c r="A3313" i="6"/>
  <c r="B3306" i="6"/>
  <c r="G3305" i="6"/>
  <c r="B3305" i="6"/>
  <c r="B3304" i="6"/>
  <c r="B3303" i="6"/>
  <c r="F3297" i="6"/>
  <c r="G3297" i="6"/>
  <c r="D3297" i="6"/>
  <c r="B3297" i="6"/>
  <c r="A3297" i="6"/>
  <c r="F3296" i="6"/>
  <c r="G3296" i="6"/>
  <c r="D3296" i="6"/>
  <c r="B3296" i="6"/>
  <c r="A3296" i="6"/>
  <c r="F3295" i="6"/>
  <c r="G3295" i="6" s="1"/>
  <c r="D3295" i="6"/>
  <c r="B3295" i="6"/>
  <c r="A3295" i="6"/>
  <c r="F3294" i="6"/>
  <c r="G3294" i="6"/>
  <c r="D3294" i="6"/>
  <c r="B3294" i="6"/>
  <c r="A3294" i="6"/>
  <c r="F3293" i="6"/>
  <c r="G3293" i="6"/>
  <c r="D3293" i="6"/>
  <c r="B3293" i="6"/>
  <c r="A3293" i="6"/>
  <c r="F3292" i="6"/>
  <c r="G3292" i="6"/>
  <c r="D3292" i="6"/>
  <c r="B3292" i="6"/>
  <c r="A3292" i="6"/>
  <c r="F3291" i="6"/>
  <c r="G3291" i="6" s="1"/>
  <c r="D3291" i="6"/>
  <c r="B3291" i="6"/>
  <c r="A3291" i="6"/>
  <c r="F3290" i="6"/>
  <c r="G3290" i="6"/>
  <c r="D3290" i="6"/>
  <c r="B3290" i="6"/>
  <c r="A3290" i="6"/>
  <c r="F3289" i="6"/>
  <c r="G3289" i="6"/>
  <c r="D3289" i="6"/>
  <c r="B3289" i="6"/>
  <c r="A3289" i="6"/>
  <c r="F3286" i="6"/>
  <c r="G3286" i="6"/>
  <c r="D3286" i="6"/>
  <c r="A3286" i="6"/>
  <c r="B3286" i="6"/>
  <c r="F3285" i="6"/>
  <c r="G3285" i="6" s="1"/>
  <c r="D3285" i="6"/>
  <c r="A3285" i="6"/>
  <c r="B3285" i="6"/>
  <c r="F3284" i="6"/>
  <c r="G3284" i="6"/>
  <c r="D3284" i="6"/>
  <c r="A3284" i="6"/>
  <c r="B3284" i="6" s="1"/>
  <c r="F3283" i="6"/>
  <c r="G3283" i="6"/>
  <c r="D3283" i="6"/>
  <c r="A3283" i="6"/>
  <c r="B3283" i="6"/>
  <c r="F3282" i="6"/>
  <c r="G3282" i="6"/>
  <c r="D3282" i="6"/>
  <c r="A3282" i="6"/>
  <c r="B3282" i="6"/>
  <c r="F3281" i="6"/>
  <c r="G3281" i="6" s="1"/>
  <c r="D3281" i="6"/>
  <c r="A3281" i="6"/>
  <c r="B3281" i="6"/>
  <c r="F3280" i="6"/>
  <c r="G3280" i="6"/>
  <c r="D3280" i="6"/>
  <c r="A3280" i="6"/>
  <c r="B3280" i="6" s="1"/>
  <c r="F3279" i="6"/>
  <c r="G3279" i="6"/>
  <c r="D3279" i="6"/>
  <c r="A3279" i="6"/>
  <c r="B3279" i="6"/>
  <c r="F3276" i="6"/>
  <c r="G3276" i="6"/>
  <c r="D3276" i="6"/>
  <c r="B3276" i="6"/>
  <c r="A3276" i="6"/>
  <c r="F3275" i="6"/>
  <c r="G3275" i="6" s="1"/>
  <c r="D3275" i="6"/>
  <c r="B3275" i="6"/>
  <c r="A3275" i="6"/>
  <c r="F3274" i="6"/>
  <c r="G3274" i="6"/>
  <c r="D3274" i="6"/>
  <c r="B3274" i="6"/>
  <c r="A3274" i="6"/>
  <c r="F3273" i="6"/>
  <c r="G3273" i="6"/>
  <c r="D3273" i="6"/>
  <c r="B3273" i="6"/>
  <c r="A3273" i="6"/>
  <c r="F3272" i="6"/>
  <c r="G3272" i="6"/>
  <c r="D3272" i="6"/>
  <c r="B3272" i="6"/>
  <c r="A3272" i="6"/>
  <c r="F3271" i="6"/>
  <c r="G3271" i="6" s="1"/>
  <c r="D3271" i="6"/>
  <c r="B3271" i="6"/>
  <c r="A3271" i="6"/>
  <c r="F3270" i="6"/>
  <c r="G3270" i="6"/>
  <c r="D3270" i="6"/>
  <c r="B3270" i="6"/>
  <c r="A3270" i="6"/>
  <c r="F3269" i="6"/>
  <c r="G3269" i="6"/>
  <c r="D3269" i="6"/>
  <c r="B3269" i="6"/>
  <c r="A3269" i="6"/>
  <c r="F3268" i="6"/>
  <c r="G3268" i="6"/>
  <c r="D3268" i="6"/>
  <c r="B3268" i="6"/>
  <c r="A3268" i="6"/>
  <c r="F3267" i="6"/>
  <c r="G3267" i="6" s="1"/>
  <c r="D3267" i="6"/>
  <c r="B3267" i="6"/>
  <c r="A3267" i="6"/>
  <c r="F3266" i="6"/>
  <c r="G3266" i="6"/>
  <c r="D3266" i="6"/>
  <c r="B3266" i="6"/>
  <c r="A3266" i="6"/>
  <c r="F3265" i="6"/>
  <c r="G3265" i="6"/>
  <c r="D3265" i="6"/>
  <c r="B3265" i="6"/>
  <c r="A3265" i="6"/>
  <c r="F3264" i="6"/>
  <c r="G3264" i="6"/>
  <c r="D3264" i="6"/>
  <c r="B3264" i="6"/>
  <c r="A3264" i="6"/>
  <c r="F3263" i="6"/>
  <c r="G3263" i="6" s="1"/>
  <c r="D3263" i="6"/>
  <c r="B3263" i="6"/>
  <c r="A3263" i="6"/>
  <c r="B3256" i="6"/>
  <c r="G3255" i="6"/>
  <c r="B3255" i="6"/>
  <c r="B3254" i="6"/>
  <c r="B3253" i="6"/>
  <c r="F3247" i="6"/>
  <c r="G3247" i="6"/>
  <c r="D3247" i="6"/>
  <c r="B3247" i="6"/>
  <c r="A3247" i="6"/>
  <c r="F3246" i="6"/>
  <c r="G3246" i="6"/>
  <c r="D3246" i="6"/>
  <c r="B3246" i="6"/>
  <c r="A3246" i="6"/>
  <c r="F3245" i="6"/>
  <c r="G3245" i="6" s="1"/>
  <c r="D3245" i="6"/>
  <c r="B3245" i="6"/>
  <c r="A3245" i="6"/>
  <c r="F3244" i="6"/>
  <c r="G3244" i="6"/>
  <c r="D3244" i="6"/>
  <c r="B3244" i="6"/>
  <c r="A3244" i="6"/>
  <c r="F3243" i="6"/>
  <c r="G3243" i="6"/>
  <c r="D3243" i="6"/>
  <c r="B3243" i="6"/>
  <c r="A3243" i="6"/>
  <c r="F3242" i="6"/>
  <c r="G3242" i="6"/>
  <c r="D3242" i="6"/>
  <c r="B3242" i="6"/>
  <c r="A3242" i="6"/>
  <c r="F3241" i="6"/>
  <c r="G3241" i="6" s="1"/>
  <c r="D3241" i="6"/>
  <c r="B3241" i="6"/>
  <c r="A3241" i="6"/>
  <c r="F3240" i="6"/>
  <c r="G3240" i="6"/>
  <c r="D3240" i="6"/>
  <c r="B3240" i="6"/>
  <c r="A3240" i="6"/>
  <c r="F3239" i="6"/>
  <c r="G3239" i="6"/>
  <c r="D3239" i="6"/>
  <c r="B3239" i="6"/>
  <c r="A3239" i="6"/>
  <c r="F3236" i="6"/>
  <c r="G3236" i="6"/>
  <c r="D3236" i="6"/>
  <c r="A3236" i="6"/>
  <c r="B3236" i="6"/>
  <c r="F3235" i="6"/>
  <c r="G3235" i="6" s="1"/>
  <c r="D3235" i="6"/>
  <c r="A3235" i="6"/>
  <c r="B3235" i="6"/>
  <c r="F3234" i="6"/>
  <c r="G3234" i="6"/>
  <c r="D3234" i="6"/>
  <c r="A3234" i="6"/>
  <c r="B3234" i="6" s="1"/>
  <c r="F3233" i="6"/>
  <c r="G3233" i="6"/>
  <c r="D3233" i="6"/>
  <c r="A3233" i="6"/>
  <c r="B3233" i="6"/>
  <c r="F3232" i="6"/>
  <c r="G3232" i="6"/>
  <c r="D3232" i="6"/>
  <c r="A3232" i="6"/>
  <c r="B3232" i="6"/>
  <c r="F3231" i="6"/>
  <c r="G3231" i="6" s="1"/>
  <c r="D3231" i="6"/>
  <c r="A3231" i="6"/>
  <c r="B3231" i="6"/>
  <c r="F3230" i="6"/>
  <c r="G3230" i="6"/>
  <c r="D3230" i="6"/>
  <c r="A3230" i="6"/>
  <c r="B3230" i="6" s="1"/>
  <c r="F3229" i="6"/>
  <c r="G3229" i="6"/>
  <c r="D3229" i="6"/>
  <c r="A3229" i="6"/>
  <c r="B3229" i="6"/>
  <c r="F3226" i="6"/>
  <c r="G3226" i="6"/>
  <c r="D3226" i="6"/>
  <c r="B3226" i="6"/>
  <c r="A3226" i="6"/>
  <c r="F3225" i="6"/>
  <c r="G3225" i="6" s="1"/>
  <c r="D3225" i="6"/>
  <c r="B3225" i="6"/>
  <c r="A3225" i="6"/>
  <c r="F3224" i="6"/>
  <c r="G3224" i="6"/>
  <c r="D3224" i="6"/>
  <c r="B3224" i="6"/>
  <c r="A3224" i="6"/>
  <c r="F3223" i="6"/>
  <c r="G3223" i="6"/>
  <c r="D3223" i="6"/>
  <c r="B3223" i="6"/>
  <c r="A3223" i="6"/>
  <c r="F3222" i="6"/>
  <c r="G3222" i="6"/>
  <c r="D3222" i="6"/>
  <c r="B3222" i="6"/>
  <c r="A3222" i="6"/>
  <c r="F3221" i="6"/>
  <c r="G3221" i="6" s="1"/>
  <c r="D3221" i="6"/>
  <c r="B3221" i="6"/>
  <c r="A3221" i="6"/>
  <c r="F3220" i="6"/>
  <c r="G3220" i="6"/>
  <c r="D3220" i="6"/>
  <c r="B3220" i="6"/>
  <c r="A3220" i="6"/>
  <c r="F3219" i="6"/>
  <c r="G3219" i="6"/>
  <c r="D3219" i="6"/>
  <c r="B3219" i="6"/>
  <c r="A3219" i="6"/>
  <c r="F3218" i="6"/>
  <c r="G3218" i="6"/>
  <c r="D3218" i="6"/>
  <c r="B3218" i="6"/>
  <c r="A3218" i="6"/>
  <c r="F3217" i="6"/>
  <c r="G3217" i="6" s="1"/>
  <c r="D3217" i="6"/>
  <c r="B3217" i="6"/>
  <c r="A3217" i="6"/>
  <c r="F3216" i="6"/>
  <c r="G3216" i="6"/>
  <c r="D3216" i="6"/>
  <c r="B3216" i="6"/>
  <c r="A3216" i="6"/>
  <c r="F3215" i="6"/>
  <c r="G3215" i="6"/>
  <c r="D3215" i="6"/>
  <c r="B3215" i="6"/>
  <c r="A3215" i="6"/>
  <c r="F3214" i="6"/>
  <c r="G3214" i="6"/>
  <c r="D3214" i="6"/>
  <c r="B3214" i="6"/>
  <c r="A3214" i="6"/>
  <c r="F3213" i="6"/>
  <c r="G3213" i="6" s="1"/>
  <c r="D3213" i="6"/>
  <c r="B3213" i="6"/>
  <c r="A3213" i="6"/>
  <c r="B3206" i="6"/>
  <c r="G3205" i="6"/>
  <c r="B3205" i="6"/>
  <c r="B3204" i="6"/>
  <c r="B3203" i="6"/>
  <c r="F3197" i="6"/>
  <c r="G3197" i="6"/>
  <c r="D3197" i="6"/>
  <c r="B3197" i="6"/>
  <c r="A3197" i="6"/>
  <c r="F3196" i="6"/>
  <c r="G3196" i="6"/>
  <c r="D3196" i="6"/>
  <c r="B3196" i="6"/>
  <c r="A3196" i="6"/>
  <c r="F3195" i="6"/>
  <c r="G3195" i="6" s="1"/>
  <c r="D3195" i="6"/>
  <c r="B3195" i="6"/>
  <c r="A3195" i="6"/>
  <c r="F3194" i="6"/>
  <c r="G3194" i="6"/>
  <c r="D3194" i="6"/>
  <c r="B3194" i="6"/>
  <c r="A3194" i="6"/>
  <c r="F3193" i="6"/>
  <c r="G3193" i="6"/>
  <c r="D3193" i="6"/>
  <c r="B3193" i="6"/>
  <c r="A3193" i="6"/>
  <c r="F3192" i="6"/>
  <c r="G3192" i="6"/>
  <c r="D3192" i="6"/>
  <c r="B3192" i="6"/>
  <c r="A3192" i="6"/>
  <c r="F3191" i="6"/>
  <c r="G3191" i="6" s="1"/>
  <c r="D3191" i="6"/>
  <c r="B3191" i="6"/>
  <c r="A3191" i="6"/>
  <c r="F3190" i="6"/>
  <c r="G3190" i="6"/>
  <c r="D3190" i="6"/>
  <c r="B3190" i="6"/>
  <c r="A3190" i="6"/>
  <c r="F3189" i="6"/>
  <c r="G3189" i="6"/>
  <c r="D3189" i="6"/>
  <c r="B3189" i="6"/>
  <c r="A3189" i="6"/>
  <c r="F3186" i="6"/>
  <c r="G3186" i="6"/>
  <c r="D3186" i="6"/>
  <c r="A3186" i="6"/>
  <c r="B3186" i="6"/>
  <c r="F3185" i="6"/>
  <c r="G3185" i="6" s="1"/>
  <c r="D3185" i="6"/>
  <c r="A3185" i="6"/>
  <c r="B3185" i="6"/>
  <c r="F3184" i="6"/>
  <c r="G3184" i="6"/>
  <c r="D3184" i="6"/>
  <c r="A3184" i="6"/>
  <c r="B3184" i="6" s="1"/>
  <c r="F3183" i="6"/>
  <c r="G3183" i="6"/>
  <c r="D3183" i="6"/>
  <c r="A3183" i="6"/>
  <c r="B3183" i="6"/>
  <c r="F3182" i="6"/>
  <c r="G3182" i="6"/>
  <c r="D3182" i="6"/>
  <c r="A3182" i="6"/>
  <c r="B3182" i="6"/>
  <c r="F3181" i="6"/>
  <c r="G3181" i="6" s="1"/>
  <c r="D3181" i="6"/>
  <c r="A3181" i="6"/>
  <c r="B3181" i="6"/>
  <c r="F3180" i="6"/>
  <c r="G3180" i="6"/>
  <c r="D3180" i="6"/>
  <c r="A3180" i="6"/>
  <c r="B3180" i="6" s="1"/>
  <c r="F3179" i="6"/>
  <c r="G3179" i="6"/>
  <c r="D3179" i="6"/>
  <c r="A3179" i="6"/>
  <c r="B3179" i="6"/>
  <c r="F3176" i="6"/>
  <c r="G3176" i="6"/>
  <c r="D3176" i="6"/>
  <c r="B3176" i="6"/>
  <c r="A3176" i="6"/>
  <c r="F3175" i="6"/>
  <c r="G3175" i="6" s="1"/>
  <c r="D3175" i="6"/>
  <c r="B3175" i="6"/>
  <c r="A3175" i="6"/>
  <c r="F3174" i="6"/>
  <c r="G3174" i="6"/>
  <c r="D3174" i="6"/>
  <c r="B3174" i="6"/>
  <c r="A3174" i="6"/>
  <c r="F3173" i="6"/>
  <c r="G3173" i="6"/>
  <c r="D3173" i="6"/>
  <c r="B3173" i="6"/>
  <c r="A3173" i="6"/>
  <c r="F3172" i="6"/>
  <c r="G3172" i="6"/>
  <c r="D3172" i="6"/>
  <c r="B3172" i="6"/>
  <c r="A3172" i="6"/>
  <c r="F3171" i="6"/>
  <c r="G3171" i="6" s="1"/>
  <c r="D3171" i="6"/>
  <c r="B3171" i="6"/>
  <c r="A3171" i="6"/>
  <c r="F3170" i="6"/>
  <c r="G3170" i="6"/>
  <c r="D3170" i="6"/>
  <c r="B3170" i="6"/>
  <c r="A3170" i="6"/>
  <c r="F3169" i="6"/>
  <c r="G3169" i="6"/>
  <c r="D3169" i="6"/>
  <c r="B3169" i="6"/>
  <c r="A3169" i="6"/>
  <c r="F3168" i="6"/>
  <c r="G3168" i="6"/>
  <c r="D3168" i="6"/>
  <c r="B3168" i="6"/>
  <c r="A3168" i="6"/>
  <c r="F3167" i="6"/>
  <c r="G3167" i="6" s="1"/>
  <c r="D3167" i="6"/>
  <c r="B3167" i="6"/>
  <c r="A3167" i="6"/>
  <c r="F3166" i="6"/>
  <c r="G3166" i="6"/>
  <c r="D3166" i="6"/>
  <c r="B3166" i="6"/>
  <c r="A3166" i="6"/>
  <c r="F3165" i="6"/>
  <c r="G3165" i="6"/>
  <c r="D3165" i="6"/>
  <c r="B3165" i="6"/>
  <c r="A3165" i="6"/>
  <c r="F3164" i="6"/>
  <c r="G3164" i="6"/>
  <c r="D3164" i="6"/>
  <c r="B3164" i="6"/>
  <c r="A3164" i="6"/>
  <c r="F3163" i="6"/>
  <c r="G3163" i="6" s="1"/>
  <c r="D3163" i="6"/>
  <c r="B3163" i="6"/>
  <c r="A3163" i="6"/>
  <c r="B3156" i="6"/>
  <c r="G3155" i="6"/>
  <c r="B3155" i="6"/>
  <c r="B3154" i="6"/>
  <c r="B3153" i="6"/>
  <c r="F3147" i="6"/>
  <c r="G3147" i="6"/>
  <c r="D3147" i="6"/>
  <c r="B3147" i="6"/>
  <c r="A3147" i="6"/>
  <c r="F3146" i="6"/>
  <c r="G3146" i="6"/>
  <c r="D3146" i="6"/>
  <c r="B3146" i="6"/>
  <c r="A3146" i="6"/>
  <c r="F3145" i="6"/>
  <c r="G3145" i="6" s="1"/>
  <c r="D3145" i="6"/>
  <c r="B3145" i="6"/>
  <c r="A3145" i="6"/>
  <c r="F3144" i="6"/>
  <c r="G3144" i="6"/>
  <c r="D3144" i="6"/>
  <c r="B3144" i="6"/>
  <c r="A3144" i="6"/>
  <c r="F3143" i="6"/>
  <c r="G3143" i="6"/>
  <c r="D3143" i="6"/>
  <c r="B3143" i="6"/>
  <c r="A3143" i="6"/>
  <c r="F3142" i="6"/>
  <c r="G3142" i="6"/>
  <c r="D3142" i="6"/>
  <c r="B3142" i="6"/>
  <c r="A3142" i="6"/>
  <c r="F3141" i="6"/>
  <c r="G3141" i="6" s="1"/>
  <c r="D3141" i="6"/>
  <c r="B3141" i="6"/>
  <c r="A3141" i="6"/>
  <c r="F3140" i="6"/>
  <c r="G3140" i="6"/>
  <c r="D3140" i="6"/>
  <c r="B3140" i="6"/>
  <c r="A3140" i="6"/>
  <c r="F3139" i="6"/>
  <c r="G3139" i="6"/>
  <c r="D3139" i="6"/>
  <c r="B3139" i="6"/>
  <c r="A3139" i="6"/>
  <c r="F3136" i="6"/>
  <c r="G3136" i="6"/>
  <c r="D3136" i="6"/>
  <c r="A3136" i="6"/>
  <c r="B3136" i="6"/>
  <c r="F3135" i="6"/>
  <c r="G3135" i="6" s="1"/>
  <c r="D3135" i="6"/>
  <c r="A3135" i="6"/>
  <c r="B3135" i="6"/>
  <c r="F3134" i="6"/>
  <c r="G3134" i="6"/>
  <c r="D3134" i="6"/>
  <c r="A3134" i="6"/>
  <c r="B3134" i="6" s="1"/>
  <c r="F3133" i="6"/>
  <c r="G3133" i="6"/>
  <c r="D3133" i="6"/>
  <c r="A3133" i="6"/>
  <c r="B3133" i="6"/>
  <c r="F3132" i="6"/>
  <c r="G3132" i="6"/>
  <c r="D3132" i="6"/>
  <c r="A3132" i="6"/>
  <c r="B3132" i="6"/>
  <c r="F3131" i="6"/>
  <c r="G3131" i="6" s="1"/>
  <c r="D3131" i="6"/>
  <c r="A3131" i="6"/>
  <c r="B3131" i="6"/>
  <c r="F3130" i="6"/>
  <c r="G3130" i="6"/>
  <c r="D3130" i="6"/>
  <c r="A3130" i="6"/>
  <c r="B3130" i="6" s="1"/>
  <c r="F3129" i="6"/>
  <c r="G3129" i="6"/>
  <c r="D3129" i="6"/>
  <c r="A3129" i="6"/>
  <c r="B3129" i="6"/>
  <c r="F3126" i="6"/>
  <c r="G3126" i="6"/>
  <c r="D3126" i="6"/>
  <c r="B3126" i="6"/>
  <c r="A3126" i="6"/>
  <c r="F3125" i="6"/>
  <c r="G3125" i="6" s="1"/>
  <c r="D3125" i="6"/>
  <c r="B3125" i="6"/>
  <c r="A3125" i="6"/>
  <c r="F3124" i="6"/>
  <c r="G3124" i="6"/>
  <c r="D3124" i="6"/>
  <c r="B3124" i="6"/>
  <c r="A3124" i="6"/>
  <c r="F3123" i="6"/>
  <c r="G3123" i="6"/>
  <c r="D3123" i="6"/>
  <c r="B3123" i="6"/>
  <c r="A3123" i="6"/>
  <c r="F3122" i="6"/>
  <c r="G3122" i="6"/>
  <c r="D3122" i="6"/>
  <c r="B3122" i="6"/>
  <c r="A3122" i="6"/>
  <c r="F3121" i="6"/>
  <c r="G3121" i="6" s="1"/>
  <c r="D3121" i="6"/>
  <c r="B3121" i="6"/>
  <c r="A3121" i="6"/>
  <c r="F3120" i="6"/>
  <c r="G3120" i="6"/>
  <c r="D3120" i="6"/>
  <c r="B3120" i="6"/>
  <c r="A3120" i="6"/>
  <c r="F3119" i="6"/>
  <c r="G3119" i="6"/>
  <c r="D3119" i="6"/>
  <c r="B3119" i="6"/>
  <c r="A3119" i="6"/>
  <c r="F3118" i="6"/>
  <c r="G3118" i="6"/>
  <c r="D3118" i="6"/>
  <c r="B3118" i="6"/>
  <c r="A3118" i="6"/>
  <c r="F3117" i="6"/>
  <c r="G3117" i="6" s="1"/>
  <c r="D3117" i="6"/>
  <c r="B3117" i="6"/>
  <c r="A3117" i="6"/>
  <c r="F3116" i="6"/>
  <c r="G3116" i="6"/>
  <c r="D3116" i="6"/>
  <c r="B3116" i="6"/>
  <c r="A3116" i="6"/>
  <c r="F3115" i="6"/>
  <c r="G3115" i="6"/>
  <c r="D3115" i="6"/>
  <c r="B3115" i="6"/>
  <c r="A3115" i="6"/>
  <c r="F3114" i="6"/>
  <c r="G3114" i="6"/>
  <c r="D3114" i="6"/>
  <c r="B3114" i="6"/>
  <c r="A3114" i="6"/>
  <c r="F3113" i="6"/>
  <c r="G3113" i="6" s="1"/>
  <c r="D3113" i="6"/>
  <c r="B3113" i="6"/>
  <c r="A3113" i="6"/>
  <c r="B3106" i="6"/>
  <c r="G3105" i="6"/>
  <c r="B3105" i="6"/>
  <c r="B3104" i="6"/>
  <c r="B3103" i="6"/>
  <c r="F3097" i="6"/>
  <c r="G3097" i="6"/>
  <c r="D3097" i="6"/>
  <c r="B3097" i="6"/>
  <c r="A3097" i="6"/>
  <c r="F3096" i="6"/>
  <c r="G3096" i="6"/>
  <c r="D3096" i="6"/>
  <c r="B3096" i="6"/>
  <c r="A3096" i="6"/>
  <c r="F3095" i="6"/>
  <c r="G3095" i="6" s="1"/>
  <c r="D3095" i="6"/>
  <c r="B3095" i="6"/>
  <c r="A3095" i="6"/>
  <c r="F3094" i="6"/>
  <c r="G3094" i="6"/>
  <c r="D3094" i="6"/>
  <c r="B3094" i="6"/>
  <c r="A3094" i="6"/>
  <c r="F3093" i="6"/>
  <c r="G3093" i="6"/>
  <c r="D3093" i="6"/>
  <c r="B3093" i="6"/>
  <c r="A3093" i="6"/>
  <c r="F3092" i="6"/>
  <c r="G3092" i="6"/>
  <c r="D3092" i="6"/>
  <c r="B3092" i="6"/>
  <c r="A3092" i="6"/>
  <c r="F3091" i="6"/>
  <c r="G3091" i="6" s="1"/>
  <c r="D3091" i="6"/>
  <c r="B3091" i="6"/>
  <c r="A3091" i="6"/>
  <c r="F3090" i="6"/>
  <c r="G3090" i="6"/>
  <c r="D3090" i="6"/>
  <c r="B3090" i="6"/>
  <c r="A3090" i="6"/>
  <c r="F3089" i="6"/>
  <c r="G3089" i="6"/>
  <c r="D3089" i="6"/>
  <c r="B3089" i="6"/>
  <c r="A3089" i="6"/>
  <c r="F3086" i="6"/>
  <c r="G3086" i="6"/>
  <c r="D3086" i="6"/>
  <c r="A3086" i="6"/>
  <c r="B3086" i="6" s="1"/>
  <c r="F3085" i="6"/>
  <c r="G3085" i="6" s="1"/>
  <c r="D3085" i="6"/>
  <c r="A3085" i="6"/>
  <c r="B3085" i="6"/>
  <c r="F3084" i="6"/>
  <c r="G3084" i="6"/>
  <c r="D3084" i="6"/>
  <c r="A3084" i="6"/>
  <c r="B3084" i="6" s="1"/>
  <c r="F3083" i="6"/>
  <c r="G3083" i="6"/>
  <c r="D3083" i="6"/>
  <c r="A3083" i="6"/>
  <c r="B3083" i="6"/>
  <c r="F3082" i="6"/>
  <c r="G3082" i="6"/>
  <c r="D3082" i="6"/>
  <c r="A3082" i="6"/>
  <c r="B3082" i="6" s="1"/>
  <c r="F3081" i="6"/>
  <c r="G3081" i="6" s="1"/>
  <c r="D3081" i="6"/>
  <c r="A3081" i="6"/>
  <c r="B3081" i="6"/>
  <c r="F3080" i="6"/>
  <c r="G3080" i="6"/>
  <c r="D3080" i="6"/>
  <c r="A3080" i="6"/>
  <c r="B3080" i="6" s="1"/>
  <c r="F3079" i="6"/>
  <c r="G3079" i="6" s="1"/>
  <c r="D3079" i="6"/>
  <c r="A3079" i="6"/>
  <c r="B3079" i="6"/>
  <c r="F3076" i="6"/>
  <c r="G3076" i="6"/>
  <c r="D3076" i="6"/>
  <c r="B3076" i="6"/>
  <c r="A3076" i="6"/>
  <c r="F3075" i="6"/>
  <c r="G3075" i="6" s="1"/>
  <c r="D3075" i="6"/>
  <c r="B3075" i="6"/>
  <c r="A3075" i="6"/>
  <c r="F3074" i="6"/>
  <c r="G3074" i="6"/>
  <c r="D3074" i="6"/>
  <c r="B3074" i="6"/>
  <c r="A3074" i="6"/>
  <c r="F3073" i="6"/>
  <c r="G3073" i="6" s="1"/>
  <c r="D3073" i="6"/>
  <c r="B3073" i="6"/>
  <c r="A3073" i="6"/>
  <c r="F3072" i="6"/>
  <c r="G3072" i="6"/>
  <c r="D3072" i="6"/>
  <c r="B3072" i="6"/>
  <c r="A3072" i="6"/>
  <c r="F3071" i="6"/>
  <c r="G3071" i="6" s="1"/>
  <c r="D3071" i="6"/>
  <c r="B3071" i="6"/>
  <c r="A3071" i="6"/>
  <c r="F3070" i="6"/>
  <c r="G3070" i="6"/>
  <c r="D3070" i="6"/>
  <c r="B3070" i="6"/>
  <c r="A3070" i="6"/>
  <c r="F3069" i="6"/>
  <c r="G3069" i="6" s="1"/>
  <c r="D3069" i="6"/>
  <c r="B3069" i="6"/>
  <c r="A3069" i="6"/>
  <c r="F3068" i="6"/>
  <c r="G3068" i="6"/>
  <c r="D3068" i="6"/>
  <c r="B3068" i="6"/>
  <c r="A3068" i="6"/>
  <c r="F3067" i="6"/>
  <c r="G3067" i="6" s="1"/>
  <c r="D3067" i="6"/>
  <c r="B3067" i="6"/>
  <c r="A3067" i="6"/>
  <c r="F3066" i="6"/>
  <c r="G3066" i="6"/>
  <c r="D3066" i="6"/>
  <c r="B3066" i="6"/>
  <c r="A3066" i="6"/>
  <c r="F3065" i="6"/>
  <c r="G3065" i="6" s="1"/>
  <c r="D3065" i="6"/>
  <c r="B3065" i="6"/>
  <c r="A3065" i="6"/>
  <c r="F3064" i="6"/>
  <c r="G3064" i="6"/>
  <c r="D3064" i="6"/>
  <c r="B3064" i="6"/>
  <c r="A3064" i="6"/>
  <c r="F3063" i="6"/>
  <c r="G3063" i="6" s="1"/>
  <c r="D3063" i="6"/>
  <c r="B3063" i="6"/>
  <c r="A3063" i="6"/>
  <c r="B3056" i="6"/>
  <c r="G3055" i="6"/>
  <c r="B3055" i="6"/>
  <c r="B3054" i="6"/>
  <c r="B3053" i="6"/>
  <c r="F3047" i="6"/>
  <c r="G3047" i="6" s="1"/>
  <c r="D3047" i="6"/>
  <c r="B3047" i="6"/>
  <c r="A3047" i="6"/>
  <c r="F3046" i="6"/>
  <c r="G3046" i="6"/>
  <c r="D3046" i="6"/>
  <c r="B3046" i="6"/>
  <c r="A3046" i="6"/>
  <c r="F3045" i="6"/>
  <c r="G3045" i="6" s="1"/>
  <c r="D3045" i="6"/>
  <c r="B3045" i="6"/>
  <c r="A3045" i="6"/>
  <c r="F3044" i="6"/>
  <c r="G3044" i="6"/>
  <c r="D3044" i="6"/>
  <c r="B3044" i="6"/>
  <c r="A3044" i="6"/>
  <c r="F3043" i="6"/>
  <c r="G3043" i="6" s="1"/>
  <c r="D3043" i="6"/>
  <c r="B3043" i="6"/>
  <c r="A3043" i="6"/>
  <c r="F3042" i="6"/>
  <c r="G3042" i="6"/>
  <c r="D3042" i="6"/>
  <c r="B3042" i="6"/>
  <c r="A3042" i="6"/>
  <c r="F3041" i="6"/>
  <c r="G3041" i="6" s="1"/>
  <c r="D3041" i="6"/>
  <c r="B3041" i="6"/>
  <c r="A3041" i="6"/>
  <c r="F3040" i="6"/>
  <c r="G3040" i="6"/>
  <c r="D3040" i="6"/>
  <c r="B3040" i="6"/>
  <c r="A3040" i="6"/>
  <c r="F3039" i="6"/>
  <c r="G3039" i="6" s="1"/>
  <c r="D3039" i="6"/>
  <c r="B3039" i="6"/>
  <c r="A3039" i="6"/>
  <c r="F3036" i="6"/>
  <c r="G3036" i="6"/>
  <c r="D3036" i="6"/>
  <c r="A3036" i="6"/>
  <c r="B3036" i="6" s="1"/>
  <c r="F3035" i="6"/>
  <c r="G3035" i="6" s="1"/>
  <c r="D3035" i="6"/>
  <c r="A3035" i="6"/>
  <c r="B3035" i="6"/>
  <c r="F3034" i="6"/>
  <c r="G3034" i="6"/>
  <c r="D3034" i="6"/>
  <c r="A3034" i="6"/>
  <c r="B3034" i="6" s="1"/>
  <c r="F3033" i="6"/>
  <c r="G3033" i="6" s="1"/>
  <c r="D3033" i="6"/>
  <c r="A3033" i="6"/>
  <c r="B3033" i="6"/>
  <c r="F3032" i="6"/>
  <c r="G3032" i="6"/>
  <c r="D3032" i="6"/>
  <c r="A3032" i="6"/>
  <c r="B3032" i="6" s="1"/>
  <c r="F3031" i="6"/>
  <c r="G3031" i="6" s="1"/>
  <c r="D3031" i="6"/>
  <c r="A3031" i="6"/>
  <c r="B3031" i="6"/>
  <c r="F3030" i="6"/>
  <c r="G3030" i="6"/>
  <c r="D3030" i="6"/>
  <c r="A3030" i="6"/>
  <c r="B3030" i="6" s="1"/>
  <c r="F3029" i="6"/>
  <c r="G3029" i="6"/>
  <c r="D3029" i="6"/>
  <c r="A3029" i="6"/>
  <c r="B3029" i="6"/>
  <c r="F3026" i="6"/>
  <c r="G3026" i="6"/>
  <c r="D3026" i="6"/>
  <c r="B3026" i="6"/>
  <c r="A3026" i="6"/>
  <c r="F3025" i="6"/>
  <c r="G3025" i="6" s="1"/>
  <c r="D3025" i="6"/>
  <c r="B3025" i="6"/>
  <c r="A3025" i="6"/>
  <c r="F3024" i="6"/>
  <c r="G3024" i="6"/>
  <c r="D3024" i="6"/>
  <c r="B3024" i="6"/>
  <c r="A3024" i="6"/>
  <c r="F3023" i="6"/>
  <c r="G3023" i="6" s="1"/>
  <c r="D3023" i="6"/>
  <c r="B3023" i="6"/>
  <c r="A3023" i="6"/>
  <c r="F3022" i="6"/>
  <c r="G3022" i="6"/>
  <c r="D3022" i="6"/>
  <c r="B3022" i="6"/>
  <c r="A3022" i="6"/>
  <c r="F3021" i="6"/>
  <c r="G3021" i="6" s="1"/>
  <c r="D3021" i="6"/>
  <c r="B3021" i="6"/>
  <c r="A3021" i="6"/>
  <c r="F3020" i="6"/>
  <c r="G3020" i="6"/>
  <c r="D3020" i="6"/>
  <c r="B3020" i="6"/>
  <c r="A3020" i="6"/>
  <c r="F3019" i="6"/>
  <c r="G3019" i="6"/>
  <c r="D3019" i="6"/>
  <c r="B3019" i="6"/>
  <c r="A3019" i="6"/>
  <c r="F3018" i="6"/>
  <c r="G3018" i="6" s="1"/>
  <c r="D3018" i="6"/>
  <c r="B3018" i="6"/>
  <c r="A3018" i="6"/>
  <c r="F3017" i="6"/>
  <c r="G3017" i="6" s="1"/>
  <c r="D3017" i="6"/>
  <c r="B3017" i="6"/>
  <c r="A3017" i="6"/>
  <c r="F3016" i="6"/>
  <c r="G3016" i="6"/>
  <c r="D3016" i="6"/>
  <c r="B3016" i="6"/>
  <c r="A3016" i="6"/>
  <c r="F3015" i="6"/>
  <c r="G3015" i="6"/>
  <c r="D3015" i="6"/>
  <c r="B3015" i="6"/>
  <c r="A3015" i="6"/>
  <c r="F3014" i="6"/>
  <c r="G3014" i="6"/>
  <c r="D3014" i="6"/>
  <c r="B3014" i="6"/>
  <c r="A3014" i="6"/>
  <c r="F3013" i="6"/>
  <c r="G3013" i="6" s="1"/>
  <c r="D3013" i="6"/>
  <c r="B3013" i="6"/>
  <c r="A3013" i="6"/>
  <c r="B3006" i="6"/>
  <c r="G3005" i="6"/>
  <c r="B3005" i="6"/>
  <c r="B3004" i="6"/>
  <c r="B3003" i="6"/>
  <c r="F2997" i="6"/>
  <c r="G2997" i="6"/>
  <c r="D2997" i="6"/>
  <c r="B2997" i="6"/>
  <c r="A2997" i="6"/>
  <c r="F2996" i="6"/>
  <c r="G2996" i="6"/>
  <c r="D2996" i="6"/>
  <c r="B2996" i="6"/>
  <c r="A2996" i="6"/>
  <c r="F2995" i="6"/>
  <c r="G2995" i="6" s="1"/>
  <c r="D2995" i="6"/>
  <c r="B2995" i="6"/>
  <c r="A2995" i="6"/>
  <c r="F2994" i="6"/>
  <c r="G2994" i="6"/>
  <c r="D2994" i="6"/>
  <c r="B2994" i="6"/>
  <c r="A2994" i="6"/>
  <c r="F2993" i="6"/>
  <c r="G2993" i="6" s="1"/>
  <c r="D2993" i="6"/>
  <c r="B2993" i="6"/>
  <c r="A2993" i="6"/>
  <c r="F2992" i="6"/>
  <c r="G2992" i="6"/>
  <c r="D2992" i="6"/>
  <c r="B2992" i="6"/>
  <c r="A2992" i="6"/>
  <c r="F2991" i="6"/>
  <c r="G2991" i="6" s="1"/>
  <c r="D2991" i="6"/>
  <c r="B2991" i="6"/>
  <c r="A2991" i="6"/>
  <c r="F2990" i="6"/>
  <c r="G2990" i="6"/>
  <c r="D2990" i="6"/>
  <c r="B2990" i="6"/>
  <c r="A2990" i="6"/>
  <c r="F2989" i="6"/>
  <c r="G2989" i="6"/>
  <c r="D2989" i="6"/>
  <c r="B2989" i="6"/>
  <c r="A2989" i="6"/>
  <c r="F2986" i="6"/>
  <c r="G2986" i="6" s="1"/>
  <c r="D2986" i="6"/>
  <c r="A2986" i="6"/>
  <c r="B2986" i="6"/>
  <c r="F2985" i="6"/>
  <c r="G2985" i="6" s="1"/>
  <c r="D2985" i="6"/>
  <c r="A2985" i="6"/>
  <c r="B2985" i="6"/>
  <c r="F2984" i="6"/>
  <c r="G2984" i="6"/>
  <c r="D2984" i="6"/>
  <c r="A2984" i="6"/>
  <c r="B2984" i="6" s="1"/>
  <c r="F2983" i="6"/>
  <c r="G2983" i="6" s="1"/>
  <c r="D2983" i="6"/>
  <c r="A2983" i="6"/>
  <c r="B2983" i="6"/>
  <c r="F2982" i="6"/>
  <c r="G2982" i="6"/>
  <c r="D2982" i="6"/>
  <c r="A2982" i="6"/>
  <c r="B2982" i="6" s="1"/>
  <c r="F2981" i="6"/>
  <c r="G2981" i="6" s="1"/>
  <c r="F2979" i="6"/>
  <c r="G2979" i="6" s="1"/>
  <c r="G2987" i="6" s="1"/>
  <c r="F2980" i="6"/>
  <c r="G2980" i="6" s="1"/>
  <c r="D2981" i="6"/>
  <c r="A2981" i="6"/>
  <c r="B2981" i="6" s="1"/>
  <c r="D2980" i="6"/>
  <c r="A2980" i="6"/>
  <c r="B2980" i="6"/>
  <c r="D2979" i="6"/>
  <c r="A2979" i="6"/>
  <c r="B2979" i="6"/>
  <c r="F2976" i="6"/>
  <c r="G2976" i="6" s="1"/>
  <c r="D2976" i="6"/>
  <c r="B2976" i="6"/>
  <c r="A2976" i="6"/>
  <c r="F2975" i="6"/>
  <c r="G2975" i="6"/>
  <c r="D2975" i="6"/>
  <c r="B2975" i="6"/>
  <c r="A2975" i="6"/>
  <c r="F2974" i="6"/>
  <c r="G2974" i="6" s="1"/>
  <c r="D2974" i="6"/>
  <c r="B2974" i="6"/>
  <c r="A2974" i="6"/>
  <c r="F2973" i="6"/>
  <c r="G2973" i="6"/>
  <c r="D2973" i="6"/>
  <c r="B2973" i="6"/>
  <c r="A2973" i="6"/>
  <c r="F2972" i="6"/>
  <c r="G2972" i="6"/>
  <c r="D2972" i="6"/>
  <c r="B2972" i="6"/>
  <c r="A2972" i="6"/>
  <c r="F2971" i="6"/>
  <c r="G2971" i="6" s="1"/>
  <c r="D2971" i="6"/>
  <c r="B2971" i="6"/>
  <c r="A2971" i="6"/>
  <c r="F2970" i="6"/>
  <c r="G2970" i="6" s="1"/>
  <c r="D2970" i="6"/>
  <c r="B2970" i="6"/>
  <c r="A2970" i="6"/>
  <c r="F2969" i="6"/>
  <c r="G2969" i="6"/>
  <c r="D2969" i="6"/>
  <c r="B2969" i="6"/>
  <c r="A2969" i="6"/>
  <c r="F2968" i="6"/>
  <c r="G2968" i="6"/>
  <c r="D2968" i="6"/>
  <c r="B2968" i="6"/>
  <c r="A2968" i="6"/>
  <c r="F2967" i="6"/>
  <c r="G2967" i="6" s="1"/>
  <c r="D2967" i="6"/>
  <c r="B2967" i="6"/>
  <c r="A2967" i="6"/>
  <c r="F2966" i="6"/>
  <c r="G2966" i="6" s="1"/>
  <c r="D2966" i="6"/>
  <c r="B2966" i="6"/>
  <c r="A2966" i="6"/>
  <c r="F2965" i="6"/>
  <c r="G2965" i="6"/>
  <c r="D2965" i="6"/>
  <c r="B2965" i="6"/>
  <c r="A2965" i="6"/>
  <c r="F2964" i="6"/>
  <c r="G2964" i="6"/>
  <c r="D2964" i="6"/>
  <c r="B2964" i="6"/>
  <c r="A2964" i="6"/>
  <c r="F2963" i="6"/>
  <c r="G2963" i="6" s="1"/>
  <c r="D2963" i="6"/>
  <c r="B2963" i="6"/>
  <c r="A2963" i="6"/>
  <c r="B2956" i="6"/>
  <c r="G2955" i="6"/>
  <c r="B2955" i="6"/>
  <c r="B2954" i="6"/>
  <c r="B2953" i="6"/>
  <c r="F2947" i="6"/>
  <c r="G2947" i="6"/>
  <c r="D2947" i="6"/>
  <c r="B2947" i="6"/>
  <c r="A2947" i="6"/>
  <c r="F2946" i="6"/>
  <c r="G2946" i="6"/>
  <c r="D2946" i="6"/>
  <c r="B2946" i="6"/>
  <c r="A2946" i="6"/>
  <c r="F2945" i="6"/>
  <c r="G2945" i="6" s="1"/>
  <c r="D2945" i="6"/>
  <c r="B2945" i="6"/>
  <c r="A2945" i="6"/>
  <c r="F2944" i="6"/>
  <c r="G2944" i="6" s="1"/>
  <c r="D2944" i="6"/>
  <c r="B2944" i="6"/>
  <c r="A2944" i="6"/>
  <c r="F2943" i="6"/>
  <c r="G2943" i="6"/>
  <c r="D2943" i="6"/>
  <c r="B2943" i="6"/>
  <c r="A2943" i="6"/>
  <c r="F2942" i="6"/>
  <c r="G2942" i="6"/>
  <c r="D2942" i="6"/>
  <c r="B2942" i="6"/>
  <c r="A2942" i="6"/>
  <c r="F2941" i="6"/>
  <c r="G2941" i="6" s="1"/>
  <c r="D2941" i="6"/>
  <c r="B2941" i="6"/>
  <c r="A2941" i="6"/>
  <c r="F2940" i="6"/>
  <c r="G2940" i="6" s="1"/>
  <c r="D2940" i="6"/>
  <c r="B2940" i="6"/>
  <c r="A2940" i="6"/>
  <c r="F2939" i="6"/>
  <c r="G2939" i="6"/>
  <c r="D2939" i="6"/>
  <c r="B2939" i="6"/>
  <c r="A2939" i="6"/>
  <c r="F2936" i="6"/>
  <c r="G2936" i="6"/>
  <c r="D2936" i="6"/>
  <c r="A2936" i="6"/>
  <c r="B2936" i="6"/>
  <c r="F2935" i="6"/>
  <c r="G2935" i="6" s="1"/>
  <c r="D2935" i="6"/>
  <c r="A2935" i="6"/>
  <c r="B2935" i="6"/>
  <c r="F2934" i="6"/>
  <c r="G2934" i="6" s="1"/>
  <c r="D2934" i="6"/>
  <c r="A2934" i="6"/>
  <c r="B2934" i="6" s="1"/>
  <c r="F2933" i="6"/>
  <c r="G2933" i="6"/>
  <c r="D2933" i="6"/>
  <c r="A2933" i="6"/>
  <c r="B2933" i="6" s="1"/>
  <c r="F2932" i="6"/>
  <c r="G2932" i="6"/>
  <c r="D2932" i="6"/>
  <c r="A2932" i="6"/>
  <c r="B2932" i="6"/>
  <c r="F2931" i="6"/>
  <c r="G2931" i="6" s="1"/>
  <c r="D2931" i="6"/>
  <c r="A2931" i="6"/>
  <c r="B2931" i="6"/>
  <c r="F2930" i="6"/>
  <c r="G2930" i="6" s="1"/>
  <c r="D2930" i="6"/>
  <c r="A2930" i="6"/>
  <c r="B2930" i="6" s="1"/>
  <c r="F2929" i="6"/>
  <c r="G2929" i="6"/>
  <c r="D2929" i="6"/>
  <c r="A2929" i="6"/>
  <c r="B2929" i="6" s="1"/>
  <c r="F2926" i="6"/>
  <c r="G2926" i="6"/>
  <c r="D2926" i="6"/>
  <c r="B2926" i="6"/>
  <c r="A2926" i="6"/>
  <c r="F2925" i="6"/>
  <c r="G2925" i="6" s="1"/>
  <c r="D2925" i="6"/>
  <c r="B2925" i="6"/>
  <c r="A2925" i="6"/>
  <c r="F2924" i="6"/>
  <c r="G2924" i="6" s="1"/>
  <c r="D2924" i="6"/>
  <c r="B2924" i="6"/>
  <c r="A2924" i="6"/>
  <c r="F2923" i="6"/>
  <c r="G2923" i="6"/>
  <c r="D2923" i="6"/>
  <c r="B2923" i="6"/>
  <c r="A2923" i="6"/>
  <c r="F2922" i="6"/>
  <c r="G2922" i="6"/>
  <c r="D2922" i="6"/>
  <c r="B2922" i="6"/>
  <c r="A2922" i="6"/>
  <c r="F2921" i="6"/>
  <c r="G2921" i="6" s="1"/>
  <c r="D2921" i="6"/>
  <c r="B2921" i="6"/>
  <c r="A2921" i="6"/>
  <c r="F2920" i="6"/>
  <c r="G2920" i="6" s="1"/>
  <c r="D2920" i="6"/>
  <c r="B2920" i="6"/>
  <c r="A2920" i="6"/>
  <c r="F2919" i="6"/>
  <c r="G2919" i="6"/>
  <c r="D2919" i="6"/>
  <c r="B2919" i="6"/>
  <c r="A2919" i="6"/>
  <c r="F2918" i="6"/>
  <c r="G2918" i="6"/>
  <c r="D2918" i="6"/>
  <c r="B2918" i="6"/>
  <c r="A2918" i="6"/>
  <c r="F2917" i="6"/>
  <c r="G2917" i="6" s="1"/>
  <c r="D2917" i="6"/>
  <c r="B2917" i="6"/>
  <c r="A2917" i="6"/>
  <c r="F2916" i="6"/>
  <c r="G2916" i="6" s="1"/>
  <c r="D2916" i="6"/>
  <c r="B2916" i="6"/>
  <c r="A2916" i="6"/>
  <c r="F2915" i="6"/>
  <c r="G2915" i="6"/>
  <c r="D2915" i="6"/>
  <c r="B2915" i="6"/>
  <c r="A2915" i="6"/>
  <c r="F2914" i="6"/>
  <c r="G2914" i="6"/>
  <c r="D2914" i="6"/>
  <c r="B2914" i="6"/>
  <c r="A2914" i="6"/>
  <c r="F2913" i="6"/>
  <c r="G2913" i="6" s="1"/>
  <c r="D2913" i="6"/>
  <c r="B2913" i="6"/>
  <c r="A2913" i="6"/>
  <c r="B2906" i="6"/>
  <c r="G2905" i="6"/>
  <c r="B2905" i="6"/>
  <c r="B2904" i="6"/>
  <c r="B2903" i="6"/>
  <c r="F2897" i="6"/>
  <c r="G2897" i="6"/>
  <c r="D2897" i="6"/>
  <c r="B2897" i="6"/>
  <c r="A2897" i="6"/>
  <c r="F2896" i="6"/>
  <c r="G2896" i="6"/>
  <c r="D2896" i="6"/>
  <c r="B2896" i="6"/>
  <c r="A2896" i="6"/>
  <c r="F2895" i="6"/>
  <c r="G2895" i="6" s="1"/>
  <c r="D2895" i="6"/>
  <c r="B2895" i="6"/>
  <c r="A2895" i="6"/>
  <c r="F2894" i="6"/>
  <c r="G2894" i="6" s="1"/>
  <c r="D2894" i="6"/>
  <c r="B2894" i="6"/>
  <c r="A2894" i="6"/>
  <c r="F2893" i="6"/>
  <c r="G2893" i="6"/>
  <c r="D2893" i="6"/>
  <c r="B2893" i="6"/>
  <c r="A2893" i="6"/>
  <c r="F2892" i="6"/>
  <c r="G2892" i="6"/>
  <c r="D2892" i="6"/>
  <c r="B2892" i="6"/>
  <c r="A2892" i="6"/>
  <c r="F2891" i="6"/>
  <c r="G2891" i="6" s="1"/>
  <c r="D2891" i="6"/>
  <c r="B2891" i="6"/>
  <c r="A2891" i="6"/>
  <c r="F2890" i="6"/>
  <c r="G2890" i="6" s="1"/>
  <c r="D2890" i="6"/>
  <c r="B2890" i="6"/>
  <c r="A2890" i="6"/>
  <c r="F2889" i="6"/>
  <c r="G2889" i="6"/>
  <c r="D2889" i="6"/>
  <c r="B2889" i="6"/>
  <c r="A2889" i="6"/>
  <c r="F2886" i="6"/>
  <c r="G2886" i="6"/>
  <c r="D2886" i="6"/>
  <c r="A2886" i="6"/>
  <c r="B2886" i="6"/>
  <c r="F2885" i="6"/>
  <c r="G2885" i="6" s="1"/>
  <c r="D2885" i="6"/>
  <c r="A2885" i="6"/>
  <c r="B2885" i="6"/>
  <c r="F2884" i="6"/>
  <c r="G2884" i="6" s="1"/>
  <c r="D2884" i="6"/>
  <c r="A2884" i="6"/>
  <c r="B2884" i="6" s="1"/>
  <c r="F2883" i="6"/>
  <c r="G2883" i="6"/>
  <c r="D2883" i="6"/>
  <c r="A2883" i="6"/>
  <c r="B2883" i="6" s="1"/>
  <c r="F2882" i="6"/>
  <c r="G2882" i="6"/>
  <c r="D2882" i="6"/>
  <c r="A2882" i="6"/>
  <c r="B2882" i="6"/>
  <c r="F2881" i="6"/>
  <c r="G2881" i="6" s="1"/>
  <c r="D2881" i="6"/>
  <c r="A2881" i="6"/>
  <c r="B2881" i="6"/>
  <c r="F2880" i="6"/>
  <c r="G2880" i="6" s="1"/>
  <c r="D2880" i="6"/>
  <c r="A2880" i="6"/>
  <c r="B2880" i="6" s="1"/>
  <c r="F2879" i="6"/>
  <c r="G2879" i="6"/>
  <c r="D2879" i="6"/>
  <c r="A2879" i="6"/>
  <c r="B2879" i="6" s="1"/>
  <c r="F2876" i="6"/>
  <c r="G2876" i="6"/>
  <c r="D2876" i="6"/>
  <c r="B2876" i="6"/>
  <c r="A2876" i="6"/>
  <c r="F2875" i="6"/>
  <c r="G2875" i="6" s="1"/>
  <c r="D2875" i="6"/>
  <c r="B2875" i="6"/>
  <c r="A2875" i="6"/>
  <c r="F2874" i="6"/>
  <c r="G2874" i="6" s="1"/>
  <c r="D2874" i="6"/>
  <c r="B2874" i="6"/>
  <c r="A2874" i="6"/>
  <c r="F2873" i="6"/>
  <c r="G2873" i="6"/>
  <c r="D2873" i="6"/>
  <c r="B2873" i="6"/>
  <c r="A2873" i="6"/>
  <c r="F2872" i="6"/>
  <c r="G2872" i="6"/>
  <c r="D2872" i="6"/>
  <c r="B2872" i="6"/>
  <c r="A2872" i="6"/>
  <c r="F2871" i="6"/>
  <c r="G2871" i="6" s="1"/>
  <c r="D2871" i="6"/>
  <c r="B2871" i="6"/>
  <c r="A2871" i="6"/>
  <c r="F2870" i="6"/>
  <c r="G2870" i="6" s="1"/>
  <c r="D2870" i="6"/>
  <c r="B2870" i="6"/>
  <c r="A2870" i="6"/>
  <c r="F2869" i="6"/>
  <c r="G2869" i="6"/>
  <c r="D2869" i="6"/>
  <c r="B2869" i="6"/>
  <c r="A2869" i="6"/>
  <c r="F2868" i="6"/>
  <c r="G2868" i="6"/>
  <c r="D2868" i="6"/>
  <c r="B2868" i="6"/>
  <c r="A2868" i="6"/>
  <c r="F2867" i="6"/>
  <c r="G2867" i="6" s="1"/>
  <c r="D2867" i="6"/>
  <c r="B2867" i="6"/>
  <c r="A2867" i="6"/>
  <c r="F2866" i="6"/>
  <c r="G2866" i="6" s="1"/>
  <c r="D2866" i="6"/>
  <c r="B2866" i="6"/>
  <c r="A2866" i="6"/>
  <c r="F2865" i="6"/>
  <c r="G2865" i="6"/>
  <c r="D2865" i="6"/>
  <c r="B2865" i="6"/>
  <c r="A2865" i="6"/>
  <c r="F2864" i="6"/>
  <c r="G2864" i="6"/>
  <c r="D2864" i="6"/>
  <c r="B2864" i="6"/>
  <c r="A2864" i="6"/>
  <c r="F2863" i="6"/>
  <c r="G2863" i="6" s="1"/>
  <c r="D2863" i="6"/>
  <c r="B2863" i="6"/>
  <c r="A2863" i="6"/>
  <c r="B2856" i="6"/>
  <c r="G2855" i="6"/>
  <c r="B2855" i="6"/>
  <c r="B2854" i="6"/>
  <c r="B2853" i="6"/>
  <c r="F2847" i="6"/>
  <c r="G2847" i="6"/>
  <c r="D2847" i="6"/>
  <c r="B2847" i="6"/>
  <c r="A2847" i="6"/>
  <c r="F2846" i="6"/>
  <c r="G2846" i="6"/>
  <c r="D2846" i="6"/>
  <c r="B2846" i="6"/>
  <c r="A2846" i="6"/>
  <c r="F2845" i="6"/>
  <c r="G2845" i="6" s="1"/>
  <c r="D2845" i="6"/>
  <c r="B2845" i="6"/>
  <c r="A2845" i="6"/>
  <c r="F2844" i="6"/>
  <c r="G2844" i="6"/>
  <c r="D2844" i="6"/>
  <c r="B2844" i="6"/>
  <c r="A2844" i="6"/>
  <c r="F2843" i="6"/>
  <c r="G2843" i="6"/>
  <c r="D2843" i="6"/>
  <c r="B2843" i="6"/>
  <c r="A2843" i="6"/>
  <c r="F2842" i="6"/>
  <c r="G2842" i="6"/>
  <c r="D2842" i="6"/>
  <c r="B2842" i="6"/>
  <c r="A2842" i="6"/>
  <c r="F2841" i="6"/>
  <c r="G2841" i="6" s="1"/>
  <c r="D2841" i="6"/>
  <c r="B2841" i="6"/>
  <c r="A2841" i="6"/>
  <c r="F2840" i="6"/>
  <c r="G2840" i="6"/>
  <c r="D2840" i="6"/>
  <c r="B2840" i="6"/>
  <c r="A2840" i="6"/>
  <c r="F2839" i="6"/>
  <c r="G2839" i="6"/>
  <c r="D2839" i="6"/>
  <c r="B2839" i="6"/>
  <c r="A2839" i="6"/>
  <c r="F2836" i="6"/>
  <c r="G2836" i="6"/>
  <c r="D2836" i="6"/>
  <c r="A2836" i="6"/>
  <c r="B2836" i="6"/>
  <c r="F2835" i="6"/>
  <c r="G2835" i="6" s="1"/>
  <c r="D2835" i="6"/>
  <c r="A2835" i="6"/>
  <c r="B2835" i="6"/>
  <c r="F2834" i="6"/>
  <c r="G2834" i="6"/>
  <c r="D2834" i="6"/>
  <c r="A2834" i="6"/>
  <c r="B2834" i="6" s="1"/>
  <c r="F2833" i="6"/>
  <c r="G2833" i="6"/>
  <c r="D2833" i="6"/>
  <c r="A2833" i="6"/>
  <c r="B2833" i="6"/>
  <c r="F2832" i="6"/>
  <c r="G2832" i="6"/>
  <c r="D2832" i="6"/>
  <c r="A2832" i="6"/>
  <c r="B2832" i="6"/>
  <c r="F2831" i="6"/>
  <c r="G2831" i="6" s="1"/>
  <c r="D2831" i="6"/>
  <c r="A2831" i="6"/>
  <c r="B2831" i="6"/>
  <c r="F2830" i="6"/>
  <c r="G2830" i="6"/>
  <c r="D2830" i="6"/>
  <c r="A2830" i="6"/>
  <c r="B2830" i="6" s="1"/>
  <c r="F2829" i="6"/>
  <c r="G2829" i="6"/>
  <c r="D2829" i="6"/>
  <c r="A2829" i="6"/>
  <c r="B2829" i="6"/>
  <c r="F2826" i="6"/>
  <c r="G2826" i="6"/>
  <c r="D2826" i="6"/>
  <c r="B2826" i="6"/>
  <c r="A2826" i="6"/>
  <c r="F2825" i="6"/>
  <c r="G2825" i="6" s="1"/>
  <c r="D2825" i="6"/>
  <c r="B2825" i="6"/>
  <c r="A2825" i="6"/>
  <c r="F2824" i="6"/>
  <c r="G2824" i="6"/>
  <c r="D2824" i="6"/>
  <c r="B2824" i="6"/>
  <c r="A2824" i="6"/>
  <c r="F2823" i="6"/>
  <c r="G2823" i="6"/>
  <c r="D2823" i="6"/>
  <c r="B2823" i="6"/>
  <c r="A2823" i="6"/>
  <c r="F2822" i="6"/>
  <c r="G2822" i="6"/>
  <c r="D2822" i="6"/>
  <c r="B2822" i="6"/>
  <c r="A2822" i="6"/>
  <c r="F2821" i="6"/>
  <c r="G2821" i="6" s="1"/>
  <c r="D2821" i="6"/>
  <c r="B2821" i="6"/>
  <c r="A2821" i="6"/>
  <c r="F2820" i="6"/>
  <c r="G2820" i="6"/>
  <c r="D2820" i="6"/>
  <c r="B2820" i="6"/>
  <c r="A2820" i="6"/>
  <c r="F2819" i="6"/>
  <c r="G2819" i="6"/>
  <c r="D2819" i="6"/>
  <c r="B2819" i="6"/>
  <c r="A2819" i="6"/>
  <c r="F2818" i="6"/>
  <c r="G2818" i="6"/>
  <c r="D2818" i="6"/>
  <c r="B2818" i="6"/>
  <c r="A2818" i="6"/>
  <c r="F2817" i="6"/>
  <c r="G2817" i="6" s="1"/>
  <c r="D2817" i="6"/>
  <c r="B2817" i="6"/>
  <c r="A2817" i="6"/>
  <c r="F2816" i="6"/>
  <c r="G2816" i="6"/>
  <c r="D2816" i="6"/>
  <c r="B2816" i="6"/>
  <c r="A2816" i="6"/>
  <c r="F2815" i="6"/>
  <c r="G2815" i="6"/>
  <c r="D2815" i="6"/>
  <c r="B2815" i="6"/>
  <c r="A2815" i="6"/>
  <c r="F2814" i="6"/>
  <c r="G2814" i="6"/>
  <c r="D2814" i="6"/>
  <c r="B2814" i="6"/>
  <c r="A2814" i="6"/>
  <c r="F2813" i="6"/>
  <c r="G2813" i="6" s="1"/>
  <c r="D2813" i="6"/>
  <c r="B2813" i="6"/>
  <c r="A2813" i="6"/>
  <c r="B2806" i="6"/>
  <c r="G2805" i="6"/>
  <c r="B2805" i="6"/>
  <c r="B2804" i="6"/>
  <c r="B2803" i="6"/>
  <c r="F2797" i="6"/>
  <c r="G2797" i="6"/>
  <c r="D2797" i="6"/>
  <c r="B2797" i="6"/>
  <c r="A2797" i="6"/>
  <c r="F2796" i="6"/>
  <c r="G2796" i="6"/>
  <c r="D2796" i="6"/>
  <c r="B2796" i="6"/>
  <c r="A2796" i="6"/>
  <c r="F2795" i="6"/>
  <c r="G2795" i="6" s="1"/>
  <c r="D2795" i="6"/>
  <c r="B2795" i="6"/>
  <c r="A2795" i="6"/>
  <c r="F2794" i="6"/>
  <c r="G2794" i="6"/>
  <c r="D2794" i="6"/>
  <c r="B2794" i="6"/>
  <c r="A2794" i="6"/>
  <c r="F2793" i="6"/>
  <c r="G2793" i="6"/>
  <c r="D2793" i="6"/>
  <c r="B2793" i="6"/>
  <c r="A2793" i="6"/>
  <c r="F2792" i="6"/>
  <c r="G2792" i="6"/>
  <c r="D2792" i="6"/>
  <c r="B2792" i="6"/>
  <c r="A2792" i="6"/>
  <c r="F2791" i="6"/>
  <c r="G2791" i="6" s="1"/>
  <c r="D2791" i="6"/>
  <c r="B2791" i="6"/>
  <c r="A2791" i="6"/>
  <c r="F2790" i="6"/>
  <c r="G2790" i="6"/>
  <c r="D2790" i="6"/>
  <c r="B2790" i="6"/>
  <c r="A2790" i="6"/>
  <c r="F2789" i="6"/>
  <c r="G2789" i="6"/>
  <c r="D2789" i="6"/>
  <c r="B2789" i="6"/>
  <c r="A2789" i="6"/>
  <c r="F2786" i="6"/>
  <c r="G2786" i="6"/>
  <c r="D2786" i="6"/>
  <c r="A2786" i="6"/>
  <c r="B2786" i="6"/>
  <c r="F2785" i="6"/>
  <c r="G2785" i="6" s="1"/>
  <c r="D2785" i="6"/>
  <c r="A2785" i="6"/>
  <c r="B2785" i="6"/>
  <c r="F2784" i="6"/>
  <c r="G2784" i="6"/>
  <c r="D2784" i="6"/>
  <c r="A2784" i="6"/>
  <c r="B2784" i="6" s="1"/>
  <c r="F2783" i="6"/>
  <c r="G2783" i="6"/>
  <c r="D2783" i="6"/>
  <c r="A2783" i="6"/>
  <c r="B2783" i="6"/>
  <c r="F2782" i="6"/>
  <c r="G2782" i="6"/>
  <c r="D2782" i="6"/>
  <c r="A2782" i="6"/>
  <c r="B2782" i="6"/>
  <c r="F2781" i="6"/>
  <c r="G2781" i="6" s="1"/>
  <c r="D2781" i="6"/>
  <c r="A2781" i="6"/>
  <c r="B2781" i="6"/>
  <c r="F2780" i="6"/>
  <c r="G2780" i="6"/>
  <c r="D2780" i="6"/>
  <c r="A2780" i="6"/>
  <c r="B2780" i="6" s="1"/>
  <c r="F2779" i="6"/>
  <c r="G2779" i="6"/>
  <c r="D2779" i="6"/>
  <c r="A2779" i="6"/>
  <c r="B2779" i="6"/>
  <c r="F2776" i="6"/>
  <c r="G2776" i="6"/>
  <c r="D2776" i="6"/>
  <c r="B2776" i="6"/>
  <c r="A2776" i="6"/>
  <c r="F2775" i="6"/>
  <c r="G2775" i="6" s="1"/>
  <c r="D2775" i="6"/>
  <c r="B2775" i="6"/>
  <c r="A2775" i="6"/>
  <c r="F2774" i="6"/>
  <c r="G2774" i="6"/>
  <c r="D2774" i="6"/>
  <c r="B2774" i="6"/>
  <c r="A2774" i="6"/>
  <c r="F2773" i="6"/>
  <c r="G2773" i="6"/>
  <c r="D2773" i="6"/>
  <c r="B2773" i="6"/>
  <c r="A2773" i="6"/>
  <c r="F2772" i="6"/>
  <c r="G2772" i="6"/>
  <c r="D2772" i="6"/>
  <c r="B2772" i="6"/>
  <c r="A2772" i="6"/>
  <c r="F2771" i="6"/>
  <c r="G2771" i="6" s="1"/>
  <c r="D2771" i="6"/>
  <c r="B2771" i="6"/>
  <c r="A2771" i="6"/>
  <c r="F2770" i="6"/>
  <c r="G2770" i="6"/>
  <c r="D2770" i="6"/>
  <c r="B2770" i="6"/>
  <c r="A2770" i="6"/>
  <c r="F2769" i="6"/>
  <c r="G2769" i="6"/>
  <c r="D2769" i="6"/>
  <c r="B2769" i="6"/>
  <c r="A2769" i="6"/>
  <c r="F2768" i="6"/>
  <c r="G2768" i="6"/>
  <c r="D2768" i="6"/>
  <c r="B2768" i="6"/>
  <c r="A2768" i="6"/>
  <c r="F2767" i="6"/>
  <c r="G2767" i="6" s="1"/>
  <c r="D2767" i="6"/>
  <c r="B2767" i="6"/>
  <c r="A2767" i="6"/>
  <c r="F2766" i="6"/>
  <c r="G2766" i="6"/>
  <c r="D2766" i="6"/>
  <c r="B2766" i="6"/>
  <c r="A2766" i="6"/>
  <c r="F2765" i="6"/>
  <c r="G2765" i="6"/>
  <c r="D2765" i="6"/>
  <c r="B2765" i="6"/>
  <c r="A2765" i="6"/>
  <c r="F2764" i="6"/>
  <c r="G2764" i="6"/>
  <c r="D2764" i="6"/>
  <c r="B2764" i="6"/>
  <c r="A2764" i="6"/>
  <c r="F2763" i="6"/>
  <c r="G2763" i="6" s="1"/>
  <c r="D2763" i="6"/>
  <c r="B2763" i="6"/>
  <c r="A2763" i="6"/>
  <c r="B2756" i="6"/>
  <c r="G2755" i="6"/>
  <c r="B2755" i="6"/>
  <c r="B2754" i="6"/>
  <c r="B2753" i="6"/>
  <c r="F2747" i="6"/>
  <c r="G2747" i="6"/>
  <c r="D2747" i="6"/>
  <c r="B2747" i="6"/>
  <c r="A2747" i="6"/>
  <c r="F2746" i="6"/>
  <c r="G2746" i="6"/>
  <c r="D2746" i="6"/>
  <c r="B2746" i="6"/>
  <c r="A2746" i="6"/>
  <c r="F2745" i="6"/>
  <c r="G2745" i="6" s="1"/>
  <c r="D2745" i="6"/>
  <c r="B2745" i="6"/>
  <c r="A2745" i="6"/>
  <c r="F2744" i="6"/>
  <c r="G2744" i="6"/>
  <c r="D2744" i="6"/>
  <c r="B2744" i="6"/>
  <c r="A2744" i="6"/>
  <c r="F2743" i="6"/>
  <c r="G2743" i="6"/>
  <c r="D2743" i="6"/>
  <c r="B2743" i="6"/>
  <c r="A2743" i="6"/>
  <c r="F2742" i="6"/>
  <c r="G2742" i="6"/>
  <c r="D2742" i="6"/>
  <c r="B2742" i="6"/>
  <c r="A2742" i="6"/>
  <c r="F2741" i="6"/>
  <c r="G2741" i="6" s="1"/>
  <c r="D2741" i="6"/>
  <c r="B2741" i="6"/>
  <c r="A2741" i="6"/>
  <c r="F2740" i="6"/>
  <c r="G2740" i="6" s="1"/>
  <c r="D2740" i="6"/>
  <c r="B2740" i="6"/>
  <c r="A2740" i="6"/>
  <c r="F2739" i="6"/>
  <c r="G2739" i="6"/>
  <c r="D2739" i="6"/>
  <c r="B2739" i="6"/>
  <c r="A2739" i="6"/>
  <c r="F2736" i="6"/>
  <c r="G2736" i="6"/>
  <c r="D2736" i="6"/>
  <c r="A2736" i="6"/>
  <c r="B2736" i="6"/>
  <c r="F2735" i="6"/>
  <c r="G2735" i="6" s="1"/>
  <c r="D2735" i="6"/>
  <c r="A2735" i="6"/>
  <c r="B2735" i="6"/>
  <c r="F2734" i="6"/>
  <c r="G2734" i="6" s="1"/>
  <c r="D2734" i="6"/>
  <c r="A2734" i="6"/>
  <c r="B2734" i="6" s="1"/>
  <c r="F2733" i="6"/>
  <c r="G2733" i="6"/>
  <c r="D2733" i="6"/>
  <c r="A2733" i="6"/>
  <c r="B2733" i="6" s="1"/>
  <c r="F2732" i="6"/>
  <c r="G2732" i="6"/>
  <c r="D2732" i="6"/>
  <c r="A2732" i="6"/>
  <c r="B2732" i="6"/>
  <c r="F2731" i="6"/>
  <c r="G2731" i="6" s="1"/>
  <c r="D2731" i="6"/>
  <c r="A2731" i="6"/>
  <c r="B2731" i="6"/>
  <c r="F2730" i="6"/>
  <c r="G2730" i="6" s="1"/>
  <c r="D2730" i="6"/>
  <c r="A2730" i="6"/>
  <c r="B2730" i="6" s="1"/>
  <c r="F2729" i="6"/>
  <c r="G2729" i="6"/>
  <c r="D2729" i="6"/>
  <c r="A2729" i="6"/>
  <c r="B2729" i="6" s="1"/>
  <c r="F2726" i="6"/>
  <c r="G2726" i="6"/>
  <c r="D2726" i="6"/>
  <c r="B2726" i="6"/>
  <c r="A2726" i="6"/>
  <c r="F2725" i="6"/>
  <c r="G2725" i="6" s="1"/>
  <c r="D2725" i="6"/>
  <c r="B2725" i="6"/>
  <c r="A2725" i="6"/>
  <c r="F2724" i="6"/>
  <c r="G2724" i="6" s="1"/>
  <c r="D2724" i="6"/>
  <c r="B2724" i="6"/>
  <c r="A2724" i="6"/>
  <c r="F2723" i="6"/>
  <c r="G2723" i="6"/>
  <c r="D2723" i="6"/>
  <c r="B2723" i="6"/>
  <c r="A2723" i="6"/>
  <c r="F2722" i="6"/>
  <c r="G2722" i="6"/>
  <c r="D2722" i="6"/>
  <c r="B2722" i="6"/>
  <c r="A2722" i="6"/>
  <c r="F2721" i="6"/>
  <c r="G2721" i="6" s="1"/>
  <c r="D2721" i="6"/>
  <c r="B2721" i="6"/>
  <c r="A2721" i="6"/>
  <c r="F2720" i="6"/>
  <c r="G2720" i="6" s="1"/>
  <c r="D2720" i="6"/>
  <c r="B2720" i="6"/>
  <c r="A2720" i="6"/>
  <c r="F2719" i="6"/>
  <c r="G2719" i="6"/>
  <c r="D2719" i="6"/>
  <c r="B2719" i="6"/>
  <c r="A2719" i="6"/>
  <c r="F2718" i="6"/>
  <c r="G2718" i="6"/>
  <c r="D2718" i="6"/>
  <c r="B2718" i="6"/>
  <c r="A2718" i="6"/>
  <c r="F2717" i="6"/>
  <c r="G2717" i="6" s="1"/>
  <c r="D2717" i="6"/>
  <c r="B2717" i="6"/>
  <c r="A2717" i="6"/>
  <c r="F2716" i="6"/>
  <c r="G2716" i="6" s="1"/>
  <c r="D2716" i="6"/>
  <c r="B2716" i="6"/>
  <c r="A2716" i="6"/>
  <c r="F2715" i="6"/>
  <c r="G2715" i="6"/>
  <c r="D2715" i="6"/>
  <c r="B2715" i="6"/>
  <c r="A2715" i="6"/>
  <c r="F2714" i="6"/>
  <c r="G2714" i="6"/>
  <c r="D2714" i="6"/>
  <c r="B2714" i="6"/>
  <c r="A2714" i="6"/>
  <c r="F2713" i="6"/>
  <c r="G2713" i="6" s="1"/>
  <c r="D2713" i="6"/>
  <c r="B2713" i="6"/>
  <c r="A2713" i="6"/>
  <c r="B2706" i="6"/>
  <c r="G2705" i="6"/>
  <c r="B2705" i="6"/>
  <c r="B2704" i="6"/>
  <c r="B2703" i="6"/>
  <c r="F2697" i="6"/>
  <c r="G2697" i="6"/>
  <c r="D2697" i="6"/>
  <c r="B2697" i="6"/>
  <c r="A2697" i="6"/>
  <c r="F2696" i="6"/>
  <c r="G2696" i="6"/>
  <c r="D2696" i="6"/>
  <c r="B2696" i="6"/>
  <c r="A2696" i="6"/>
  <c r="F2695" i="6"/>
  <c r="G2695" i="6" s="1"/>
  <c r="D2695" i="6"/>
  <c r="B2695" i="6"/>
  <c r="A2695" i="6"/>
  <c r="F2694" i="6"/>
  <c r="G2694" i="6" s="1"/>
  <c r="D2694" i="6"/>
  <c r="B2694" i="6"/>
  <c r="A2694" i="6"/>
  <c r="F2693" i="6"/>
  <c r="G2693" i="6"/>
  <c r="D2693" i="6"/>
  <c r="B2693" i="6"/>
  <c r="A2693" i="6"/>
  <c r="F2692" i="6"/>
  <c r="G2692" i="6"/>
  <c r="D2692" i="6"/>
  <c r="B2692" i="6"/>
  <c r="A2692" i="6"/>
  <c r="F2691" i="6"/>
  <c r="G2691" i="6" s="1"/>
  <c r="D2691" i="6"/>
  <c r="B2691" i="6"/>
  <c r="A2691" i="6"/>
  <c r="F2690" i="6"/>
  <c r="G2690" i="6" s="1"/>
  <c r="D2690" i="6"/>
  <c r="B2690" i="6"/>
  <c r="A2690" i="6"/>
  <c r="F2689" i="6"/>
  <c r="G2689" i="6"/>
  <c r="D2689" i="6"/>
  <c r="B2689" i="6"/>
  <c r="A2689" i="6"/>
  <c r="F2686" i="6"/>
  <c r="G2686" i="6"/>
  <c r="D2686" i="6"/>
  <c r="A2686" i="6"/>
  <c r="B2686" i="6"/>
  <c r="F2685" i="6"/>
  <c r="G2685" i="6" s="1"/>
  <c r="D2685" i="6"/>
  <c r="A2685" i="6"/>
  <c r="B2685" i="6"/>
  <c r="F2684" i="6"/>
  <c r="G2684" i="6" s="1"/>
  <c r="D2684" i="6"/>
  <c r="A2684" i="6"/>
  <c r="B2684" i="6" s="1"/>
  <c r="F2683" i="6"/>
  <c r="G2683" i="6"/>
  <c r="D2683" i="6"/>
  <c r="A2683" i="6"/>
  <c r="B2683" i="6" s="1"/>
  <c r="F2682" i="6"/>
  <c r="G2682" i="6"/>
  <c r="D2682" i="6"/>
  <c r="A2682" i="6"/>
  <c r="B2682" i="6"/>
  <c r="F2681" i="6"/>
  <c r="G2681" i="6" s="1"/>
  <c r="D2681" i="6"/>
  <c r="A2681" i="6"/>
  <c r="B2681" i="6"/>
  <c r="F2680" i="6"/>
  <c r="G2680" i="6" s="1"/>
  <c r="D2680" i="6"/>
  <c r="A2680" i="6"/>
  <c r="B2680" i="6" s="1"/>
  <c r="F2679" i="6"/>
  <c r="G2679" i="6"/>
  <c r="D2679" i="6"/>
  <c r="A2679" i="6"/>
  <c r="B2679" i="6" s="1"/>
  <c r="F2676" i="6"/>
  <c r="G2676" i="6"/>
  <c r="D2676" i="6"/>
  <c r="B2676" i="6"/>
  <c r="A2676" i="6"/>
  <c r="F2675" i="6"/>
  <c r="G2675" i="6" s="1"/>
  <c r="D2675" i="6"/>
  <c r="B2675" i="6"/>
  <c r="A2675" i="6"/>
  <c r="F2674" i="6"/>
  <c r="G2674" i="6" s="1"/>
  <c r="D2674" i="6"/>
  <c r="B2674" i="6"/>
  <c r="A2674" i="6"/>
  <c r="F2673" i="6"/>
  <c r="G2673" i="6"/>
  <c r="D2673" i="6"/>
  <c r="B2673" i="6"/>
  <c r="A2673" i="6"/>
  <c r="F2672" i="6"/>
  <c r="G2672" i="6"/>
  <c r="D2672" i="6"/>
  <c r="B2672" i="6"/>
  <c r="A2672" i="6"/>
  <c r="F2671" i="6"/>
  <c r="G2671" i="6" s="1"/>
  <c r="D2671" i="6"/>
  <c r="B2671" i="6"/>
  <c r="A2671" i="6"/>
  <c r="F2670" i="6"/>
  <c r="G2670" i="6" s="1"/>
  <c r="D2670" i="6"/>
  <c r="B2670" i="6"/>
  <c r="A2670" i="6"/>
  <c r="F2669" i="6"/>
  <c r="G2669" i="6"/>
  <c r="D2669" i="6"/>
  <c r="B2669" i="6"/>
  <c r="A2669" i="6"/>
  <c r="F2668" i="6"/>
  <c r="G2668" i="6"/>
  <c r="D2668" i="6"/>
  <c r="B2668" i="6"/>
  <c r="A2668" i="6"/>
  <c r="F2667" i="6"/>
  <c r="G2667" i="6" s="1"/>
  <c r="D2667" i="6"/>
  <c r="B2667" i="6"/>
  <c r="A2667" i="6"/>
  <c r="F2666" i="6"/>
  <c r="G2666" i="6" s="1"/>
  <c r="D2666" i="6"/>
  <c r="B2666" i="6"/>
  <c r="A2666" i="6"/>
  <c r="F2665" i="6"/>
  <c r="G2665" i="6"/>
  <c r="D2665" i="6"/>
  <c r="B2665" i="6"/>
  <c r="A2665" i="6"/>
  <c r="F2664" i="6"/>
  <c r="G2664" i="6"/>
  <c r="D2664" i="6"/>
  <c r="B2664" i="6"/>
  <c r="A2664" i="6"/>
  <c r="F2663" i="6"/>
  <c r="G2663" i="6" s="1"/>
  <c r="D2663" i="6"/>
  <c r="B2663" i="6"/>
  <c r="A2663" i="6"/>
  <c r="B2656" i="6"/>
  <c r="G2655" i="6"/>
  <c r="B2655" i="6"/>
  <c r="B2654" i="6"/>
  <c r="B2653" i="6"/>
  <c r="F2647" i="6"/>
  <c r="G2647" i="6"/>
  <c r="D2647" i="6"/>
  <c r="B2647" i="6"/>
  <c r="A2647" i="6"/>
  <c r="F2646" i="6"/>
  <c r="G2646" i="6"/>
  <c r="D2646" i="6"/>
  <c r="B2646" i="6"/>
  <c r="A2646" i="6"/>
  <c r="F2645" i="6"/>
  <c r="G2645" i="6" s="1"/>
  <c r="D2645" i="6"/>
  <c r="B2645" i="6"/>
  <c r="A2645" i="6"/>
  <c r="F2644" i="6"/>
  <c r="G2644" i="6" s="1"/>
  <c r="D2644" i="6"/>
  <c r="B2644" i="6"/>
  <c r="A2644" i="6"/>
  <c r="F2643" i="6"/>
  <c r="G2643" i="6"/>
  <c r="D2643" i="6"/>
  <c r="B2643" i="6"/>
  <c r="A2643" i="6"/>
  <c r="F2642" i="6"/>
  <c r="G2642" i="6"/>
  <c r="D2642" i="6"/>
  <c r="B2642" i="6"/>
  <c r="A2642" i="6"/>
  <c r="F2641" i="6"/>
  <c r="G2641" i="6" s="1"/>
  <c r="D2641" i="6"/>
  <c r="B2641" i="6"/>
  <c r="A2641" i="6"/>
  <c r="F2640" i="6"/>
  <c r="G2640" i="6" s="1"/>
  <c r="D2640" i="6"/>
  <c r="B2640" i="6"/>
  <c r="A2640" i="6"/>
  <c r="F2639" i="6"/>
  <c r="G2639" i="6"/>
  <c r="D2639" i="6"/>
  <c r="B2639" i="6"/>
  <c r="A2639" i="6"/>
  <c r="F2636" i="6"/>
  <c r="G2636" i="6"/>
  <c r="D2636" i="6"/>
  <c r="A2636" i="6"/>
  <c r="B2636" i="6"/>
  <c r="F2635" i="6"/>
  <c r="G2635" i="6" s="1"/>
  <c r="D2635" i="6"/>
  <c r="A2635" i="6"/>
  <c r="B2635" i="6"/>
  <c r="F2634" i="6"/>
  <c r="G2634" i="6" s="1"/>
  <c r="D2634" i="6"/>
  <c r="A2634" i="6"/>
  <c r="B2634" i="6" s="1"/>
  <c r="F2633" i="6"/>
  <c r="G2633" i="6"/>
  <c r="D2633" i="6"/>
  <c r="A2633" i="6"/>
  <c r="B2633" i="6" s="1"/>
  <c r="F2632" i="6"/>
  <c r="G2632" i="6"/>
  <c r="D2632" i="6"/>
  <c r="A2632" i="6"/>
  <c r="B2632" i="6"/>
  <c r="F2631" i="6"/>
  <c r="G2631" i="6" s="1"/>
  <c r="D2631" i="6"/>
  <c r="A2631" i="6"/>
  <c r="B2631" i="6"/>
  <c r="F2630" i="6"/>
  <c r="G2630" i="6" s="1"/>
  <c r="D2630" i="6"/>
  <c r="A2630" i="6"/>
  <c r="B2630" i="6" s="1"/>
  <c r="F2629" i="6"/>
  <c r="G2629" i="6"/>
  <c r="D2629" i="6"/>
  <c r="A2629" i="6"/>
  <c r="B2629" i="6" s="1"/>
  <c r="F2626" i="6"/>
  <c r="G2626" i="6"/>
  <c r="D2626" i="6"/>
  <c r="B2626" i="6"/>
  <c r="A2626" i="6"/>
  <c r="F2625" i="6"/>
  <c r="G2625" i="6" s="1"/>
  <c r="D2625" i="6"/>
  <c r="B2625" i="6"/>
  <c r="A2625" i="6"/>
  <c r="F2624" i="6"/>
  <c r="G2624" i="6" s="1"/>
  <c r="D2624" i="6"/>
  <c r="B2624" i="6"/>
  <c r="A2624" i="6"/>
  <c r="F2623" i="6"/>
  <c r="G2623" i="6"/>
  <c r="D2623" i="6"/>
  <c r="B2623" i="6"/>
  <c r="A2623" i="6"/>
  <c r="F2622" i="6"/>
  <c r="G2622" i="6"/>
  <c r="D2622" i="6"/>
  <c r="B2622" i="6"/>
  <c r="A2622" i="6"/>
  <c r="F2621" i="6"/>
  <c r="G2621" i="6" s="1"/>
  <c r="D2621" i="6"/>
  <c r="B2621" i="6"/>
  <c r="A2621" i="6"/>
  <c r="F2620" i="6"/>
  <c r="G2620" i="6" s="1"/>
  <c r="D2620" i="6"/>
  <c r="B2620" i="6"/>
  <c r="A2620" i="6"/>
  <c r="F2619" i="6"/>
  <c r="G2619" i="6"/>
  <c r="D2619" i="6"/>
  <c r="B2619" i="6"/>
  <c r="A2619" i="6"/>
  <c r="F2618" i="6"/>
  <c r="G2618" i="6"/>
  <c r="D2618" i="6"/>
  <c r="B2618" i="6"/>
  <c r="A2618" i="6"/>
  <c r="F2617" i="6"/>
  <c r="G2617" i="6" s="1"/>
  <c r="D2617" i="6"/>
  <c r="B2617" i="6"/>
  <c r="A2617" i="6"/>
  <c r="F2616" i="6"/>
  <c r="G2616" i="6" s="1"/>
  <c r="D2616" i="6"/>
  <c r="B2616" i="6"/>
  <c r="A2616" i="6"/>
  <c r="F2615" i="6"/>
  <c r="G2615" i="6"/>
  <c r="D2615" i="6"/>
  <c r="B2615" i="6"/>
  <c r="A2615" i="6"/>
  <c r="F2614" i="6"/>
  <c r="G2614" i="6"/>
  <c r="D2614" i="6"/>
  <c r="B2614" i="6"/>
  <c r="A2614" i="6"/>
  <c r="F2613" i="6"/>
  <c r="G2613" i="6" s="1"/>
  <c r="D2613" i="6"/>
  <c r="B2613" i="6"/>
  <c r="A2613" i="6"/>
  <c r="B2606" i="6"/>
  <c r="G2605" i="6"/>
  <c r="B2605" i="6"/>
  <c r="B2604" i="6"/>
  <c r="B2603" i="6"/>
  <c r="F2597" i="6"/>
  <c r="G2597" i="6"/>
  <c r="D2597" i="6"/>
  <c r="B2597" i="6"/>
  <c r="A2597" i="6"/>
  <c r="F2596" i="6"/>
  <c r="G2596" i="6"/>
  <c r="D2596" i="6"/>
  <c r="B2596" i="6"/>
  <c r="A2596" i="6"/>
  <c r="F2595" i="6"/>
  <c r="G2595" i="6" s="1"/>
  <c r="D2595" i="6"/>
  <c r="B2595" i="6"/>
  <c r="A2595" i="6"/>
  <c r="F2594" i="6"/>
  <c r="G2594" i="6" s="1"/>
  <c r="D2594" i="6"/>
  <c r="B2594" i="6"/>
  <c r="A2594" i="6"/>
  <c r="F2593" i="6"/>
  <c r="G2593" i="6"/>
  <c r="D2593" i="6"/>
  <c r="B2593" i="6"/>
  <c r="A2593" i="6"/>
  <c r="F2592" i="6"/>
  <c r="G2592" i="6"/>
  <c r="D2592" i="6"/>
  <c r="B2592" i="6"/>
  <c r="A2592" i="6"/>
  <c r="F2591" i="6"/>
  <c r="G2591" i="6" s="1"/>
  <c r="D2591" i="6"/>
  <c r="B2591" i="6"/>
  <c r="A2591" i="6"/>
  <c r="F2590" i="6"/>
  <c r="G2590" i="6" s="1"/>
  <c r="D2590" i="6"/>
  <c r="B2590" i="6"/>
  <c r="A2590" i="6"/>
  <c r="F2589" i="6"/>
  <c r="G2589" i="6"/>
  <c r="D2589" i="6"/>
  <c r="B2589" i="6"/>
  <c r="A2589" i="6"/>
  <c r="F2586" i="6"/>
  <c r="G2586" i="6"/>
  <c r="D2586" i="6"/>
  <c r="A2586" i="6"/>
  <c r="B2586" i="6"/>
  <c r="F2585" i="6"/>
  <c r="G2585" i="6" s="1"/>
  <c r="D2585" i="6"/>
  <c r="A2585" i="6"/>
  <c r="B2585" i="6"/>
  <c r="F2584" i="6"/>
  <c r="G2584" i="6" s="1"/>
  <c r="D2584" i="6"/>
  <c r="A2584" i="6"/>
  <c r="B2584" i="6" s="1"/>
  <c r="F2583" i="6"/>
  <c r="G2583" i="6"/>
  <c r="D2583" i="6"/>
  <c r="A2583" i="6"/>
  <c r="B2583" i="6" s="1"/>
  <c r="F2582" i="6"/>
  <c r="G2582" i="6"/>
  <c r="D2582" i="6"/>
  <c r="A2582" i="6"/>
  <c r="B2582" i="6"/>
  <c r="F2581" i="6"/>
  <c r="G2581" i="6" s="1"/>
  <c r="D2581" i="6"/>
  <c r="A2581" i="6"/>
  <c r="B2581" i="6"/>
  <c r="F2580" i="6"/>
  <c r="G2580" i="6" s="1"/>
  <c r="D2580" i="6"/>
  <c r="A2580" i="6"/>
  <c r="B2580" i="6" s="1"/>
  <c r="F2579" i="6"/>
  <c r="G2579" i="6"/>
  <c r="D2579" i="6"/>
  <c r="A2579" i="6"/>
  <c r="B2579" i="6" s="1"/>
  <c r="F2576" i="6"/>
  <c r="G2576" i="6"/>
  <c r="D2576" i="6"/>
  <c r="B2576" i="6"/>
  <c r="A2576" i="6"/>
  <c r="F2575" i="6"/>
  <c r="G2575" i="6" s="1"/>
  <c r="D2575" i="6"/>
  <c r="B2575" i="6"/>
  <c r="A2575" i="6"/>
  <c r="F2574" i="6"/>
  <c r="G2574" i="6" s="1"/>
  <c r="D2574" i="6"/>
  <c r="B2574" i="6"/>
  <c r="A2574" i="6"/>
  <c r="F2573" i="6"/>
  <c r="G2573" i="6"/>
  <c r="D2573" i="6"/>
  <c r="B2573" i="6"/>
  <c r="A2573" i="6"/>
  <c r="F2572" i="6"/>
  <c r="G2572" i="6"/>
  <c r="D2572" i="6"/>
  <c r="B2572" i="6"/>
  <c r="A2572" i="6"/>
  <c r="F2571" i="6"/>
  <c r="G2571" i="6" s="1"/>
  <c r="D2571" i="6"/>
  <c r="B2571" i="6"/>
  <c r="A2571" i="6"/>
  <c r="F2570" i="6"/>
  <c r="G2570" i="6" s="1"/>
  <c r="D2570" i="6"/>
  <c r="B2570" i="6"/>
  <c r="A2570" i="6"/>
  <c r="F2569" i="6"/>
  <c r="G2569" i="6"/>
  <c r="D2569" i="6"/>
  <c r="B2569" i="6"/>
  <c r="A2569" i="6"/>
  <c r="F2568" i="6"/>
  <c r="G2568" i="6"/>
  <c r="D2568" i="6"/>
  <c r="B2568" i="6"/>
  <c r="A2568" i="6"/>
  <c r="F2567" i="6"/>
  <c r="G2567" i="6" s="1"/>
  <c r="D2567" i="6"/>
  <c r="B2567" i="6"/>
  <c r="A2567" i="6"/>
  <c r="F2566" i="6"/>
  <c r="G2566" i="6" s="1"/>
  <c r="D2566" i="6"/>
  <c r="B2566" i="6"/>
  <c r="A2566" i="6"/>
  <c r="F2565" i="6"/>
  <c r="G2565" i="6"/>
  <c r="D2565" i="6"/>
  <c r="B2565" i="6"/>
  <c r="A2565" i="6"/>
  <c r="F2564" i="6"/>
  <c r="G2564" i="6"/>
  <c r="D2564" i="6"/>
  <c r="B2564" i="6"/>
  <c r="A2564" i="6"/>
  <c r="F2563" i="6"/>
  <c r="G2563" i="6" s="1"/>
  <c r="D2563" i="6"/>
  <c r="B2563" i="6"/>
  <c r="A2563" i="6"/>
  <c r="B2556" i="6"/>
  <c r="G2555" i="6"/>
  <c r="B2555" i="6"/>
  <c r="B2554" i="6"/>
  <c r="B2553" i="6"/>
  <c r="F2547" i="6"/>
  <c r="G2547" i="6"/>
  <c r="D2547" i="6"/>
  <c r="B2547" i="6"/>
  <c r="A2547" i="6"/>
  <c r="F2546" i="6"/>
  <c r="G2546" i="6"/>
  <c r="D2546" i="6"/>
  <c r="B2546" i="6"/>
  <c r="A2546" i="6"/>
  <c r="F2545" i="6"/>
  <c r="G2545" i="6" s="1"/>
  <c r="D2545" i="6"/>
  <c r="B2545" i="6"/>
  <c r="A2545" i="6"/>
  <c r="F2544" i="6"/>
  <c r="G2544" i="6" s="1"/>
  <c r="D2544" i="6"/>
  <c r="B2544" i="6"/>
  <c r="A2544" i="6"/>
  <c r="F2543" i="6"/>
  <c r="G2543" i="6"/>
  <c r="D2543" i="6"/>
  <c r="B2543" i="6"/>
  <c r="A2543" i="6"/>
  <c r="F2542" i="6"/>
  <c r="G2542" i="6"/>
  <c r="D2542" i="6"/>
  <c r="B2542" i="6"/>
  <c r="A2542" i="6"/>
  <c r="F2541" i="6"/>
  <c r="G2541" i="6" s="1"/>
  <c r="D2541" i="6"/>
  <c r="B2541" i="6"/>
  <c r="A2541" i="6"/>
  <c r="F2540" i="6"/>
  <c r="G2540" i="6" s="1"/>
  <c r="D2540" i="6"/>
  <c r="B2540" i="6"/>
  <c r="A2540" i="6"/>
  <c r="F2539" i="6"/>
  <c r="G2539" i="6"/>
  <c r="D2539" i="6"/>
  <c r="B2539" i="6"/>
  <c r="A2539" i="6"/>
  <c r="F2536" i="6"/>
  <c r="G2536" i="6"/>
  <c r="D2536" i="6"/>
  <c r="A2536" i="6"/>
  <c r="B2536" i="6"/>
  <c r="F2535" i="6"/>
  <c r="G2535" i="6" s="1"/>
  <c r="D2535" i="6"/>
  <c r="A2535" i="6"/>
  <c r="B2535" i="6"/>
  <c r="F2534" i="6"/>
  <c r="G2534" i="6" s="1"/>
  <c r="D2534" i="6"/>
  <c r="A2534" i="6"/>
  <c r="B2534" i="6" s="1"/>
  <c r="F2533" i="6"/>
  <c r="G2533" i="6"/>
  <c r="D2533" i="6"/>
  <c r="A2533" i="6"/>
  <c r="B2533" i="6" s="1"/>
  <c r="F2532" i="6"/>
  <c r="G2532" i="6"/>
  <c r="D2532" i="6"/>
  <c r="A2532" i="6"/>
  <c r="B2532" i="6"/>
  <c r="F2531" i="6"/>
  <c r="G2531" i="6" s="1"/>
  <c r="D2531" i="6"/>
  <c r="A2531" i="6"/>
  <c r="B2531" i="6"/>
  <c r="F2530" i="6"/>
  <c r="G2530" i="6" s="1"/>
  <c r="G2537" i="6" s="1"/>
  <c r="D2530" i="6"/>
  <c r="A2530" i="6"/>
  <c r="B2530" i="6" s="1"/>
  <c r="F2529" i="6"/>
  <c r="G2529" i="6"/>
  <c r="D2529" i="6"/>
  <c r="A2529" i="6"/>
  <c r="B2529" i="6"/>
  <c r="F2526" i="6"/>
  <c r="G2526" i="6" s="1"/>
  <c r="D2526" i="6"/>
  <c r="B2526" i="6"/>
  <c r="A2526" i="6"/>
  <c r="F2525" i="6"/>
  <c r="G2525" i="6" s="1"/>
  <c r="D2525" i="6"/>
  <c r="B2525" i="6"/>
  <c r="A2525" i="6"/>
  <c r="F2524" i="6"/>
  <c r="G2524" i="6"/>
  <c r="D2524" i="6"/>
  <c r="B2524" i="6"/>
  <c r="A2524" i="6"/>
  <c r="F2523" i="6"/>
  <c r="G2523" i="6"/>
  <c r="D2523" i="6"/>
  <c r="B2523" i="6"/>
  <c r="A2523" i="6"/>
  <c r="F2522" i="6"/>
  <c r="G2522" i="6" s="1"/>
  <c r="D2522" i="6"/>
  <c r="B2522" i="6"/>
  <c r="A2522" i="6"/>
  <c r="F2521" i="6"/>
  <c r="G2521" i="6" s="1"/>
  <c r="D2521" i="6"/>
  <c r="B2521" i="6"/>
  <c r="A2521" i="6"/>
  <c r="F2520" i="6"/>
  <c r="G2520" i="6"/>
  <c r="D2520" i="6"/>
  <c r="B2520" i="6"/>
  <c r="A2520" i="6"/>
  <c r="F2519" i="6"/>
  <c r="G2519" i="6"/>
  <c r="D2519" i="6"/>
  <c r="B2519" i="6"/>
  <c r="A2519" i="6"/>
  <c r="F2518" i="6"/>
  <c r="G2518" i="6" s="1"/>
  <c r="D2518" i="6"/>
  <c r="B2518" i="6"/>
  <c r="A2518" i="6"/>
  <c r="F2517" i="6"/>
  <c r="G2517" i="6" s="1"/>
  <c r="D2517" i="6"/>
  <c r="B2517" i="6"/>
  <c r="A2517" i="6"/>
  <c r="F2516" i="6"/>
  <c r="G2516" i="6"/>
  <c r="D2516" i="6"/>
  <c r="B2516" i="6"/>
  <c r="A2516" i="6"/>
  <c r="F2515" i="6"/>
  <c r="G2515" i="6"/>
  <c r="D2515" i="6"/>
  <c r="B2515" i="6"/>
  <c r="A2515" i="6"/>
  <c r="F2514" i="6"/>
  <c r="G2514" i="6" s="1"/>
  <c r="D2514" i="6"/>
  <c r="B2514" i="6"/>
  <c r="A2514" i="6"/>
  <c r="F2513" i="6"/>
  <c r="G2513" i="6" s="1"/>
  <c r="D2513" i="6"/>
  <c r="B2513" i="6"/>
  <c r="A2513" i="6"/>
  <c r="B2506" i="6"/>
  <c r="G2505" i="6"/>
  <c r="B2505" i="6"/>
  <c r="B2504" i="6"/>
  <c r="B2503" i="6"/>
  <c r="F2497" i="6"/>
  <c r="G2497" i="6"/>
  <c r="D2497" i="6"/>
  <c r="B2497" i="6"/>
  <c r="A2497" i="6"/>
  <c r="F2496" i="6"/>
  <c r="G2496" i="6" s="1"/>
  <c r="D2496" i="6"/>
  <c r="B2496" i="6"/>
  <c r="A2496" i="6"/>
  <c r="F2495" i="6"/>
  <c r="G2495" i="6" s="1"/>
  <c r="D2495" i="6"/>
  <c r="B2495" i="6"/>
  <c r="A2495" i="6"/>
  <c r="F2494" i="6"/>
  <c r="G2494" i="6"/>
  <c r="D2494" i="6"/>
  <c r="B2494" i="6"/>
  <c r="A2494" i="6"/>
  <c r="F2493" i="6"/>
  <c r="G2493" i="6"/>
  <c r="D2493" i="6"/>
  <c r="B2493" i="6"/>
  <c r="A2493" i="6"/>
  <c r="F2492" i="6"/>
  <c r="G2492" i="6" s="1"/>
  <c r="D2492" i="6"/>
  <c r="B2492" i="6"/>
  <c r="A2492" i="6"/>
  <c r="F2491" i="6"/>
  <c r="G2491" i="6" s="1"/>
  <c r="D2491" i="6"/>
  <c r="B2491" i="6"/>
  <c r="A2491" i="6"/>
  <c r="F2490" i="6"/>
  <c r="G2490" i="6"/>
  <c r="D2490" i="6"/>
  <c r="B2490" i="6"/>
  <c r="A2490" i="6"/>
  <c r="F2489" i="6"/>
  <c r="G2489" i="6"/>
  <c r="D2489" i="6"/>
  <c r="B2489" i="6"/>
  <c r="A2489" i="6"/>
  <c r="F2486" i="6"/>
  <c r="G2486" i="6" s="1"/>
  <c r="D2486" i="6"/>
  <c r="A2486" i="6"/>
  <c r="B2486" i="6"/>
  <c r="F2485" i="6"/>
  <c r="G2485" i="6" s="1"/>
  <c r="D2485" i="6"/>
  <c r="A2485" i="6"/>
  <c r="B2485" i="6" s="1"/>
  <c r="F2484" i="6"/>
  <c r="G2484" i="6"/>
  <c r="D2484" i="6"/>
  <c r="A2484" i="6"/>
  <c r="B2484" i="6" s="1"/>
  <c r="F2483" i="6"/>
  <c r="G2483" i="6"/>
  <c r="D2483" i="6"/>
  <c r="A2483" i="6"/>
  <c r="B2483" i="6"/>
  <c r="F2482" i="6"/>
  <c r="G2482" i="6" s="1"/>
  <c r="D2482" i="6"/>
  <c r="A2482" i="6"/>
  <c r="B2482" i="6"/>
  <c r="F2481" i="6"/>
  <c r="G2481" i="6" s="1"/>
  <c r="D2481" i="6"/>
  <c r="A2481" i="6"/>
  <c r="B2481" i="6" s="1"/>
  <c r="F2480" i="6"/>
  <c r="G2480" i="6"/>
  <c r="D2480" i="6"/>
  <c r="A2480" i="6"/>
  <c r="B2480" i="6" s="1"/>
  <c r="F2479" i="6"/>
  <c r="G2479" i="6"/>
  <c r="D2479" i="6"/>
  <c r="A2479" i="6"/>
  <c r="B2479" i="6"/>
  <c r="F2476" i="6"/>
  <c r="G2476" i="6" s="1"/>
  <c r="D2476" i="6"/>
  <c r="B2476" i="6"/>
  <c r="A2476" i="6"/>
  <c r="F2475" i="6"/>
  <c r="G2475" i="6" s="1"/>
  <c r="D2475" i="6"/>
  <c r="B2475" i="6"/>
  <c r="A2475" i="6"/>
  <c r="F2474" i="6"/>
  <c r="G2474" i="6"/>
  <c r="D2474" i="6"/>
  <c r="B2474" i="6"/>
  <c r="A2474" i="6"/>
  <c r="F2473" i="6"/>
  <c r="G2473" i="6"/>
  <c r="D2473" i="6"/>
  <c r="B2473" i="6"/>
  <c r="A2473" i="6"/>
  <c r="F2472" i="6"/>
  <c r="G2472" i="6" s="1"/>
  <c r="D2472" i="6"/>
  <c r="B2472" i="6"/>
  <c r="A2472" i="6"/>
  <c r="F2471" i="6"/>
  <c r="G2471" i="6" s="1"/>
  <c r="D2471" i="6"/>
  <c r="B2471" i="6"/>
  <c r="A2471" i="6"/>
  <c r="F2470" i="6"/>
  <c r="G2470" i="6"/>
  <c r="D2470" i="6"/>
  <c r="B2470" i="6"/>
  <c r="A2470" i="6"/>
  <c r="F2469" i="6"/>
  <c r="G2469" i="6"/>
  <c r="D2469" i="6"/>
  <c r="B2469" i="6"/>
  <c r="A2469" i="6"/>
  <c r="F2468" i="6"/>
  <c r="G2468" i="6" s="1"/>
  <c r="D2468" i="6"/>
  <c r="B2468" i="6"/>
  <c r="A2468" i="6"/>
  <c r="F2467" i="6"/>
  <c r="G2467" i="6" s="1"/>
  <c r="D2467" i="6"/>
  <c r="B2467" i="6"/>
  <c r="A2467" i="6"/>
  <c r="F2466" i="6"/>
  <c r="G2466" i="6"/>
  <c r="D2466" i="6"/>
  <c r="B2466" i="6"/>
  <c r="A2466" i="6"/>
  <c r="F2465" i="6"/>
  <c r="G2465" i="6"/>
  <c r="D2465" i="6"/>
  <c r="B2465" i="6"/>
  <c r="A2465" i="6"/>
  <c r="F2464" i="6"/>
  <c r="G2464" i="6" s="1"/>
  <c r="D2464" i="6"/>
  <c r="B2464" i="6"/>
  <c r="A2464" i="6"/>
  <c r="F2463" i="6"/>
  <c r="G2463" i="6" s="1"/>
  <c r="D2463" i="6"/>
  <c r="B2463" i="6"/>
  <c r="A2463" i="6"/>
  <c r="B2456" i="6"/>
  <c r="G2455" i="6"/>
  <c r="B2455" i="6"/>
  <c r="B2454" i="6"/>
  <c r="B2453" i="6"/>
  <c r="F2447" i="6"/>
  <c r="G2447" i="6"/>
  <c r="D2447" i="6"/>
  <c r="B2447" i="6"/>
  <c r="A2447" i="6"/>
  <c r="F2446" i="6"/>
  <c r="G2446" i="6" s="1"/>
  <c r="D2446" i="6"/>
  <c r="B2446" i="6"/>
  <c r="A2446" i="6"/>
  <c r="F2445" i="6"/>
  <c r="G2445" i="6" s="1"/>
  <c r="D2445" i="6"/>
  <c r="B2445" i="6"/>
  <c r="A2445" i="6"/>
  <c r="F2444" i="6"/>
  <c r="G2444" i="6"/>
  <c r="D2444" i="6"/>
  <c r="B2444" i="6"/>
  <c r="A2444" i="6"/>
  <c r="F2443" i="6"/>
  <c r="G2443" i="6"/>
  <c r="D2443" i="6"/>
  <c r="B2443" i="6"/>
  <c r="A2443" i="6"/>
  <c r="F2442" i="6"/>
  <c r="G2442" i="6" s="1"/>
  <c r="D2442" i="6"/>
  <c r="B2442" i="6"/>
  <c r="A2442" i="6"/>
  <c r="F2441" i="6"/>
  <c r="G2441" i="6" s="1"/>
  <c r="D2441" i="6"/>
  <c r="B2441" i="6"/>
  <c r="A2441" i="6"/>
  <c r="F2440" i="6"/>
  <c r="G2440" i="6"/>
  <c r="D2440" i="6"/>
  <c r="B2440" i="6"/>
  <c r="A2440" i="6"/>
  <c r="F2439" i="6"/>
  <c r="G2439" i="6"/>
  <c r="D2439" i="6"/>
  <c r="B2439" i="6"/>
  <c r="A2439" i="6"/>
  <c r="F2436" i="6"/>
  <c r="G2436" i="6" s="1"/>
  <c r="D2436" i="6"/>
  <c r="A2436" i="6"/>
  <c r="B2436" i="6" s="1"/>
  <c r="F2435" i="6"/>
  <c r="G2435" i="6"/>
  <c r="D2435" i="6"/>
  <c r="A2435" i="6"/>
  <c r="B2435" i="6" s="1"/>
  <c r="F2434" i="6"/>
  <c r="G2434" i="6"/>
  <c r="D2434" i="6"/>
  <c r="A2434" i="6"/>
  <c r="B2434" i="6"/>
  <c r="F2433" i="6"/>
  <c r="G2433" i="6" s="1"/>
  <c r="D2433" i="6"/>
  <c r="A2433" i="6"/>
  <c r="B2433" i="6"/>
  <c r="F2432" i="6"/>
  <c r="G2432" i="6" s="1"/>
  <c r="D2432" i="6"/>
  <c r="A2432" i="6"/>
  <c r="B2432" i="6" s="1"/>
  <c r="F2431" i="6"/>
  <c r="G2431" i="6"/>
  <c r="D2431" i="6"/>
  <c r="A2431" i="6"/>
  <c r="B2431" i="6" s="1"/>
  <c r="F2430" i="6"/>
  <c r="G2430" i="6"/>
  <c r="D2430" i="6"/>
  <c r="A2430" i="6"/>
  <c r="B2430" i="6"/>
  <c r="F2429" i="6"/>
  <c r="G2429" i="6" s="1"/>
  <c r="D2429" i="6"/>
  <c r="A2429" i="6"/>
  <c r="B2429" i="6"/>
  <c r="F2426" i="6"/>
  <c r="G2426" i="6" s="1"/>
  <c r="D2426" i="6"/>
  <c r="B2426" i="6"/>
  <c r="A2426" i="6"/>
  <c r="F2425" i="6"/>
  <c r="G2425" i="6"/>
  <c r="D2425" i="6"/>
  <c r="B2425" i="6"/>
  <c r="A2425" i="6"/>
  <c r="F2424" i="6"/>
  <c r="G2424" i="6"/>
  <c r="D2424" i="6"/>
  <c r="B2424" i="6"/>
  <c r="A2424" i="6"/>
  <c r="F2423" i="6"/>
  <c r="G2423" i="6" s="1"/>
  <c r="D2423" i="6"/>
  <c r="B2423" i="6"/>
  <c r="A2423" i="6"/>
  <c r="F2422" i="6"/>
  <c r="G2422" i="6" s="1"/>
  <c r="D2422" i="6"/>
  <c r="B2422" i="6"/>
  <c r="A2422" i="6"/>
  <c r="F2421" i="6"/>
  <c r="G2421" i="6"/>
  <c r="D2421" i="6"/>
  <c r="B2421" i="6"/>
  <c r="A2421" i="6"/>
  <c r="F2420" i="6"/>
  <c r="G2420" i="6"/>
  <c r="D2420" i="6"/>
  <c r="B2420" i="6"/>
  <c r="A2420" i="6"/>
  <c r="F2419" i="6"/>
  <c r="G2419" i="6" s="1"/>
  <c r="D2419" i="6"/>
  <c r="B2419" i="6"/>
  <c r="A2419" i="6"/>
  <c r="F2418" i="6"/>
  <c r="G2418" i="6" s="1"/>
  <c r="D2418" i="6"/>
  <c r="B2418" i="6"/>
  <c r="A2418" i="6"/>
  <c r="F2417" i="6"/>
  <c r="G2417" i="6"/>
  <c r="D2417" i="6"/>
  <c r="B2417" i="6"/>
  <c r="A2417" i="6"/>
  <c r="F2416" i="6"/>
  <c r="G2416" i="6"/>
  <c r="D2416" i="6"/>
  <c r="B2416" i="6"/>
  <c r="A2416" i="6"/>
  <c r="F2415" i="6"/>
  <c r="G2415" i="6" s="1"/>
  <c r="D2415" i="6"/>
  <c r="B2415" i="6"/>
  <c r="A2415" i="6"/>
  <c r="F2414" i="6"/>
  <c r="G2414" i="6" s="1"/>
  <c r="D2414" i="6"/>
  <c r="B2414" i="6"/>
  <c r="A2414" i="6"/>
  <c r="F2413" i="6"/>
  <c r="G2413" i="6"/>
  <c r="D2413" i="6"/>
  <c r="B2413" i="6"/>
  <c r="A2413" i="6"/>
  <c r="B2406" i="6"/>
  <c r="G2405" i="6"/>
  <c r="B2405" i="6"/>
  <c r="B2404" i="6"/>
  <c r="B2403" i="6"/>
  <c r="F2397" i="6"/>
  <c r="G2397" i="6" s="1"/>
  <c r="D2397" i="6"/>
  <c r="B2397" i="6"/>
  <c r="A2397" i="6"/>
  <c r="F2396" i="6"/>
  <c r="G2396" i="6" s="1"/>
  <c r="D2396" i="6"/>
  <c r="B2396" i="6"/>
  <c r="A2396" i="6"/>
  <c r="F2395" i="6"/>
  <c r="G2395" i="6"/>
  <c r="D2395" i="6"/>
  <c r="B2395" i="6"/>
  <c r="A2395" i="6"/>
  <c r="F2394" i="6"/>
  <c r="G2394" i="6"/>
  <c r="D2394" i="6"/>
  <c r="B2394" i="6"/>
  <c r="A2394" i="6"/>
  <c r="F2393" i="6"/>
  <c r="G2393" i="6" s="1"/>
  <c r="D2393" i="6"/>
  <c r="B2393" i="6"/>
  <c r="A2393" i="6"/>
  <c r="F2392" i="6"/>
  <c r="G2392" i="6" s="1"/>
  <c r="D2392" i="6"/>
  <c r="B2392" i="6"/>
  <c r="A2392" i="6"/>
  <c r="F2391" i="6"/>
  <c r="G2391" i="6"/>
  <c r="D2391" i="6"/>
  <c r="B2391" i="6"/>
  <c r="A2391" i="6"/>
  <c r="F2390" i="6"/>
  <c r="G2390" i="6"/>
  <c r="D2390" i="6"/>
  <c r="B2390" i="6"/>
  <c r="A2390" i="6"/>
  <c r="F2389" i="6"/>
  <c r="G2389" i="6" s="1"/>
  <c r="D2389" i="6"/>
  <c r="B2389" i="6"/>
  <c r="A2389" i="6"/>
  <c r="F2386" i="6"/>
  <c r="G2386" i="6" s="1"/>
  <c r="D2386" i="6"/>
  <c r="A2386" i="6"/>
  <c r="B2386" i="6" s="1"/>
  <c r="F2385" i="6"/>
  <c r="G2385" i="6"/>
  <c r="D2385" i="6"/>
  <c r="A2385" i="6"/>
  <c r="B2385" i="6" s="1"/>
  <c r="F2384" i="6"/>
  <c r="G2384" i="6"/>
  <c r="D2384" i="6"/>
  <c r="A2384" i="6"/>
  <c r="B2384" i="6"/>
  <c r="F2383" i="6"/>
  <c r="G2383" i="6" s="1"/>
  <c r="D2383" i="6"/>
  <c r="A2383" i="6"/>
  <c r="B2383" i="6"/>
  <c r="F2382" i="6"/>
  <c r="G2382" i="6" s="1"/>
  <c r="D2382" i="6"/>
  <c r="A2382" i="6"/>
  <c r="B2382" i="6" s="1"/>
  <c r="F2381" i="6"/>
  <c r="G2381" i="6"/>
  <c r="D2381" i="6"/>
  <c r="A2381" i="6"/>
  <c r="B2381" i="6" s="1"/>
  <c r="F2380" i="6"/>
  <c r="G2380" i="6"/>
  <c r="D2380" i="6"/>
  <c r="A2380" i="6"/>
  <c r="B2380" i="6"/>
  <c r="F2379" i="6"/>
  <c r="G2379" i="6" s="1"/>
  <c r="D2379" i="6"/>
  <c r="A2379" i="6"/>
  <c r="B2379" i="6"/>
  <c r="F2376" i="6"/>
  <c r="G2376" i="6" s="1"/>
  <c r="D2376" i="6"/>
  <c r="B2376" i="6"/>
  <c r="A2376" i="6"/>
  <c r="F2375" i="6"/>
  <c r="G2375" i="6"/>
  <c r="D2375" i="6"/>
  <c r="B2375" i="6"/>
  <c r="A2375" i="6"/>
  <c r="F2374" i="6"/>
  <c r="G2374" i="6"/>
  <c r="D2374" i="6"/>
  <c r="B2374" i="6"/>
  <c r="A2374" i="6"/>
  <c r="F2373" i="6"/>
  <c r="G2373" i="6" s="1"/>
  <c r="D2373" i="6"/>
  <c r="B2373" i="6"/>
  <c r="A2373" i="6"/>
  <c r="F2372" i="6"/>
  <c r="G2372" i="6" s="1"/>
  <c r="D2372" i="6"/>
  <c r="B2372" i="6"/>
  <c r="A2372" i="6"/>
  <c r="F2371" i="6"/>
  <c r="G2371" i="6"/>
  <c r="D2371" i="6"/>
  <c r="B2371" i="6"/>
  <c r="A2371" i="6"/>
  <c r="F2370" i="6"/>
  <c r="G2370" i="6"/>
  <c r="D2370" i="6"/>
  <c r="B2370" i="6"/>
  <c r="A2370" i="6"/>
  <c r="F2369" i="6"/>
  <c r="G2369" i="6" s="1"/>
  <c r="D2369" i="6"/>
  <c r="B2369" i="6"/>
  <c r="A2369" i="6"/>
  <c r="F2368" i="6"/>
  <c r="G2368" i="6" s="1"/>
  <c r="D2368" i="6"/>
  <c r="B2368" i="6"/>
  <c r="A2368" i="6"/>
  <c r="F2367" i="6"/>
  <c r="G2367" i="6"/>
  <c r="D2367" i="6"/>
  <c r="B2367" i="6"/>
  <c r="A2367" i="6"/>
  <c r="F2366" i="6"/>
  <c r="G2366" i="6"/>
  <c r="D2366" i="6"/>
  <c r="B2366" i="6"/>
  <c r="A2366" i="6"/>
  <c r="F2365" i="6"/>
  <c r="G2365" i="6" s="1"/>
  <c r="D2365" i="6"/>
  <c r="B2365" i="6"/>
  <c r="A2365" i="6"/>
  <c r="F2364" i="6"/>
  <c r="G2364" i="6" s="1"/>
  <c r="D2364" i="6"/>
  <c r="B2364" i="6"/>
  <c r="A2364" i="6"/>
  <c r="F2363" i="6"/>
  <c r="G2363" i="6"/>
  <c r="D2363" i="6"/>
  <c r="B2363" i="6"/>
  <c r="A2363" i="6"/>
  <c r="B2356" i="6"/>
  <c r="G2355" i="6"/>
  <c r="B2355" i="6"/>
  <c r="B2354" i="6"/>
  <c r="B2353" i="6"/>
  <c r="F2347" i="6"/>
  <c r="G2347" i="6" s="1"/>
  <c r="D2347" i="6"/>
  <c r="B2347" i="6"/>
  <c r="A2347" i="6"/>
  <c r="F2346" i="6"/>
  <c r="G2346" i="6" s="1"/>
  <c r="D2346" i="6"/>
  <c r="B2346" i="6"/>
  <c r="A2346" i="6"/>
  <c r="F2345" i="6"/>
  <c r="G2345" i="6"/>
  <c r="D2345" i="6"/>
  <c r="B2345" i="6"/>
  <c r="A2345" i="6"/>
  <c r="F2344" i="6"/>
  <c r="G2344" i="6"/>
  <c r="D2344" i="6"/>
  <c r="B2344" i="6"/>
  <c r="A2344" i="6"/>
  <c r="F2343" i="6"/>
  <c r="G2343" i="6" s="1"/>
  <c r="D2343" i="6"/>
  <c r="B2343" i="6"/>
  <c r="A2343" i="6"/>
  <c r="F2342" i="6"/>
  <c r="G2342" i="6" s="1"/>
  <c r="D2342" i="6"/>
  <c r="B2342" i="6"/>
  <c r="A2342" i="6"/>
  <c r="F2341" i="6"/>
  <c r="G2341" i="6"/>
  <c r="D2341" i="6"/>
  <c r="B2341" i="6"/>
  <c r="A2341" i="6"/>
  <c r="F2340" i="6"/>
  <c r="G2340" i="6"/>
  <c r="D2340" i="6"/>
  <c r="B2340" i="6"/>
  <c r="A2340" i="6"/>
  <c r="F2339" i="6"/>
  <c r="G2339" i="6" s="1"/>
  <c r="D2339" i="6"/>
  <c r="B2339" i="6"/>
  <c r="A2339" i="6"/>
  <c r="F2336" i="6"/>
  <c r="G2336" i="6" s="1"/>
  <c r="D2336" i="6"/>
  <c r="A2336" i="6"/>
  <c r="B2336" i="6" s="1"/>
  <c r="F2335" i="6"/>
  <c r="G2335" i="6"/>
  <c r="D2335" i="6"/>
  <c r="A2335" i="6"/>
  <c r="B2335" i="6" s="1"/>
  <c r="F2334" i="6"/>
  <c r="G2334" i="6"/>
  <c r="D2334" i="6"/>
  <c r="A2334" i="6"/>
  <c r="B2334" i="6"/>
  <c r="F2333" i="6"/>
  <c r="G2333" i="6" s="1"/>
  <c r="D2333" i="6"/>
  <c r="A2333" i="6"/>
  <c r="B2333" i="6"/>
  <c r="F2332" i="6"/>
  <c r="G2332" i="6" s="1"/>
  <c r="D2332" i="6"/>
  <c r="A2332" i="6"/>
  <c r="B2332" i="6" s="1"/>
  <c r="F2331" i="6"/>
  <c r="G2331" i="6"/>
  <c r="D2331" i="6"/>
  <c r="A2331" i="6"/>
  <c r="B2331" i="6" s="1"/>
  <c r="F2330" i="6"/>
  <c r="G2330" i="6"/>
  <c r="D2330" i="6"/>
  <c r="A2330" i="6"/>
  <c r="B2330" i="6"/>
  <c r="F2329" i="6"/>
  <c r="G2329" i="6" s="1"/>
  <c r="D2329" i="6"/>
  <c r="A2329" i="6"/>
  <c r="B2329" i="6"/>
  <c r="F2326" i="6"/>
  <c r="G2326" i="6" s="1"/>
  <c r="D2326" i="6"/>
  <c r="B2326" i="6"/>
  <c r="A2326" i="6"/>
  <c r="F2325" i="6"/>
  <c r="G2325" i="6"/>
  <c r="D2325" i="6"/>
  <c r="B2325" i="6"/>
  <c r="A2325" i="6"/>
  <c r="F2324" i="6"/>
  <c r="G2324" i="6"/>
  <c r="D2324" i="6"/>
  <c r="B2324" i="6"/>
  <c r="A2324" i="6"/>
  <c r="F2323" i="6"/>
  <c r="G2323" i="6" s="1"/>
  <c r="D2323" i="6"/>
  <c r="B2323" i="6"/>
  <c r="A2323" i="6"/>
  <c r="F2322" i="6"/>
  <c r="G2322" i="6" s="1"/>
  <c r="D2322" i="6"/>
  <c r="B2322" i="6"/>
  <c r="A2322" i="6"/>
  <c r="F2321" i="6"/>
  <c r="G2321" i="6"/>
  <c r="D2321" i="6"/>
  <c r="B2321" i="6"/>
  <c r="A2321" i="6"/>
  <c r="F2320" i="6"/>
  <c r="G2320" i="6"/>
  <c r="D2320" i="6"/>
  <c r="B2320" i="6"/>
  <c r="A2320" i="6"/>
  <c r="F2319" i="6"/>
  <c r="G2319" i="6" s="1"/>
  <c r="D2319" i="6"/>
  <c r="B2319" i="6"/>
  <c r="A2319" i="6"/>
  <c r="F2318" i="6"/>
  <c r="G2318" i="6" s="1"/>
  <c r="D2318" i="6"/>
  <c r="B2318" i="6"/>
  <c r="A2318" i="6"/>
  <c r="F2317" i="6"/>
  <c r="G2317" i="6"/>
  <c r="D2317" i="6"/>
  <c r="B2317" i="6"/>
  <c r="A2317" i="6"/>
  <c r="F2316" i="6"/>
  <c r="G2316" i="6"/>
  <c r="D2316" i="6"/>
  <c r="B2316" i="6"/>
  <c r="A2316" i="6"/>
  <c r="F2315" i="6"/>
  <c r="G2315" i="6" s="1"/>
  <c r="D2315" i="6"/>
  <c r="B2315" i="6"/>
  <c r="A2315" i="6"/>
  <c r="F2314" i="6"/>
  <c r="G2314" i="6" s="1"/>
  <c r="D2314" i="6"/>
  <c r="B2314" i="6"/>
  <c r="A2314" i="6"/>
  <c r="F2313" i="6"/>
  <c r="G2313" i="6"/>
  <c r="D2313" i="6"/>
  <c r="B2313" i="6"/>
  <c r="A2313" i="6"/>
  <c r="B2306" i="6"/>
  <c r="G2305" i="6"/>
  <c r="B2305" i="6"/>
  <c r="B2304" i="6"/>
  <c r="B2303" i="6"/>
  <c r="F2297" i="6"/>
  <c r="G2297" i="6" s="1"/>
  <c r="D2297" i="6"/>
  <c r="B2297" i="6"/>
  <c r="A2297" i="6"/>
  <c r="F2296" i="6"/>
  <c r="G2296" i="6" s="1"/>
  <c r="D2296" i="6"/>
  <c r="B2296" i="6"/>
  <c r="A2296" i="6"/>
  <c r="F2295" i="6"/>
  <c r="G2295" i="6"/>
  <c r="D2295" i="6"/>
  <c r="B2295" i="6"/>
  <c r="A2295" i="6"/>
  <c r="F2294" i="6"/>
  <c r="G2294" i="6"/>
  <c r="D2294" i="6"/>
  <c r="B2294" i="6"/>
  <c r="A2294" i="6"/>
  <c r="F2293" i="6"/>
  <c r="G2293" i="6" s="1"/>
  <c r="D2293" i="6"/>
  <c r="B2293" i="6"/>
  <c r="A2293" i="6"/>
  <c r="F2292" i="6"/>
  <c r="G2292" i="6" s="1"/>
  <c r="D2292" i="6"/>
  <c r="B2292" i="6"/>
  <c r="A2292" i="6"/>
  <c r="F2291" i="6"/>
  <c r="G2291" i="6"/>
  <c r="D2291" i="6"/>
  <c r="B2291" i="6"/>
  <c r="A2291" i="6"/>
  <c r="F2290" i="6"/>
  <c r="G2290" i="6"/>
  <c r="D2290" i="6"/>
  <c r="B2290" i="6"/>
  <c r="A2290" i="6"/>
  <c r="F2289" i="6"/>
  <c r="G2289" i="6" s="1"/>
  <c r="D2289" i="6"/>
  <c r="B2289" i="6"/>
  <c r="A2289" i="6"/>
  <c r="F2286" i="6"/>
  <c r="G2286" i="6" s="1"/>
  <c r="D2286" i="6"/>
  <c r="A2286" i="6"/>
  <c r="B2286" i="6" s="1"/>
  <c r="F2285" i="6"/>
  <c r="G2285" i="6"/>
  <c r="D2285" i="6"/>
  <c r="A2285" i="6"/>
  <c r="B2285" i="6" s="1"/>
  <c r="F2284" i="6"/>
  <c r="G2284" i="6"/>
  <c r="D2284" i="6"/>
  <c r="A2284" i="6"/>
  <c r="B2284" i="6"/>
  <c r="F2283" i="6"/>
  <c r="G2283" i="6" s="1"/>
  <c r="D2283" i="6"/>
  <c r="A2283" i="6"/>
  <c r="B2283" i="6"/>
  <c r="F2282" i="6"/>
  <c r="G2282" i="6" s="1"/>
  <c r="D2282" i="6"/>
  <c r="A2282" i="6"/>
  <c r="B2282" i="6" s="1"/>
  <c r="F2281" i="6"/>
  <c r="G2281" i="6"/>
  <c r="D2281" i="6"/>
  <c r="A2281" i="6"/>
  <c r="B2281" i="6" s="1"/>
  <c r="F2280" i="6"/>
  <c r="G2280" i="6"/>
  <c r="D2280" i="6"/>
  <c r="A2280" i="6"/>
  <c r="B2280" i="6"/>
  <c r="F2279" i="6"/>
  <c r="G2279" i="6" s="1"/>
  <c r="D2279" i="6"/>
  <c r="A2279" i="6"/>
  <c r="B2279" i="6"/>
  <c r="F2276" i="6"/>
  <c r="G2276" i="6" s="1"/>
  <c r="D2276" i="6"/>
  <c r="B2276" i="6"/>
  <c r="A2276" i="6"/>
  <c r="F2275" i="6"/>
  <c r="G2275" i="6"/>
  <c r="D2275" i="6"/>
  <c r="B2275" i="6"/>
  <c r="A2275" i="6"/>
  <c r="F2274" i="6"/>
  <c r="G2274" i="6"/>
  <c r="D2274" i="6"/>
  <c r="B2274" i="6"/>
  <c r="A2274" i="6"/>
  <c r="F2273" i="6"/>
  <c r="G2273" i="6" s="1"/>
  <c r="D2273" i="6"/>
  <c r="B2273" i="6"/>
  <c r="A2273" i="6"/>
  <c r="F2272" i="6"/>
  <c r="G2272" i="6" s="1"/>
  <c r="D2272" i="6"/>
  <c r="B2272" i="6"/>
  <c r="A2272" i="6"/>
  <c r="F2271" i="6"/>
  <c r="G2271" i="6"/>
  <c r="D2271" i="6"/>
  <c r="B2271" i="6"/>
  <c r="A2271" i="6"/>
  <c r="F2270" i="6"/>
  <c r="G2270" i="6"/>
  <c r="D2270" i="6"/>
  <c r="B2270" i="6"/>
  <c r="A2270" i="6"/>
  <c r="F2269" i="6"/>
  <c r="G2269" i="6" s="1"/>
  <c r="D2269" i="6"/>
  <c r="B2269" i="6"/>
  <c r="A2269" i="6"/>
  <c r="F2268" i="6"/>
  <c r="G2268" i="6" s="1"/>
  <c r="D2268" i="6"/>
  <c r="B2268" i="6"/>
  <c r="A2268" i="6"/>
  <c r="F2267" i="6"/>
  <c r="G2267" i="6"/>
  <c r="D2267" i="6"/>
  <c r="B2267" i="6"/>
  <c r="A2267" i="6"/>
  <c r="F2266" i="6"/>
  <c r="G2266" i="6"/>
  <c r="D2266" i="6"/>
  <c r="B2266" i="6"/>
  <c r="A2266" i="6"/>
  <c r="F2265" i="6"/>
  <c r="G2265" i="6" s="1"/>
  <c r="D2265" i="6"/>
  <c r="B2265" i="6"/>
  <c r="A2265" i="6"/>
  <c r="F2264" i="6"/>
  <c r="G2264" i="6" s="1"/>
  <c r="D2264" i="6"/>
  <c r="B2264" i="6"/>
  <c r="A2264" i="6"/>
  <c r="F2263" i="6"/>
  <c r="G2263" i="6"/>
  <c r="D2263" i="6"/>
  <c r="B2263" i="6"/>
  <c r="A2263" i="6"/>
  <c r="B2256" i="6"/>
  <c r="G2255" i="6"/>
  <c r="B2255" i="6"/>
  <c r="B2254" i="6"/>
  <c r="B2253" i="6"/>
  <c r="F2247" i="6"/>
  <c r="G2247" i="6" s="1"/>
  <c r="D2247" i="6"/>
  <c r="B2247" i="6"/>
  <c r="A2247" i="6"/>
  <c r="F2246" i="6"/>
  <c r="G2246" i="6" s="1"/>
  <c r="D2246" i="6"/>
  <c r="B2246" i="6"/>
  <c r="A2246" i="6"/>
  <c r="F2245" i="6"/>
  <c r="G2245" i="6"/>
  <c r="D2245" i="6"/>
  <c r="B2245" i="6"/>
  <c r="A2245" i="6"/>
  <c r="F2244" i="6"/>
  <c r="G2244" i="6"/>
  <c r="D2244" i="6"/>
  <c r="B2244" i="6"/>
  <c r="A2244" i="6"/>
  <c r="F2243" i="6"/>
  <c r="G2243" i="6" s="1"/>
  <c r="D2243" i="6"/>
  <c r="B2243" i="6"/>
  <c r="A2243" i="6"/>
  <c r="F2242" i="6"/>
  <c r="G2242" i="6" s="1"/>
  <c r="D2242" i="6"/>
  <c r="B2242" i="6"/>
  <c r="A2242" i="6"/>
  <c r="F2241" i="6"/>
  <c r="G2241" i="6"/>
  <c r="D2241" i="6"/>
  <c r="B2241" i="6"/>
  <c r="A2241" i="6"/>
  <c r="F2240" i="6"/>
  <c r="G2240" i="6"/>
  <c r="D2240" i="6"/>
  <c r="B2240" i="6"/>
  <c r="A2240" i="6"/>
  <c r="F2239" i="6"/>
  <c r="G2239" i="6" s="1"/>
  <c r="D2239" i="6"/>
  <c r="B2239" i="6"/>
  <c r="A2239" i="6"/>
  <c r="F2236" i="6"/>
  <c r="G2236" i="6" s="1"/>
  <c r="D2236" i="6"/>
  <c r="A2236" i="6"/>
  <c r="B2236" i="6" s="1"/>
  <c r="F2235" i="6"/>
  <c r="G2235" i="6"/>
  <c r="D2235" i="6"/>
  <c r="A2235" i="6"/>
  <c r="B2235" i="6" s="1"/>
  <c r="F2234" i="6"/>
  <c r="G2234" i="6"/>
  <c r="D2234" i="6"/>
  <c r="A2234" i="6"/>
  <c r="B2234" i="6"/>
  <c r="F2233" i="6"/>
  <c r="G2233" i="6" s="1"/>
  <c r="D2233" i="6"/>
  <c r="A2233" i="6"/>
  <c r="B2233" i="6"/>
  <c r="F2232" i="6"/>
  <c r="G2232" i="6" s="1"/>
  <c r="D2232" i="6"/>
  <c r="A2232" i="6"/>
  <c r="B2232" i="6" s="1"/>
  <c r="F2231" i="6"/>
  <c r="G2231" i="6"/>
  <c r="D2231" i="6"/>
  <c r="A2231" i="6"/>
  <c r="B2231" i="6" s="1"/>
  <c r="F2230" i="6"/>
  <c r="G2230" i="6"/>
  <c r="D2230" i="6"/>
  <c r="A2230" i="6"/>
  <c r="B2230" i="6"/>
  <c r="F2229" i="6"/>
  <c r="G2229" i="6" s="1"/>
  <c r="G2237" i="6" s="1"/>
  <c r="D2229" i="6"/>
  <c r="A2229" i="6"/>
  <c r="B2229" i="6" s="1"/>
  <c r="F2226" i="6"/>
  <c r="G2226" i="6"/>
  <c r="D2226" i="6"/>
  <c r="B2226" i="6"/>
  <c r="A2226" i="6"/>
  <c r="F2225" i="6"/>
  <c r="G2225" i="6"/>
  <c r="D2225" i="6"/>
  <c r="B2225" i="6"/>
  <c r="A2225" i="6"/>
  <c r="F2224" i="6"/>
  <c r="G2224" i="6" s="1"/>
  <c r="D2224" i="6"/>
  <c r="B2224" i="6"/>
  <c r="A2224" i="6"/>
  <c r="F2223" i="6"/>
  <c r="G2223" i="6" s="1"/>
  <c r="D2223" i="6"/>
  <c r="B2223" i="6"/>
  <c r="A2223" i="6"/>
  <c r="F2222" i="6"/>
  <c r="G2222" i="6"/>
  <c r="D2222" i="6"/>
  <c r="B2222" i="6"/>
  <c r="A2222" i="6"/>
  <c r="F2221" i="6"/>
  <c r="G2221" i="6"/>
  <c r="D2221" i="6"/>
  <c r="B2221" i="6"/>
  <c r="A2221" i="6"/>
  <c r="F2220" i="6"/>
  <c r="G2220" i="6" s="1"/>
  <c r="D2220" i="6"/>
  <c r="B2220" i="6"/>
  <c r="A2220" i="6"/>
  <c r="F2219" i="6"/>
  <c r="G2219" i="6" s="1"/>
  <c r="D2219" i="6"/>
  <c r="B2219" i="6"/>
  <c r="A2219" i="6"/>
  <c r="F2218" i="6"/>
  <c r="G2218" i="6"/>
  <c r="D2218" i="6"/>
  <c r="B2218" i="6"/>
  <c r="A2218" i="6"/>
  <c r="F2217" i="6"/>
  <c r="G2217" i="6"/>
  <c r="D2217" i="6"/>
  <c r="B2217" i="6"/>
  <c r="A2217" i="6"/>
  <c r="F2216" i="6"/>
  <c r="G2216" i="6" s="1"/>
  <c r="D2216" i="6"/>
  <c r="B2216" i="6"/>
  <c r="A2216" i="6"/>
  <c r="F2215" i="6"/>
  <c r="G2215" i="6" s="1"/>
  <c r="D2215" i="6"/>
  <c r="B2215" i="6"/>
  <c r="A2215" i="6"/>
  <c r="F2214" i="6"/>
  <c r="G2214" i="6"/>
  <c r="D2214" i="6"/>
  <c r="B2214" i="6"/>
  <c r="A2214" i="6"/>
  <c r="F2213" i="6"/>
  <c r="G2213" i="6"/>
  <c r="D2213" i="6"/>
  <c r="B2213" i="6"/>
  <c r="A2213" i="6"/>
  <c r="B2206" i="6"/>
  <c r="G2205" i="6"/>
  <c r="B2205" i="6"/>
  <c r="B2204" i="6"/>
  <c r="B2203" i="6"/>
  <c r="F2197" i="6"/>
  <c r="G2197" i="6" s="1"/>
  <c r="D2197" i="6"/>
  <c r="B2197" i="6"/>
  <c r="A2197" i="6"/>
  <c r="F2196" i="6"/>
  <c r="G2196" i="6"/>
  <c r="D2196" i="6"/>
  <c r="B2196" i="6"/>
  <c r="A2196" i="6"/>
  <c r="F2195" i="6"/>
  <c r="G2195" i="6"/>
  <c r="D2195" i="6"/>
  <c r="B2195" i="6"/>
  <c r="A2195" i="6"/>
  <c r="F2194" i="6"/>
  <c r="G2194" i="6" s="1"/>
  <c r="D2194" i="6"/>
  <c r="B2194" i="6"/>
  <c r="A2194" i="6"/>
  <c r="F2193" i="6"/>
  <c r="G2193" i="6" s="1"/>
  <c r="D2193" i="6"/>
  <c r="B2193" i="6"/>
  <c r="A2193" i="6"/>
  <c r="F2192" i="6"/>
  <c r="G2192" i="6"/>
  <c r="D2192" i="6"/>
  <c r="B2192" i="6"/>
  <c r="A2192" i="6"/>
  <c r="F2191" i="6"/>
  <c r="G2191" i="6"/>
  <c r="D2191" i="6"/>
  <c r="B2191" i="6"/>
  <c r="A2191" i="6"/>
  <c r="F2190" i="6"/>
  <c r="G2190" i="6" s="1"/>
  <c r="D2190" i="6"/>
  <c r="B2190" i="6"/>
  <c r="A2190" i="6"/>
  <c r="F2189" i="6"/>
  <c r="G2189" i="6" s="1"/>
  <c r="D2189" i="6"/>
  <c r="B2189" i="6"/>
  <c r="A2189" i="6"/>
  <c r="F2186" i="6"/>
  <c r="G2186" i="6"/>
  <c r="D2186" i="6"/>
  <c r="A2186" i="6"/>
  <c r="B2186" i="6" s="1"/>
  <c r="F2185" i="6"/>
  <c r="G2185" i="6"/>
  <c r="D2185" i="6"/>
  <c r="A2185" i="6"/>
  <c r="B2185" i="6"/>
  <c r="F2184" i="6"/>
  <c r="G2184" i="6" s="1"/>
  <c r="D2184" i="6"/>
  <c r="A2184" i="6"/>
  <c r="B2184" i="6"/>
  <c r="F2183" i="6"/>
  <c r="G2183" i="6" s="1"/>
  <c r="D2183" i="6"/>
  <c r="A2183" i="6"/>
  <c r="B2183" i="6" s="1"/>
  <c r="F2182" i="6"/>
  <c r="G2182" i="6"/>
  <c r="D2182" i="6"/>
  <c r="A2182" i="6"/>
  <c r="B2182" i="6" s="1"/>
  <c r="F2181" i="6"/>
  <c r="G2181" i="6"/>
  <c r="D2181" i="6"/>
  <c r="A2181" i="6"/>
  <c r="B2181" i="6"/>
  <c r="F2180" i="6"/>
  <c r="G2180" i="6" s="1"/>
  <c r="D2180" i="6"/>
  <c r="A2180" i="6"/>
  <c r="B2180" i="6"/>
  <c r="F2179" i="6"/>
  <c r="G2179" i="6" s="1"/>
  <c r="D2179" i="6"/>
  <c r="A2179" i="6"/>
  <c r="B2179" i="6" s="1"/>
  <c r="F2176" i="6"/>
  <c r="G2176" i="6"/>
  <c r="D2176" i="6"/>
  <c r="B2176" i="6"/>
  <c r="A2176" i="6"/>
  <c r="F2175" i="6"/>
  <c r="G2175" i="6"/>
  <c r="D2175" i="6"/>
  <c r="B2175" i="6"/>
  <c r="A2175" i="6"/>
  <c r="F2174" i="6"/>
  <c r="G2174" i="6" s="1"/>
  <c r="D2174" i="6"/>
  <c r="B2174" i="6"/>
  <c r="A2174" i="6"/>
  <c r="F2173" i="6"/>
  <c r="G2173" i="6" s="1"/>
  <c r="D2173" i="6"/>
  <c r="B2173" i="6"/>
  <c r="A2173" i="6"/>
  <c r="F2172" i="6"/>
  <c r="G2172" i="6"/>
  <c r="D2172" i="6"/>
  <c r="B2172" i="6"/>
  <c r="A2172" i="6"/>
  <c r="F2171" i="6"/>
  <c r="G2171" i="6"/>
  <c r="D2171" i="6"/>
  <c r="B2171" i="6"/>
  <c r="A2171" i="6"/>
  <c r="F2170" i="6"/>
  <c r="G2170" i="6" s="1"/>
  <c r="D2170" i="6"/>
  <c r="B2170" i="6"/>
  <c r="A2170" i="6"/>
  <c r="F2169" i="6"/>
  <c r="G2169" i="6" s="1"/>
  <c r="D2169" i="6"/>
  <c r="B2169" i="6"/>
  <c r="A2169" i="6"/>
  <c r="F2168" i="6"/>
  <c r="G2168" i="6"/>
  <c r="D2168" i="6"/>
  <c r="B2168" i="6"/>
  <c r="A2168" i="6"/>
  <c r="F2167" i="6"/>
  <c r="G2167" i="6"/>
  <c r="D2167" i="6"/>
  <c r="B2167" i="6"/>
  <c r="A2167" i="6"/>
  <c r="F2166" i="6"/>
  <c r="G2166" i="6" s="1"/>
  <c r="D2166" i="6"/>
  <c r="B2166" i="6"/>
  <c r="A2166" i="6"/>
  <c r="F2165" i="6"/>
  <c r="G2165" i="6" s="1"/>
  <c r="D2165" i="6"/>
  <c r="B2165" i="6"/>
  <c r="A2165" i="6"/>
  <c r="F2164" i="6"/>
  <c r="G2164" i="6"/>
  <c r="D2164" i="6"/>
  <c r="B2164" i="6"/>
  <c r="A2164" i="6"/>
  <c r="F2163" i="6"/>
  <c r="G2163" i="6"/>
  <c r="D2163" i="6"/>
  <c r="B2163" i="6"/>
  <c r="A2163" i="6"/>
  <c r="B2156" i="6"/>
  <c r="G2155" i="6"/>
  <c r="B2155" i="6"/>
  <c r="B2154" i="6"/>
  <c r="B2153" i="6"/>
  <c r="F2147" i="6"/>
  <c r="G2147" i="6" s="1"/>
  <c r="D2147" i="6"/>
  <c r="B2147" i="6"/>
  <c r="A2147" i="6"/>
  <c r="F2146" i="6"/>
  <c r="G2146" i="6"/>
  <c r="D2146" i="6"/>
  <c r="B2146" i="6"/>
  <c r="A2146" i="6"/>
  <c r="F2145" i="6"/>
  <c r="G2145" i="6"/>
  <c r="D2145" i="6"/>
  <c r="B2145" i="6"/>
  <c r="A2145" i="6"/>
  <c r="F2144" i="6"/>
  <c r="G2144" i="6" s="1"/>
  <c r="D2144" i="6"/>
  <c r="B2144" i="6"/>
  <c r="A2144" i="6"/>
  <c r="F2143" i="6"/>
  <c r="G2143" i="6" s="1"/>
  <c r="D2143" i="6"/>
  <c r="B2143" i="6"/>
  <c r="A2143" i="6"/>
  <c r="F2142" i="6"/>
  <c r="G2142" i="6"/>
  <c r="D2142" i="6"/>
  <c r="B2142" i="6"/>
  <c r="A2142" i="6"/>
  <c r="F2141" i="6"/>
  <c r="G2141" i="6"/>
  <c r="D2141" i="6"/>
  <c r="B2141" i="6"/>
  <c r="A2141" i="6"/>
  <c r="F2140" i="6"/>
  <c r="G2140" i="6" s="1"/>
  <c r="D2140" i="6"/>
  <c r="B2140" i="6"/>
  <c r="A2140" i="6"/>
  <c r="F2139" i="6"/>
  <c r="G2139" i="6" s="1"/>
  <c r="D2139" i="6"/>
  <c r="B2139" i="6"/>
  <c r="A2139" i="6"/>
  <c r="F2136" i="6"/>
  <c r="G2136" i="6"/>
  <c r="D2136" i="6"/>
  <c r="A2136" i="6"/>
  <c r="B2136" i="6" s="1"/>
  <c r="F2135" i="6"/>
  <c r="G2135" i="6"/>
  <c r="D2135" i="6"/>
  <c r="A2135" i="6"/>
  <c r="B2135" i="6"/>
  <c r="F2134" i="6"/>
  <c r="G2134" i="6" s="1"/>
  <c r="D2134" i="6"/>
  <c r="A2134" i="6"/>
  <c r="B2134" i="6"/>
  <c r="F2133" i="6"/>
  <c r="G2133" i="6" s="1"/>
  <c r="D2133" i="6"/>
  <c r="A2133" i="6"/>
  <c r="B2133" i="6" s="1"/>
  <c r="F2132" i="6"/>
  <c r="G2132" i="6"/>
  <c r="D2132" i="6"/>
  <c r="A2132" i="6"/>
  <c r="B2132" i="6" s="1"/>
  <c r="F2131" i="6"/>
  <c r="G2131" i="6"/>
  <c r="D2131" i="6"/>
  <c r="A2131" i="6"/>
  <c r="B2131" i="6"/>
  <c r="F2130" i="6"/>
  <c r="G2130" i="6" s="1"/>
  <c r="D2130" i="6"/>
  <c r="A2130" i="6"/>
  <c r="B2130" i="6"/>
  <c r="F2129" i="6"/>
  <c r="G2129" i="6" s="1"/>
  <c r="D2129" i="6"/>
  <c r="A2129" i="6"/>
  <c r="B2129" i="6" s="1"/>
  <c r="F2126" i="6"/>
  <c r="G2126" i="6"/>
  <c r="D2126" i="6"/>
  <c r="B2126" i="6"/>
  <c r="A2126" i="6"/>
  <c r="F2125" i="6"/>
  <c r="G2125" i="6" s="1"/>
  <c r="D2125" i="6"/>
  <c r="B2125" i="6"/>
  <c r="A2125" i="6"/>
  <c r="F2124" i="6"/>
  <c r="G2124" i="6" s="1"/>
  <c r="D2124" i="6"/>
  <c r="B2124" i="6"/>
  <c r="A2124" i="6"/>
  <c r="F2123" i="6"/>
  <c r="G2123" i="6" s="1"/>
  <c r="D2123" i="6"/>
  <c r="B2123" i="6"/>
  <c r="A2123" i="6"/>
  <c r="F2122" i="6"/>
  <c r="G2122" i="6"/>
  <c r="D2122" i="6"/>
  <c r="B2122" i="6"/>
  <c r="A2122" i="6"/>
  <c r="F2121" i="6"/>
  <c r="G2121" i="6" s="1"/>
  <c r="D2121" i="6"/>
  <c r="B2121" i="6"/>
  <c r="A2121" i="6"/>
  <c r="F2120" i="6"/>
  <c r="G2120" i="6" s="1"/>
  <c r="D2120" i="6"/>
  <c r="B2120" i="6"/>
  <c r="A2120" i="6"/>
  <c r="F2119" i="6"/>
  <c r="G2119" i="6" s="1"/>
  <c r="D2119" i="6"/>
  <c r="B2119" i="6"/>
  <c r="A2119" i="6"/>
  <c r="F2118" i="6"/>
  <c r="G2118" i="6"/>
  <c r="D2118" i="6"/>
  <c r="B2118" i="6"/>
  <c r="A2118" i="6"/>
  <c r="F2117" i="6"/>
  <c r="G2117" i="6" s="1"/>
  <c r="D2117" i="6"/>
  <c r="B2117" i="6"/>
  <c r="A2117" i="6"/>
  <c r="F2116" i="6"/>
  <c r="G2116" i="6" s="1"/>
  <c r="D2116" i="6"/>
  <c r="B2116" i="6"/>
  <c r="A2116" i="6"/>
  <c r="F2115" i="6"/>
  <c r="G2115" i="6" s="1"/>
  <c r="D2115" i="6"/>
  <c r="B2115" i="6"/>
  <c r="A2115" i="6"/>
  <c r="F2114" i="6"/>
  <c r="G2114" i="6"/>
  <c r="D2114" i="6"/>
  <c r="B2114" i="6"/>
  <c r="A2114" i="6"/>
  <c r="F2113" i="6"/>
  <c r="G2113" i="6" s="1"/>
  <c r="D2113" i="6"/>
  <c r="B2113" i="6"/>
  <c r="A2113" i="6"/>
  <c r="B2106" i="6"/>
  <c r="G2105" i="6"/>
  <c r="B2105" i="6"/>
  <c r="B2104" i="6"/>
  <c r="B2103" i="6"/>
  <c r="F2097" i="6"/>
  <c r="G2097" i="6" s="1"/>
  <c r="D2097" i="6"/>
  <c r="B2097" i="6"/>
  <c r="A2097" i="6"/>
  <c r="F2096" i="6"/>
  <c r="G2096" i="6"/>
  <c r="D2096" i="6"/>
  <c r="B2096" i="6"/>
  <c r="A2096" i="6"/>
  <c r="F2095" i="6"/>
  <c r="G2095" i="6" s="1"/>
  <c r="D2095" i="6"/>
  <c r="B2095" i="6"/>
  <c r="A2095" i="6"/>
  <c r="F2094" i="6"/>
  <c r="G2094" i="6" s="1"/>
  <c r="D2094" i="6"/>
  <c r="B2094" i="6"/>
  <c r="A2094" i="6"/>
  <c r="F2093" i="6"/>
  <c r="G2093" i="6" s="1"/>
  <c r="D2093" i="6"/>
  <c r="B2093" i="6"/>
  <c r="A2093" i="6"/>
  <c r="F2092" i="6"/>
  <c r="G2092" i="6"/>
  <c r="D2092" i="6"/>
  <c r="B2092" i="6"/>
  <c r="A2092" i="6"/>
  <c r="F2091" i="6"/>
  <c r="G2091" i="6" s="1"/>
  <c r="D2091" i="6"/>
  <c r="B2091" i="6"/>
  <c r="A2091" i="6"/>
  <c r="F2090" i="6"/>
  <c r="G2090" i="6" s="1"/>
  <c r="D2090" i="6"/>
  <c r="B2090" i="6"/>
  <c r="A2090" i="6"/>
  <c r="F2089" i="6"/>
  <c r="G2089" i="6" s="1"/>
  <c r="D2089" i="6"/>
  <c r="B2089" i="6"/>
  <c r="A2089" i="6"/>
  <c r="F2086" i="6"/>
  <c r="G2086" i="6"/>
  <c r="D2086" i="6"/>
  <c r="A2086" i="6"/>
  <c r="B2086" i="6" s="1"/>
  <c r="F2085" i="6"/>
  <c r="G2085" i="6" s="1"/>
  <c r="D2085" i="6"/>
  <c r="A2085" i="6"/>
  <c r="B2085" i="6"/>
  <c r="F2084" i="6"/>
  <c r="G2084" i="6"/>
  <c r="D2084" i="6"/>
  <c r="A2084" i="6"/>
  <c r="B2084" i="6" s="1"/>
  <c r="F2083" i="6"/>
  <c r="G2083" i="6" s="1"/>
  <c r="D2083" i="6"/>
  <c r="A2083" i="6"/>
  <c r="B2083" i="6" s="1"/>
  <c r="F2082" i="6"/>
  <c r="G2082" i="6"/>
  <c r="D2082" i="6"/>
  <c r="A2082" i="6"/>
  <c r="B2082" i="6" s="1"/>
  <c r="F2081" i="6"/>
  <c r="G2081" i="6" s="1"/>
  <c r="D2081" i="6"/>
  <c r="A2081" i="6"/>
  <c r="B2081" i="6"/>
  <c r="F2080" i="6"/>
  <c r="G2080" i="6" s="1"/>
  <c r="D2080" i="6"/>
  <c r="A2080" i="6"/>
  <c r="B2080" i="6" s="1"/>
  <c r="F2079" i="6"/>
  <c r="G2079" i="6" s="1"/>
  <c r="D2079" i="6"/>
  <c r="A2079" i="6"/>
  <c r="B2079" i="6" s="1"/>
  <c r="F2076" i="6"/>
  <c r="G2076" i="6"/>
  <c r="D2076" i="6"/>
  <c r="B2076" i="6"/>
  <c r="A2076" i="6"/>
  <c r="F2075" i="6"/>
  <c r="G2075" i="6"/>
  <c r="D2075" i="6"/>
  <c r="B2075" i="6"/>
  <c r="A2075" i="6"/>
  <c r="F2074" i="6"/>
  <c r="G2074" i="6" s="1"/>
  <c r="D2074" i="6"/>
  <c r="B2074" i="6"/>
  <c r="A2074" i="6"/>
  <c r="F2073" i="6"/>
  <c r="G2073" i="6" s="1"/>
  <c r="D2073" i="6"/>
  <c r="B2073" i="6"/>
  <c r="A2073" i="6"/>
  <c r="F2072" i="6"/>
  <c r="G2072" i="6"/>
  <c r="D2072" i="6"/>
  <c r="B2072" i="6"/>
  <c r="A2072" i="6"/>
  <c r="F2071" i="6"/>
  <c r="G2071" i="6" s="1"/>
  <c r="D2071" i="6"/>
  <c r="B2071" i="6"/>
  <c r="A2071" i="6"/>
  <c r="F2070" i="6"/>
  <c r="G2070" i="6"/>
  <c r="D2070" i="6"/>
  <c r="B2070" i="6"/>
  <c r="A2070" i="6"/>
  <c r="F2069" i="6"/>
  <c r="G2069" i="6" s="1"/>
  <c r="D2069" i="6"/>
  <c r="B2069" i="6"/>
  <c r="A2069" i="6"/>
  <c r="F2068" i="6"/>
  <c r="G2068" i="6"/>
  <c r="D2068" i="6"/>
  <c r="B2068" i="6"/>
  <c r="A2068" i="6"/>
  <c r="F2067" i="6"/>
  <c r="G2067" i="6" s="1"/>
  <c r="D2067" i="6"/>
  <c r="B2067" i="6"/>
  <c r="A2067" i="6"/>
  <c r="F2066" i="6"/>
  <c r="G2066" i="6" s="1"/>
  <c r="D2066" i="6"/>
  <c r="B2066" i="6"/>
  <c r="A2066" i="6"/>
  <c r="F2065" i="6"/>
  <c r="G2065" i="6" s="1"/>
  <c r="D2065" i="6"/>
  <c r="B2065" i="6"/>
  <c r="A2065" i="6"/>
  <c r="F2064" i="6"/>
  <c r="G2064" i="6"/>
  <c r="D2064" i="6"/>
  <c r="B2064" i="6"/>
  <c r="A2064" i="6"/>
  <c r="F2063" i="6"/>
  <c r="G2063" i="6" s="1"/>
  <c r="D2063" i="6"/>
  <c r="B2063" i="6"/>
  <c r="A2063" i="6"/>
  <c r="B2056" i="6"/>
  <c r="G2055" i="6"/>
  <c r="B2055" i="6"/>
  <c r="B2054" i="6"/>
  <c r="B2053" i="6"/>
  <c r="F2047" i="6"/>
  <c r="G2047" i="6" s="1"/>
  <c r="D2047" i="6"/>
  <c r="B2047" i="6"/>
  <c r="A2047" i="6"/>
  <c r="F2046" i="6"/>
  <c r="G2046" i="6"/>
  <c r="D2046" i="6"/>
  <c r="B2046" i="6"/>
  <c r="A2046" i="6"/>
  <c r="F2045" i="6"/>
  <c r="G2045" i="6"/>
  <c r="D2045" i="6"/>
  <c r="B2045" i="6"/>
  <c r="A2045" i="6"/>
  <c r="F2044" i="6"/>
  <c r="G2044" i="6" s="1"/>
  <c r="D2044" i="6"/>
  <c r="B2044" i="6"/>
  <c r="A2044" i="6"/>
  <c r="F2043" i="6"/>
  <c r="G2043" i="6" s="1"/>
  <c r="D2043" i="6"/>
  <c r="B2043" i="6"/>
  <c r="A2043" i="6"/>
  <c r="F2042" i="6"/>
  <c r="G2042" i="6"/>
  <c r="D2042" i="6"/>
  <c r="B2042" i="6"/>
  <c r="A2042" i="6"/>
  <c r="F2041" i="6"/>
  <c r="G2041" i="6" s="1"/>
  <c r="D2041" i="6"/>
  <c r="B2041" i="6"/>
  <c r="A2041" i="6"/>
  <c r="F2040" i="6"/>
  <c r="G2040" i="6"/>
  <c r="D2040" i="6"/>
  <c r="B2040" i="6"/>
  <c r="A2040" i="6"/>
  <c r="F2039" i="6"/>
  <c r="G2039" i="6" s="1"/>
  <c r="D2039" i="6"/>
  <c r="B2039" i="6"/>
  <c r="A2039" i="6"/>
  <c r="F2036" i="6"/>
  <c r="G2036" i="6"/>
  <c r="D2036" i="6"/>
  <c r="A2036" i="6"/>
  <c r="B2036" i="6" s="1"/>
  <c r="F2035" i="6"/>
  <c r="G2035" i="6" s="1"/>
  <c r="D2035" i="6"/>
  <c r="A2035" i="6"/>
  <c r="B2035" i="6"/>
  <c r="F2034" i="6"/>
  <c r="G2034" i="6" s="1"/>
  <c r="D2034" i="6"/>
  <c r="A2034" i="6"/>
  <c r="B2034" i="6" s="1"/>
  <c r="F2033" i="6"/>
  <c r="G2033" i="6" s="1"/>
  <c r="D2033" i="6"/>
  <c r="A2033" i="6"/>
  <c r="B2033" i="6" s="1"/>
  <c r="F2032" i="6"/>
  <c r="G2032" i="6"/>
  <c r="D2032" i="6"/>
  <c r="A2032" i="6"/>
  <c r="B2032" i="6" s="1"/>
  <c r="F2031" i="6"/>
  <c r="G2031" i="6" s="1"/>
  <c r="D2031" i="6"/>
  <c r="A2031" i="6"/>
  <c r="B2031" i="6"/>
  <c r="F2030" i="6"/>
  <c r="G2030" i="6"/>
  <c r="D2030" i="6"/>
  <c r="A2030" i="6"/>
  <c r="B2030" i="6" s="1"/>
  <c r="F2029" i="6"/>
  <c r="G2029" i="6" s="1"/>
  <c r="D2029" i="6"/>
  <c r="A2029" i="6"/>
  <c r="B2029" i="6" s="1"/>
  <c r="F2026" i="6"/>
  <c r="G2026" i="6"/>
  <c r="D2026" i="6"/>
  <c r="B2026" i="6"/>
  <c r="A2026" i="6"/>
  <c r="F2025" i="6"/>
  <c r="G2025" i="6" s="1"/>
  <c r="D2025" i="6"/>
  <c r="B2025" i="6"/>
  <c r="A2025" i="6"/>
  <c r="F2024" i="6"/>
  <c r="G2024" i="6" s="1"/>
  <c r="D2024" i="6"/>
  <c r="B2024" i="6"/>
  <c r="A2024" i="6"/>
  <c r="F2023" i="6"/>
  <c r="G2023" i="6" s="1"/>
  <c r="D2023" i="6"/>
  <c r="B2023" i="6"/>
  <c r="A2023" i="6"/>
  <c r="F2022" i="6"/>
  <c r="G2022" i="6"/>
  <c r="D2022" i="6"/>
  <c r="B2022" i="6"/>
  <c r="A2022" i="6"/>
  <c r="F2021" i="6"/>
  <c r="G2021" i="6" s="1"/>
  <c r="D2021" i="6"/>
  <c r="B2021" i="6"/>
  <c r="A2021" i="6"/>
  <c r="F2020" i="6"/>
  <c r="G2020" i="6" s="1"/>
  <c r="D2020" i="6"/>
  <c r="B2020" i="6"/>
  <c r="A2020" i="6"/>
  <c r="F2019" i="6"/>
  <c r="G2019" i="6" s="1"/>
  <c r="D2019" i="6"/>
  <c r="B2019" i="6"/>
  <c r="A2019" i="6"/>
  <c r="F2018" i="6"/>
  <c r="G2018" i="6"/>
  <c r="D2018" i="6"/>
  <c r="B2018" i="6"/>
  <c r="A2018" i="6"/>
  <c r="F2017" i="6"/>
  <c r="G2017" i="6"/>
  <c r="D2017" i="6"/>
  <c r="B2017" i="6"/>
  <c r="A2017" i="6"/>
  <c r="F2016" i="6"/>
  <c r="G2016" i="6" s="1"/>
  <c r="D2016" i="6"/>
  <c r="B2016" i="6"/>
  <c r="A2016" i="6"/>
  <c r="F2015" i="6"/>
  <c r="G2015" i="6" s="1"/>
  <c r="D2015" i="6"/>
  <c r="B2015" i="6"/>
  <c r="A2015" i="6"/>
  <c r="F2014" i="6"/>
  <c r="G2014" i="6"/>
  <c r="D2014" i="6"/>
  <c r="B2014" i="6"/>
  <c r="A2014" i="6"/>
  <c r="F2013" i="6"/>
  <c r="G2013" i="6" s="1"/>
  <c r="D2013" i="6"/>
  <c r="B2013" i="6"/>
  <c r="A2013" i="6"/>
  <c r="B2006" i="6"/>
  <c r="G2005" i="6"/>
  <c r="B2005" i="6"/>
  <c r="B2004" i="6"/>
  <c r="B2003" i="6"/>
  <c r="F1997" i="6"/>
  <c r="G1997" i="6" s="1"/>
  <c r="D1997" i="6"/>
  <c r="B1997" i="6"/>
  <c r="A1997" i="6"/>
  <c r="F1996" i="6"/>
  <c r="G1996" i="6"/>
  <c r="D1996" i="6"/>
  <c r="B1996" i="6"/>
  <c r="A1996" i="6"/>
  <c r="F1995" i="6"/>
  <c r="G1995" i="6" s="1"/>
  <c r="D1995" i="6"/>
  <c r="B1995" i="6"/>
  <c r="A1995" i="6"/>
  <c r="F1994" i="6"/>
  <c r="G1994" i="6" s="1"/>
  <c r="D1994" i="6"/>
  <c r="B1994" i="6"/>
  <c r="A1994" i="6"/>
  <c r="F1993" i="6"/>
  <c r="G1993" i="6" s="1"/>
  <c r="D1993" i="6"/>
  <c r="B1993" i="6"/>
  <c r="A1993" i="6"/>
  <c r="F1992" i="6"/>
  <c r="G1992" i="6"/>
  <c r="D1992" i="6"/>
  <c r="B1992" i="6"/>
  <c r="A1992" i="6"/>
  <c r="F1991" i="6"/>
  <c r="G1991" i="6" s="1"/>
  <c r="D1991" i="6"/>
  <c r="B1991" i="6"/>
  <c r="A1991" i="6"/>
  <c r="F1990" i="6"/>
  <c r="G1990" i="6" s="1"/>
  <c r="D1990" i="6"/>
  <c r="B1990" i="6"/>
  <c r="A1990" i="6"/>
  <c r="F1989" i="6"/>
  <c r="G1989" i="6" s="1"/>
  <c r="D1989" i="6"/>
  <c r="B1989" i="6"/>
  <c r="A1989" i="6"/>
  <c r="F1986" i="6"/>
  <c r="G1986" i="6" s="1"/>
  <c r="D1986" i="6"/>
  <c r="A1986" i="6"/>
  <c r="B1986" i="6" s="1"/>
  <c r="F1985" i="6"/>
  <c r="G1985" i="6"/>
  <c r="D1985" i="6"/>
  <c r="A1985" i="6"/>
  <c r="B1985" i="6" s="1"/>
  <c r="F1984" i="6"/>
  <c r="G1984" i="6" s="1"/>
  <c r="D1984" i="6"/>
  <c r="A1984" i="6"/>
  <c r="B1984" i="6"/>
  <c r="F1983" i="6"/>
  <c r="G1983" i="6" s="1"/>
  <c r="D1983" i="6"/>
  <c r="A1983" i="6"/>
  <c r="B1983" i="6" s="1"/>
  <c r="F1982" i="6"/>
  <c r="G1982" i="6" s="1"/>
  <c r="D1982" i="6"/>
  <c r="A1982" i="6"/>
  <c r="B1982" i="6" s="1"/>
  <c r="F1981" i="6"/>
  <c r="G1981" i="6"/>
  <c r="D1981" i="6"/>
  <c r="A1981" i="6"/>
  <c r="B1981" i="6" s="1"/>
  <c r="F1980" i="6"/>
  <c r="G1980" i="6" s="1"/>
  <c r="D1980" i="6"/>
  <c r="A1980" i="6"/>
  <c r="B1980" i="6"/>
  <c r="F1979" i="6"/>
  <c r="G1979" i="6" s="1"/>
  <c r="D1979" i="6"/>
  <c r="A1979" i="6"/>
  <c r="B1979" i="6" s="1"/>
  <c r="F1976" i="6"/>
  <c r="G1976" i="6" s="1"/>
  <c r="D1976" i="6"/>
  <c r="B1976" i="6"/>
  <c r="A1976" i="6"/>
  <c r="F1975" i="6"/>
  <c r="G1975" i="6"/>
  <c r="D1975" i="6"/>
  <c r="B1975" i="6"/>
  <c r="A1975" i="6"/>
  <c r="F1974" i="6"/>
  <c r="G1974" i="6" s="1"/>
  <c r="D1974" i="6"/>
  <c r="B1974" i="6"/>
  <c r="A1974" i="6"/>
  <c r="F1973" i="6"/>
  <c r="G1973" i="6" s="1"/>
  <c r="D1973" i="6"/>
  <c r="B1973" i="6"/>
  <c r="A1973" i="6"/>
  <c r="F1972" i="6"/>
  <c r="G1972" i="6" s="1"/>
  <c r="D1972" i="6"/>
  <c r="B1972" i="6"/>
  <c r="A1972" i="6"/>
  <c r="F1971" i="6"/>
  <c r="G1971" i="6"/>
  <c r="D1971" i="6"/>
  <c r="B1971" i="6"/>
  <c r="A1971" i="6"/>
  <c r="F1970" i="6"/>
  <c r="G1970" i="6" s="1"/>
  <c r="D1970" i="6"/>
  <c r="B1970" i="6"/>
  <c r="A1970" i="6"/>
  <c r="F1969" i="6"/>
  <c r="G1969" i="6" s="1"/>
  <c r="D1969" i="6"/>
  <c r="B1969" i="6"/>
  <c r="A1969" i="6"/>
  <c r="F1968" i="6"/>
  <c r="G1968" i="6" s="1"/>
  <c r="D1968" i="6"/>
  <c r="B1968" i="6"/>
  <c r="A1968" i="6"/>
  <c r="F1967" i="6"/>
  <c r="G1967" i="6"/>
  <c r="D1967" i="6"/>
  <c r="B1967" i="6"/>
  <c r="A1967" i="6"/>
  <c r="F1966" i="6"/>
  <c r="G1966" i="6" s="1"/>
  <c r="D1966" i="6"/>
  <c r="B1966" i="6"/>
  <c r="A1966" i="6"/>
  <c r="F1965" i="6"/>
  <c r="G1965" i="6" s="1"/>
  <c r="D1965" i="6"/>
  <c r="B1965" i="6"/>
  <c r="A1965" i="6"/>
  <c r="F1964" i="6"/>
  <c r="G1964" i="6" s="1"/>
  <c r="D1964" i="6"/>
  <c r="B1964" i="6"/>
  <c r="A1964" i="6"/>
  <c r="F1963" i="6"/>
  <c r="G1963" i="6"/>
  <c r="D1963" i="6"/>
  <c r="B1963" i="6"/>
  <c r="A1963" i="6"/>
  <c r="B1956" i="6"/>
  <c r="G1955" i="6"/>
  <c r="B1955" i="6"/>
  <c r="B1954" i="6"/>
  <c r="B1953" i="6"/>
  <c r="F1947" i="6"/>
  <c r="G1947" i="6" s="1"/>
  <c r="D1947" i="6"/>
  <c r="B1947" i="6"/>
  <c r="A1947" i="6"/>
  <c r="F1946" i="6"/>
  <c r="G1946" i="6" s="1"/>
  <c r="D1946" i="6"/>
  <c r="B1946" i="6"/>
  <c r="A1946" i="6"/>
  <c r="F1945" i="6"/>
  <c r="G1945" i="6"/>
  <c r="D1945" i="6"/>
  <c r="B1945" i="6"/>
  <c r="A1945" i="6"/>
  <c r="F1944" i="6"/>
  <c r="G1944" i="6" s="1"/>
  <c r="D1944" i="6"/>
  <c r="B1944" i="6"/>
  <c r="A1944" i="6"/>
  <c r="F1943" i="6"/>
  <c r="G1943" i="6" s="1"/>
  <c r="D1943" i="6"/>
  <c r="B1943" i="6"/>
  <c r="A1943" i="6"/>
  <c r="F1942" i="6"/>
  <c r="G1942" i="6" s="1"/>
  <c r="D1942" i="6"/>
  <c r="B1942" i="6"/>
  <c r="A1942" i="6"/>
  <c r="F1941" i="6"/>
  <c r="G1941" i="6"/>
  <c r="D1941" i="6"/>
  <c r="B1941" i="6"/>
  <c r="A1941" i="6"/>
  <c r="F1940" i="6"/>
  <c r="G1940" i="6" s="1"/>
  <c r="D1940" i="6"/>
  <c r="B1940" i="6"/>
  <c r="A1940" i="6"/>
  <c r="F1939" i="6"/>
  <c r="G1939" i="6" s="1"/>
  <c r="D1939" i="6"/>
  <c r="B1939" i="6"/>
  <c r="A1939" i="6"/>
  <c r="F1936" i="6"/>
  <c r="G1936" i="6" s="1"/>
  <c r="D1936" i="6"/>
  <c r="A1936" i="6"/>
  <c r="B1936" i="6" s="1"/>
  <c r="F1935" i="6"/>
  <c r="G1935" i="6"/>
  <c r="D1935" i="6"/>
  <c r="A1935" i="6"/>
  <c r="B1935" i="6" s="1"/>
  <c r="F1934" i="6"/>
  <c r="G1934" i="6" s="1"/>
  <c r="D1934" i="6"/>
  <c r="A1934" i="6"/>
  <c r="B1934" i="6"/>
  <c r="F1933" i="6"/>
  <c r="G1933" i="6" s="1"/>
  <c r="D1933" i="6"/>
  <c r="A1933" i="6"/>
  <c r="B1933" i="6" s="1"/>
  <c r="F1932" i="6"/>
  <c r="G1932" i="6" s="1"/>
  <c r="D1932" i="6"/>
  <c r="A1932" i="6"/>
  <c r="B1932" i="6" s="1"/>
  <c r="F1931" i="6"/>
  <c r="G1931" i="6"/>
  <c r="D1931" i="6"/>
  <c r="A1931" i="6"/>
  <c r="B1931" i="6" s="1"/>
  <c r="F1930" i="6"/>
  <c r="G1930" i="6" s="1"/>
  <c r="D1930" i="6"/>
  <c r="A1930" i="6"/>
  <c r="B1930" i="6"/>
  <c r="F1929" i="6"/>
  <c r="G1929" i="6" s="1"/>
  <c r="D1929" i="6"/>
  <c r="A1929" i="6"/>
  <c r="B1929" i="6" s="1"/>
  <c r="F1926" i="6"/>
  <c r="G1926" i="6" s="1"/>
  <c r="D1926" i="6"/>
  <c r="B1926" i="6"/>
  <c r="A1926" i="6"/>
  <c r="F1925" i="6"/>
  <c r="G1925" i="6"/>
  <c r="D1925" i="6"/>
  <c r="B1925" i="6"/>
  <c r="A1925" i="6"/>
  <c r="F1924" i="6"/>
  <c r="G1924" i="6" s="1"/>
  <c r="D1924" i="6"/>
  <c r="B1924" i="6"/>
  <c r="A1924" i="6"/>
  <c r="F1923" i="6"/>
  <c r="G1923" i="6" s="1"/>
  <c r="D1923" i="6"/>
  <c r="B1923" i="6"/>
  <c r="A1923" i="6"/>
  <c r="F1922" i="6"/>
  <c r="G1922" i="6" s="1"/>
  <c r="D1922" i="6"/>
  <c r="B1922" i="6"/>
  <c r="A1922" i="6"/>
  <c r="F1921" i="6"/>
  <c r="G1921" i="6"/>
  <c r="D1921" i="6"/>
  <c r="B1921" i="6"/>
  <c r="A1921" i="6"/>
  <c r="F1920" i="6"/>
  <c r="G1920" i="6" s="1"/>
  <c r="D1920" i="6"/>
  <c r="B1920" i="6"/>
  <c r="A1920" i="6"/>
  <c r="F1919" i="6"/>
  <c r="G1919" i="6" s="1"/>
  <c r="D1919" i="6"/>
  <c r="B1919" i="6"/>
  <c r="A1919" i="6"/>
  <c r="F1918" i="6"/>
  <c r="G1918" i="6" s="1"/>
  <c r="D1918" i="6"/>
  <c r="B1918" i="6"/>
  <c r="A1918" i="6"/>
  <c r="F1917" i="6"/>
  <c r="G1917" i="6"/>
  <c r="D1917" i="6"/>
  <c r="B1917" i="6"/>
  <c r="A1917" i="6"/>
  <c r="F1916" i="6"/>
  <c r="G1916" i="6" s="1"/>
  <c r="D1916" i="6"/>
  <c r="B1916" i="6"/>
  <c r="A1916" i="6"/>
  <c r="F1915" i="6"/>
  <c r="G1915" i="6" s="1"/>
  <c r="D1915" i="6"/>
  <c r="B1915" i="6"/>
  <c r="A1915" i="6"/>
  <c r="F1914" i="6"/>
  <c r="G1914" i="6" s="1"/>
  <c r="D1914" i="6"/>
  <c r="B1914" i="6"/>
  <c r="A1914" i="6"/>
  <c r="F1913" i="6"/>
  <c r="G1913" i="6"/>
  <c r="D1913" i="6"/>
  <c r="B1913" i="6"/>
  <c r="A1913" i="6"/>
  <c r="B1906" i="6"/>
  <c r="G1905" i="6"/>
  <c r="B1905" i="6"/>
  <c r="B1904" i="6"/>
  <c r="B1903" i="6"/>
  <c r="F1897" i="6"/>
  <c r="G1897" i="6" s="1"/>
  <c r="D1897" i="6"/>
  <c r="B1897" i="6"/>
  <c r="A1897" i="6"/>
  <c r="F1896" i="6"/>
  <c r="G1896" i="6" s="1"/>
  <c r="D1896" i="6"/>
  <c r="B1896" i="6"/>
  <c r="A1896" i="6"/>
  <c r="F1895" i="6"/>
  <c r="G1895" i="6"/>
  <c r="D1895" i="6"/>
  <c r="B1895" i="6"/>
  <c r="A1895" i="6"/>
  <c r="F1894" i="6"/>
  <c r="G1894" i="6" s="1"/>
  <c r="D1894" i="6"/>
  <c r="B1894" i="6"/>
  <c r="A1894" i="6"/>
  <c r="F1893" i="6"/>
  <c r="G1893" i="6" s="1"/>
  <c r="D1893" i="6"/>
  <c r="B1893" i="6"/>
  <c r="A1893" i="6"/>
  <c r="F1892" i="6"/>
  <c r="G1892" i="6" s="1"/>
  <c r="D1892" i="6"/>
  <c r="B1892" i="6"/>
  <c r="A1892" i="6"/>
  <c r="F1891" i="6"/>
  <c r="G1891" i="6"/>
  <c r="D1891" i="6"/>
  <c r="B1891" i="6"/>
  <c r="A1891" i="6"/>
  <c r="F1890" i="6"/>
  <c r="G1890" i="6" s="1"/>
  <c r="D1890" i="6"/>
  <c r="B1890" i="6"/>
  <c r="A1890" i="6"/>
  <c r="F1889" i="6"/>
  <c r="G1889" i="6" s="1"/>
  <c r="D1889" i="6"/>
  <c r="B1889" i="6"/>
  <c r="A1889" i="6"/>
  <c r="F1886" i="6"/>
  <c r="G1886" i="6" s="1"/>
  <c r="D1886" i="6"/>
  <c r="A1886" i="6"/>
  <c r="B1886" i="6" s="1"/>
  <c r="F1885" i="6"/>
  <c r="G1885" i="6"/>
  <c r="D1885" i="6"/>
  <c r="A1885" i="6"/>
  <c r="B1885" i="6" s="1"/>
  <c r="F1884" i="6"/>
  <c r="G1884" i="6" s="1"/>
  <c r="D1884" i="6"/>
  <c r="A1884" i="6"/>
  <c r="B1884" i="6"/>
  <c r="F1883" i="6"/>
  <c r="G1883" i="6" s="1"/>
  <c r="D1883" i="6"/>
  <c r="A1883" i="6"/>
  <c r="B1883" i="6" s="1"/>
  <c r="F1882" i="6"/>
  <c r="G1882" i="6" s="1"/>
  <c r="D1882" i="6"/>
  <c r="A1882" i="6"/>
  <c r="B1882" i="6" s="1"/>
  <c r="F1881" i="6"/>
  <c r="G1881" i="6"/>
  <c r="D1881" i="6"/>
  <c r="A1881" i="6"/>
  <c r="B1881" i="6" s="1"/>
  <c r="F1880" i="6"/>
  <c r="G1880" i="6" s="1"/>
  <c r="D1880" i="6"/>
  <c r="A1880" i="6"/>
  <c r="B1880" i="6"/>
  <c r="F1879" i="6"/>
  <c r="G1879" i="6" s="1"/>
  <c r="D1879" i="6"/>
  <c r="A1879" i="6"/>
  <c r="B1879" i="6" s="1"/>
  <c r="F1876" i="6"/>
  <c r="G1876" i="6" s="1"/>
  <c r="D1876" i="6"/>
  <c r="B1876" i="6"/>
  <c r="A1876" i="6"/>
  <c r="F1875" i="6"/>
  <c r="G1875" i="6"/>
  <c r="D1875" i="6"/>
  <c r="B1875" i="6"/>
  <c r="A1875" i="6"/>
  <c r="F1874" i="6"/>
  <c r="G1874" i="6" s="1"/>
  <c r="D1874" i="6"/>
  <c r="B1874" i="6"/>
  <c r="A1874" i="6"/>
  <c r="F1873" i="6"/>
  <c r="G1873" i="6" s="1"/>
  <c r="D1873" i="6"/>
  <c r="B1873" i="6"/>
  <c r="A1873" i="6"/>
  <c r="F1872" i="6"/>
  <c r="G1872" i="6" s="1"/>
  <c r="D1872" i="6"/>
  <c r="B1872" i="6"/>
  <c r="A1872" i="6"/>
  <c r="F1871" i="6"/>
  <c r="G1871" i="6"/>
  <c r="D1871" i="6"/>
  <c r="B1871" i="6"/>
  <c r="A1871" i="6"/>
  <c r="F1870" i="6"/>
  <c r="G1870" i="6" s="1"/>
  <c r="D1870" i="6"/>
  <c r="B1870" i="6"/>
  <c r="A1870" i="6"/>
  <c r="F1869" i="6"/>
  <c r="G1869" i="6" s="1"/>
  <c r="D1869" i="6"/>
  <c r="B1869" i="6"/>
  <c r="A1869" i="6"/>
  <c r="F1868" i="6"/>
  <c r="G1868" i="6" s="1"/>
  <c r="D1868" i="6"/>
  <c r="B1868" i="6"/>
  <c r="A1868" i="6"/>
  <c r="F1867" i="6"/>
  <c r="G1867" i="6"/>
  <c r="D1867" i="6"/>
  <c r="B1867" i="6"/>
  <c r="A1867" i="6"/>
  <c r="F1866" i="6"/>
  <c r="G1866" i="6" s="1"/>
  <c r="D1866" i="6"/>
  <c r="B1866" i="6"/>
  <c r="A1866" i="6"/>
  <c r="F1865" i="6"/>
  <c r="G1865" i="6" s="1"/>
  <c r="D1865" i="6"/>
  <c r="B1865" i="6"/>
  <c r="A1865" i="6"/>
  <c r="F1864" i="6"/>
  <c r="G1864" i="6"/>
  <c r="D1864" i="6"/>
  <c r="B1864" i="6"/>
  <c r="A1864" i="6"/>
  <c r="F1863" i="6"/>
  <c r="G1863" i="6" s="1"/>
  <c r="D1863" i="6"/>
  <c r="B1863" i="6"/>
  <c r="A1863" i="6"/>
  <c r="B1856" i="6"/>
  <c r="G1855" i="6"/>
  <c r="B1855" i="6"/>
  <c r="B1854" i="6"/>
  <c r="B1853" i="6"/>
  <c r="F1847" i="6"/>
  <c r="G1847" i="6" s="1"/>
  <c r="D1847" i="6"/>
  <c r="B1847" i="6"/>
  <c r="A1847" i="6"/>
  <c r="F1846" i="6"/>
  <c r="G1846" i="6"/>
  <c r="D1846" i="6"/>
  <c r="B1846" i="6"/>
  <c r="A1846" i="6"/>
  <c r="F1845" i="6"/>
  <c r="G1845" i="6" s="1"/>
  <c r="D1845" i="6"/>
  <c r="B1845" i="6"/>
  <c r="A1845" i="6"/>
  <c r="F1844" i="6"/>
  <c r="G1844" i="6"/>
  <c r="D1844" i="6"/>
  <c r="B1844" i="6"/>
  <c r="A1844" i="6"/>
  <c r="F1843" i="6"/>
  <c r="G1843" i="6" s="1"/>
  <c r="D1843" i="6"/>
  <c r="B1843" i="6"/>
  <c r="A1843" i="6"/>
  <c r="F1842" i="6"/>
  <c r="G1842" i="6"/>
  <c r="D1842" i="6"/>
  <c r="B1842" i="6"/>
  <c r="A1842" i="6"/>
  <c r="F1841" i="6"/>
  <c r="G1841" i="6" s="1"/>
  <c r="D1841" i="6"/>
  <c r="B1841" i="6"/>
  <c r="A1841" i="6"/>
  <c r="F1840" i="6"/>
  <c r="G1840" i="6"/>
  <c r="D1840" i="6"/>
  <c r="B1840" i="6"/>
  <c r="A1840" i="6"/>
  <c r="F1839" i="6"/>
  <c r="G1839" i="6" s="1"/>
  <c r="D1839" i="6"/>
  <c r="B1839" i="6"/>
  <c r="A1839" i="6"/>
  <c r="F1836" i="6"/>
  <c r="G1836" i="6"/>
  <c r="D1836" i="6"/>
  <c r="A1836" i="6"/>
  <c r="B1836" i="6" s="1"/>
  <c r="F1835" i="6"/>
  <c r="G1835" i="6" s="1"/>
  <c r="D1835" i="6"/>
  <c r="A1835" i="6"/>
  <c r="B1835" i="6"/>
  <c r="F1834" i="6"/>
  <c r="G1834" i="6"/>
  <c r="D1834" i="6"/>
  <c r="A1834" i="6"/>
  <c r="B1834" i="6" s="1"/>
  <c r="F1833" i="6"/>
  <c r="G1833" i="6" s="1"/>
  <c r="D1833" i="6"/>
  <c r="A1833" i="6"/>
  <c r="B1833" i="6"/>
  <c r="F1832" i="6"/>
  <c r="G1832" i="6"/>
  <c r="D1832" i="6"/>
  <c r="A1832" i="6"/>
  <c r="B1832" i="6" s="1"/>
  <c r="F1831" i="6"/>
  <c r="G1831" i="6" s="1"/>
  <c r="D1831" i="6"/>
  <c r="A1831" i="6"/>
  <c r="B1831" i="6"/>
  <c r="F1830" i="6"/>
  <c r="G1830" i="6"/>
  <c r="D1830" i="6"/>
  <c r="A1830" i="6"/>
  <c r="B1830" i="6" s="1"/>
  <c r="F1829" i="6"/>
  <c r="G1829" i="6" s="1"/>
  <c r="D1829" i="6"/>
  <c r="A1829" i="6"/>
  <c r="B1829" i="6"/>
  <c r="F1826" i="6"/>
  <c r="G1826" i="6"/>
  <c r="D1826" i="6"/>
  <c r="B1826" i="6"/>
  <c r="A1826" i="6"/>
  <c r="F1825" i="6"/>
  <c r="G1825" i="6" s="1"/>
  <c r="D1825" i="6"/>
  <c r="B1825" i="6"/>
  <c r="A1825" i="6"/>
  <c r="F1824" i="6"/>
  <c r="G1824" i="6"/>
  <c r="D1824" i="6"/>
  <c r="B1824" i="6"/>
  <c r="A1824" i="6"/>
  <c r="F1823" i="6"/>
  <c r="G1823" i="6" s="1"/>
  <c r="D1823" i="6"/>
  <c r="B1823" i="6"/>
  <c r="A1823" i="6"/>
  <c r="F1822" i="6"/>
  <c r="G1822" i="6"/>
  <c r="D1822" i="6"/>
  <c r="B1822" i="6"/>
  <c r="A1822" i="6"/>
  <c r="F1821" i="6"/>
  <c r="G1821" i="6" s="1"/>
  <c r="D1821" i="6"/>
  <c r="B1821" i="6"/>
  <c r="A1821" i="6"/>
  <c r="F1820" i="6"/>
  <c r="G1820" i="6"/>
  <c r="D1820" i="6"/>
  <c r="B1820" i="6"/>
  <c r="A1820" i="6"/>
  <c r="F1819" i="6"/>
  <c r="G1819" i="6" s="1"/>
  <c r="D1819" i="6"/>
  <c r="B1819" i="6"/>
  <c r="A1819" i="6"/>
  <c r="F1818" i="6"/>
  <c r="G1818" i="6"/>
  <c r="D1818" i="6"/>
  <c r="B1818" i="6"/>
  <c r="A1818" i="6"/>
  <c r="F1817" i="6"/>
  <c r="G1817" i="6" s="1"/>
  <c r="D1817" i="6"/>
  <c r="B1817" i="6"/>
  <c r="A1817" i="6"/>
  <c r="F1816" i="6"/>
  <c r="G1816" i="6"/>
  <c r="D1816" i="6"/>
  <c r="B1816" i="6"/>
  <c r="A1816" i="6"/>
  <c r="F1815" i="6"/>
  <c r="G1815" i="6" s="1"/>
  <c r="D1815" i="6"/>
  <c r="B1815" i="6"/>
  <c r="A1815" i="6"/>
  <c r="F1814" i="6"/>
  <c r="G1814" i="6"/>
  <c r="D1814" i="6"/>
  <c r="B1814" i="6"/>
  <c r="A1814" i="6"/>
  <c r="F1813" i="6"/>
  <c r="G1813" i="6" s="1"/>
  <c r="D1813" i="6"/>
  <c r="B1813" i="6"/>
  <c r="A1813" i="6"/>
  <c r="B1806" i="6"/>
  <c r="G1805" i="6"/>
  <c r="B1805" i="6"/>
  <c r="B1804" i="6"/>
  <c r="B1803" i="6"/>
  <c r="F1797" i="6"/>
  <c r="G1797" i="6" s="1"/>
  <c r="D1797" i="6"/>
  <c r="B1797" i="6"/>
  <c r="A1797" i="6"/>
  <c r="F1796" i="6"/>
  <c r="G1796" i="6"/>
  <c r="D1796" i="6"/>
  <c r="B1796" i="6"/>
  <c r="A1796" i="6"/>
  <c r="F1795" i="6"/>
  <c r="G1795" i="6" s="1"/>
  <c r="D1795" i="6"/>
  <c r="B1795" i="6"/>
  <c r="A1795" i="6"/>
  <c r="F1794" i="6"/>
  <c r="G1794" i="6"/>
  <c r="D1794" i="6"/>
  <c r="B1794" i="6"/>
  <c r="A1794" i="6"/>
  <c r="F1793" i="6"/>
  <c r="G1793" i="6" s="1"/>
  <c r="D1793" i="6"/>
  <c r="B1793" i="6"/>
  <c r="A1793" i="6"/>
  <c r="F1792" i="6"/>
  <c r="G1792" i="6"/>
  <c r="D1792" i="6"/>
  <c r="B1792" i="6"/>
  <c r="A1792" i="6"/>
  <c r="F1791" i="6"/>
  <c r="G1791" i="6" s="1"/>
  <c r="D1791" i="6"/>
  <c r="B1791" i="6"/>
  <c r="A1791" i="6"/>
  <c r="F1790" i="6"/>
  <c r="G1790" i="6"/>
  <c r="D1790" i="6"/>
  <c r="B1790" i="6"/>
  <c r="A1790" i="6"/>
  <c r="F1789" i="6"/>
  <c r="G1789" i="6" s="1"/>
  <c r="D1789" i="6"/>
  <c r="B1789" i="6"/>
  <c r="A1789" i="6"/>
  <c r="F1786" i="6"/>
  <c r="G1786" i="6"/>
  <c r="D1786" i="6"/>
  <c r="A1786" i="6"/>
  <c r="B1786" i="6" s="1"/>
  <c r="F1785" i="6"/>
  <c r="G1785" i="6" s="1"/>
  <c r="D1785" i="6"/>
  <c r="A1785" i="6"/>
  <c r="B1785" i="6"/>
  <c r="F1784" i="6"/>
  <c r="G1784" i="6"/>
  <c r="D1784" i="6"/>
  <c r="A1784" i="6"/>
  <c r="B1784" i="6" s="1"/>
  <c r="F1783" i="6"/>
  <c r="G1783" i="6" s="1"/>
  <c r="D1783" i="6"/>
  <c r="A1783" i="6"/>
  <c r="B1783" i="6"/>
  <c r="F1782" i="6"/>
  <c r="G1782" i="6"/>
  <c r="D1782" i="6"/>
  <c r="A1782" i="6"/>
  <c r="B1782" i="6" s="1"/>
  <c r="F1781" i="6"/>
  <c r="G1781" i="6" s="1"/>
  <c r="D1781" i="6"/>
  <c r="A1781" i="6"/>
  <c r="B1781" i="6"/>
  <c r="F1780" i="6"/>
  <c r="G1780" i="6"/>
  <c r="D1780" i="6"/>
  <c r="A1780" i="6"/>
  <c r="B1780" i="6" s="1"/>
  <c r="F1779" i="6"/>
  <c r="G1779" i="6" s="1"/>
  <c r="D1779" i="6"/>
  <c r="A1779" i="6"/>
  <c r="B1779" i="6"/>
  <c r="F1776" i="6"/>
  <c r="G1776" i="6"/>
  <c r="D1776" i="6"/>
  <c r="B1776" i="6"/>
  <c r="A1776" i="6"/>
  <c r="F1775" i="6"/>
  <c r="G1775" i="6" s="1"/>
  <c r="D1775" i="6"/>
  <c r="B1775" i="6"/>
  <c r="A1775" i="6"/>
  <c r="F1774" i="6"/>
  <c r="G1774" i="6"/>
  <c r="D1774" i="6"/>
  <c r="B1774" i="6"/>
  <c r="A1774" i="6"/>
  <c r="F1773" i="6"/>
  <c r="G1773" i="6" s="1"/>
  <c r="D1773" i="6"/>
  <c r="B1773" i="6"/>
  <c r="A1773" i="6"/>
  <c r="F1772" i="6"/>
  <c r="G1772" i="6"/>
  <c r="D1772" i="6"/>
  <c r="B1772" i="6"/>
  <c r="A1772" i="6"/>
  <c r="F1771" i="6"/>
  <c r="G1771" i="6" s="1"/>
  <c r="D1771" i="6"/>
  <c r="B1771" i="6"/>
  <c r="A1771" i="6"/>
  <c r="F1770" i="6"/>
  <c r="G1770" i="6"/>
  <c r="D1770" i="6"/>
  <c r="B1770" i="6"/>
  <c r="A1770" i="6"/>
  <c r="F1769" i="6"/>
  <c r="G1769" i="6" s="1"/>
  <c r="D1769" i="6"/>
  <c r="B1769" i="6"/>
  <c r="A1769" i="6"/>
  <c r="F1768" i="6"/>
  <c r="G1768" i="6"/>
  <c r="D1768" i="6"/>
  <c r="B1768" i="6"/>
  <c r="A1768" i="6"/>
  <c r="F1767" i="6"/>
  <c r="G1767" i="6" s="1"/>
  <c r="D1767" i="6"/>
  <c r="B1767" i="6"/>
  <c r="A1767" i="6"/>
  <c r="F1766" i="6"/>
  <c r="G1766" i="6"/>
  <c r="D1766" i="6"/>
  <c r="B1766" i="6"/>
  <c r="A1766" i="6"/>
  <c r="F1765" i="6"/>
  <c r="G1765" i="6" s="1"/>
  <c r="D1765" i="6"/>
  <c r="B1765" i="6"/>
  <c r="A1765" i="6"/>
  <c r="F1764" i="6"/>
  <c r="G1764" i="6"/>
  <c r="D1764" i="6"/>
  <c r="B1764" i="6"/>
  <c r="A1764" i="6"/>
  <c r="F1763" i="6"/>
  <c r="G1763" i="6" s="1"/>
  <c r="D1763" i="6"/>
  <c r="B1763" i="6"/>
  <c r="A1763" i="6"/>
  <c r="B1756" i="6"/>
  <c r="G1755" i="6"/>
  <c r="B1755" i="6"/>
  <c r="B1754" i="6"/>
  <c r="B1753" i="6"/>
  <c r="F1747" i="6"/>
  <c r="G1747" i="6" s="1"/>
  <c r="D1747" i="6"/>
  <c r="B1747" i="6"/>
  <c r="A1747" i="6"/>
  <c r="F1746" i="6"/>
  <c r="G1746" i="6"/>
  <c r="D1746" i="6"/>
  <c r="B1746" i="6"/>
  <c r="A1746" i="6"/>
  <c r="F1745" i="6"/>
  <c r="G1745" i="6" s="1"/>
  <c r="D1745" i="6"/>
  <c r="B1745" i="6"/>
  <c r="A1745" i="6"/>
  <c r="F1744" i="6"/>
  <c r="G1744" i="6"/>
  <c r="D1744" i="6"/>
  <c r="B1744" i="6"/>
  <c r="A1744" i="6"/>
  <c r="F1743" i="6"/>
  <c r="G1743" i="6" s="1"/>
  <c r="D1743" i="6"/>
  <c r="B1743" i="6"/>
  <c r="A1743" i="6"/>
  <c r="F1742" i="6"/>
  <c r="G1742" i="6"/>
  <c r="D1742" i="6"/>
  <c r="B1742" i="6"/>
  <c r="A1742" i="6"/>
  <c r="F1741" i="6"/>
  <c r="G1741" i="6" s="1"/>
  <c r="D1741" i="6"/>
  <c r="B1741" i="6"/>
  <c r="A1741" i="6"/>
  <c r="F1740" i="6"/>
  <c r="G1740" i="6"/>
  <c r="D1740" i="6"/>
  <c r="B1740" i="6"/>
  <c r="A1740" i="6"/>
  <c r="F1739" i="6"/>
  <c r="G1739" i="6" s="1"/>
  <c r="D1739" i="6"/>
  <c r="B1739" i="6"/>
  <c r="A1739" i="6"/>
  <c r="F1736" i="6"/>
  <c r="G1736" i="6"/>
  <c r="D1736" i="6"/>
  <c r="A1736" i="6"/>
  <c r="B1736" i="6" s="1"/>
  <c r="F1735" i="6"/>
  <c r="G1735" i="6" s="1"/>
  <c r="D1735" i="6"/>
  <c r="A1735" i="6"/>
  <c r="B1735" i="6"/>
  <c r="F1734" i="6"/>
  <c r="G1734" i="6"/>
  <c r="D1734" i="6"/>
  <c r="A1734" i="6"/>
  <c r="B1734" i="6" s="1"/>
  <c r="F1733" i="6"/>
  <c r="G1733" i="6" s="1"/>
  <c r="D1733" i="6"/>
  <c r="A1733" i="6"/>
  <c r="B1733" i="6"/>
  <c r="F1732" i="6"/>
  <c r="G1732" i="6"/>
  <c r="D1732" i="6"/>
  <c r="A1732" i="6"/>
  <c r="B1732" i="6" s="1"/>
  <c r="F1731" i="6"/>
  <c r="G1731" i="6" s="1"/>
  <c r="D1731" i="6"/>
  <c r="A1731" i="6"/>
  <c r="B1731" i="6"/>
  <c r="F1730" i="6"/>
  <c r="G1730" i="6"/>
  <c r="D1730" i="6"/>
  <c r="A1730" i="6"/>
  <c r="B1730" i="6" s="1"/>
  <c r="F1729" i="6"/>
  <c r="G1729" i="6" s="1"/>
  <c r="D1729" i="6"/>
  <c r="A1729" i="6"/>
  <c r="B1729" i="6"/>
  <c r="F1726" i="6"/>
  <c r="G1726" i="6"/>
  <c r="D1726" i="6"/>
  <c r="B1726" i="6"/>
  <c r="A1726" i="6"/>
  <c r="F1725" i="6"/>
  <c r="G1725" i="6" s="1"/>
  <c r="D1725" i="6"/>
  <c r="B1725" i="6"/>
  <c r="A1725" i="6"/>
  <c r="F1724" i="6"/>
  <c r="G1724" i="6"/>
  <c r="D1724" i="6"/>
  <c r="B1724" i="6"/>
  <c r="A1724" i="6"/>
  <c r="F1723" i="6"/>
  <c r="G1723" i="6" s="1"/>
  <c r="D1723" i="6"/>
  <c r="B1723" i="6"/>
  <c r="A1723" i="6"/>
  <c r="F1722" i="6"/>
  <c r="G1722" i="6"/>
  <c r="D1722" i="6"/>
  <c r="B1722" i="6"/>
  <c r="A1722" i="6"/>
  <c r="F1721" i="6"/>
  <c r="G1721" i="6" s="1"/>
  <c r="D1721" i="6"/>
  <c r="B1721" i="6"/>
  <c r="A1721" i="6"/>
  <c r="F1720" i="6"/>
  <c r="G1720" i="6"/>
  <c r="D1720" i="6"/>
  <c r="B1720" i="6"/>
  <c r="A1720" i="6"/>
  <c r="F1719" i="6"/>
  <c r="G1719" i="6" s="1"/>
  <c r="D1719" i="6"/>
  <c r="B1719" i="6"/>
  <c r="A1719" i="6"/>
  <c r="F1718" i="6"/>
  <c r="G1718" i="6"/>
  <c r="D1718" i="6"/>
  <c r="B1718" i="6"/>
  <c r="A1718" i="6"/>
  <c r="F1717" i="6"/>
  <c r="G1717" i="6" s="1"/>
  <c r="D1717" i="6"/>
  <c r="B1717" i="6"/>
  <c r="A1717" i="6"/>
  <c r="F1716" i="6"/>
  <c r="G1716" i="6"/>
  <c r="D1716" i="6"/>
  <c r="B1716" i="6"/>
  <c r="A1716" i="6"/>
  <c r="F1715" i="6"/>
  <c r="G1715" i="6" s="1"/>
  <c r="D1715" i="6"/>
  <c r="B1715" i="6"/>
  <c r="A1715" i="6"/>
  <c r="F1714" i="6"/>
  <c r="G1714" i="6"/>
  <c r="D1714" i="6"/>
  <c r="B1714" i="6"/>
  <c r="A1714" i="6"/>
  <c r="F1713" i="6"/>
  <c r="G1713" i="6" s="1"/>
  <c r="D1713" i="6"/>
  <c r="B1713" i="6"/>
  <c r="A1713" i="6"/>
  <c r="B1706" i="6"/>
  <c r="G1705" i="6"/>
  <c r="B1705" i="6"/>
  <c r="B1704" i="6"/>
  <c r="B1703" i="6"/>
  <c r="F1697" i="6"/>
  <c r="G1697" i="6" s="1"/>
  <c r="D1697" i="6"/>
  <c r="B1697" i="6"/>
  <c r="A1697" i="6"/>
  <c r="F1696" i="6"/>
  <c r="G1696" i="6"/>
  <c r="D1696" i="6"/>
  <c r="B1696" i="6"/>
  <c r="A1696" i="6"/>
  <c r="F1695" i="6"/>
  <c r="G1695" i="6" s="1"/>
  <c r="D1695" i="6"/>
  <c r="B1695" i="6"/>
  <c r="A1695" i="6"/>
  <c r="F1694" i="6"/>
  <c r="G1694" i="6"/>
  <c r="D1694" i="6"/>
  <c r="B1694" i="6"/>
  <c r="A1694" i="6"/>
  <c r="F1693" i="6"/>
  <c r="G1693" i="6" s="1"/>
  <c r="D1693" i="6"/>
  <c r="B1693" i="6"/>
  <c r="A1693" i="6"/>
  <c r="F1692" i="6"/>
  <c r="G1692" i="6"/>
  <c r="D1692" i="6"/>
  <c r="B1692" i="6"/>
  <c r="A1692" i="6"/>
  <c r="F1691" i="6"/>
  <c r="G1691" i="6" s="1"/>
  <c r="D1691" i="6"/>
  <c r="B1691" i="6"/>
  <c r="A1691" i="6"/>
  <c r="F1690" i="6"/>
  <c r="G1690" i="6"/>
  <c r="D1690" i="6"/>
  <c r="B1690" i="6"/>
  <c r="A1690" i="6"/>
  <c r="F1689" i="6"/>
  <c r="G1689" i="6" s="1"/>
  <c r="D1689" i="6"/>
  <c r="B1689" i="6"/>
  <c r="A1689" i="6"/>
  <c r="F1686" i="6"/>
  <c r="G1686" i="6"/>
  <c r="D1686" i="6"/>
  <c r="A1686" i="6"/>
  <c r="B1686" i="6" s="1"/>
  <c r="F1685" i="6"/>
  <c r="G1685" i="6" s="1"/>
  <c r="D1685" i="6"/>
  <c r="A1685" i="6"/>
  <c r="B1685" i="6"/>
  <c r="F1684" i="6"/>
  <c r="G1684" i="6"/>
  <c r="D1684" i="6"/>
  <c r="A1684" i="6"/>
  <c r="B1684" i="6" s="1"/>
  <c r="F1683" i="6"/>
  <c r="G1683" i="6" s="1"/>
  <c r="D1683" i="6"/>
  <c r="A1683" i="6"/>
  <c r="B1683" i="6"/>
  <c r="F1682" i="6"/>
  <c r="G1682" i="6"/>
  <c r="D1682" i="6"/>
  <c r="A1682" i="6"/>
  <c r="B1682" i="6" s="1"/>
  <c r="F1681" i="6"/>
  <c r="G1681" i="6" s="1"/>
  <c r="D1681" i="6"/>
  <c r="A1681" i="6"/>
  <c r="B1681" i="6"/>
  <c r="F1680" i="6"/>
  <c r="G1680" i="6"/>
  <c r="D1680" i="6"/>
  <c r="A1680" i="6"/>
  <c r="B1680" i="6" s="1"/>
  <c r="F1679" i="6"/>
  <c r="G1679" i="6" s="1"/>
  <c r="D1679" i="6"/>
  <c r="A1679" i="6"/>
  <c r="B1679" i="6"/>
  <c r="F1676" i="6"/>
  <c r="G1676" i="6"/>
  <c r="D1676" i="6"/>
  <c r="B1676" i="6"/>
  <c r="A1676" i="6"/>
  <c r="F1675" i="6"/>
  <c r="G1675" i="6" s="1"/>
  <c r="D1675" i="6"/>
  <c r="B1675" i="6"/>
  <c r="A1675" i="6"/>
  <c r="F1674" i="6"/>
  <c r="G1674" i="6"/>
  <c r="D1674" i="6"/>
  <c r="B1674" i="6"/>
  <c r="A1674" i="6"/>
  <c r="F1673" i="6"/>
  <c r="G1673" i="6" s="1"/>
  <c r="D1673" i="6"/>
  <c r="B1673" i="6"/>
  <c r="A1673" i="6"/>
  <c r="F1672" i="6"/>
  <c r="G1672" i="6"/>
  <c r="D1672" i="6"/>
  <c r="B1672" i="6"/>
  <c r="A1672" i="6"/>
  <c r="F1671" i="6"/>
  <c r="G1671" i="6" s="1"/>
  <c r="D1671" i="6"/>
  <c r="B1671" i="6"/>
  <c r="A1671" i="6"/>
  <c r="F1670" i="6"/>
  <c r="G1670" i="6"/>
  <c r="D1670" i="6"/>
  <c r="B1670" i="6"/>
  <c r="A1670" i="6"/>
  <c r="F1669" i="6"/>
  <c r="G1669" i="6" s="1"/>
  <c r="D1669" i="6"/>
  <c r="B1669" i="6"/>
  <c r="A1669" i="6"/>
  <c r="F1668" i="6"/>
  <c r="G1668" i="6"/>
  <c r="D1668" i="6"/>
  <c r="B1668" i="6"/>
  <c r="A1668" i="6"/>
  <c r="F1667" i="6"/>
  <c r="G1667" i="6" s="1"/>
  <c r="D1667" i="6"/>
  <c r="B1667" i="6"/>
  <c r="A1667" i="6"/>
  <c r="F1666" i="6"/>
  <c r="G1666" i="6"/>
  <c r="D1666" i="6"/>
  <c r="B1666" i="6"/>
  <c r="A1666" i="6"/>
  <c r="F1665" i="6"/>
  <c r="G1665" i="6" s="1"/>
  <c r="D1665" i="6"/>
  <c r="B1665" i="6"/>
  <c r="A1665" i="6"/>
  <c r="F1664" i="6"/>
  <c r="G1664" i="6"/>
  <c r="D1664" i="6"/>
  <c r="B1664" i="6"/>
  <c r="A1664" i="6"/>
  <c r="F1663" i="6"/>
  <c r="G1663" i="6" s="1"/>
  <c r="D1663" i="6"/>
  <c r="B1663" i="6"/>
  <c r="A1663" i="6"/>
  <c r="B1656" i="6"/>
  <c r="G1655" i="6"/>
  <c r="B1655" i="6"/>
  <c r="B1654" i="6"/>
  <c r="B1653" i="6"/>
  <c r="F1647" i="6"/>
  <c r="G1647" i="6" s="1"/>
  <c r="D1647" i="6"/>
  <c r="B1647" i="6"/>
  <c r="A1647" i="6"/>
  <c r="F1646" i="6"/>
  <c r="G1646" i="6"/>
  <c r="D1646" i="6"/>
  <c r="B1646" i="6"/>
  <c r="A1646" i="6"/>
  <c r="F1645" i="6"/>
  <c r="G1645" i="6" s="1"/>
  <c r="D1645" i="6"/>
  <c r="B1645" i="6"/>
  <c r="A1645" i="6"/>
  <c r="F1644" i="6"/>
  <c r="G1644" i="6"/>
  <c r="D1644" i="6"/>
  <c r="B1644" i="6"/>
  <c r="A1644" i="6"/>
  <c r="F1643" i="6"/>
  <c r="G1643" i="6" s="1"/>
  <c r="D1643" i="6"/>
  <c r="B1643" i="6"/>
  <c r="A1643" i="6"/>
  <c r="F1642" i="6"/>
  <c r="G1642" i="6"/>
  <c r="D1642" i="6"/>
  <c r="B1642" i="6"/>
  <c r="A1642" i="6"/>
  <c r="F1641" i="6"/>
  <c r="G1641" i="6" s="1"/>
  <c r="D1641" i="6"/>
  <c r="B1641" i="6"/>
  <c r="A1641" i="6"/>
  <c r="F1640" i="6"/>
  <c r="G1640" i="6"/>
  <c r="D1640" i="6"/>
  <c r="B1640" i="6"/>
  <c r="A1640" i="6"/>
  <c r="F1639" i="6"/>
  <c r="G1639" i="6" s="1"/>
  <c r="D1639" i="6"/>
  <c r="B1639" i="6"/>
  <c r="A1639" i="6"/>
  <c r="F1636" i="6"/>
  <c r="G1636" i="6"/>
  <c r="D1636" i="6"/>
  <c r="A1636" i="6"/>
  <c r="B1636" i="6" s="1"/>
  <c r="F1635" i="6"/>
  <c r="G1635" i="6" s="1"/>
  <c r="D1635" i="6"/>
  <c r="A1635" i="6"/>
  <c r="B1635" i="6"/>
  <c r="F1634" i="6"/>
  <c r="G1634" i="6"/>
  <c r="D1634" i="6"/>
  <c r="A1634" i="6"/>
  <c r="B1634" i="6" s="1"/>
  <c r="F1633" i="6"/>
  <c r="G1633" i="6" s="1"/>
  <c r="D1633" i="6"/>
  <c r="A1633" i="6"/>
  <c r="B1633" i="6"/>
  <c r="F1632" i="6"/>
  <c r="G1632" i="6"/>
  <c r="D1632" i="6"/>
  <c r="A1632" i="6"/>
  <c r="B1632" i="6" s="1"/>
  <c r="F1631" i="6"/>
  <c r="G1631" i="6" s="1"/>
  <c r="D1631" i="6"/>
  <c r="A1631" i="6"/>
  <c r="B1631" i="6"/>
  <c r="F1630" i="6"/>
  <c r="G1630" i="6"/>
  <c r="D1630" i="6"/>
  <c r="A1630" i="6"/>
  <c r="B1630" i="6" s="1"/>
  <c r="F1629" i="6"/>
  <c r="G1629" i="6" s="1"/>
  <c r="D1629" i="6"/>
  <c r="A1629" i="6"/>
  <c r="B1629" i="6"/>
  <c r="F1626" i="6"/>
  <c r="G1626" i="6"/>
  <c r="D1626" i="6"/>
  <c r="B1626" i="6"/>
  <c r="A1626" i="6"/>
  <c r="F1625" i="6"/>
  <c r="G1625" i="6" s="1"/>
  <c r="D1625" i="6"/>
  <c r="B1625" i="6"/>
  <c r="A1625" i="6"/>
  <c r="F1624" i="6"/>
  <c r="G1624" i="6"/>
  <c r="D1624" i="6"/>
  <c r="B1624" i="6"/>
  <c r="A1624" i="6"/>
  <c r="F1623" i="6"/>
  <c r="G1623" i="6" s="1"/>
  <c r="D1623" i="6"/>
  <c r="B1623" i="6"/>
  <c r="A1623" i="6"/>
  <c r="F1622" i="6"/>
  <c r="G1622" i="6"/>
  <c r="D1622" i="6"/>
  <c r="B1622" i="6"/>
  <c r="A1622" i="6"/>
  <c r="F1621" i="6"/>
  <c r="G1621" i="6" s="1"/>
  <c r="D1621" i="6"/>
  <c r="B1621" i="6"/>
  <c r="A1621" i="6"/>
  <c r="F1620" i="6"/>
  <c r="G1620" i="6"/>
  <c r="D1620" i="6"/>
  <c r="B1620" i="6"/>
  <c r="A1620" i="6"/>
  <c r="F1619" i="6"/>
  <c r="G1619" i="6" s="1"/>
  <c r="D1619" i="6"/>
  <c r="B1619" i="6"/>
  <c r="A1619" i="6"/>
  <c r="F1618" i="6"/>
  <c r="G1618" i="6"/>
  <c r="D1618" i="6"/>
  <c r="B1618" i="6"/>
  <c r="A1618" i="6"/>
  <c r="F1617" i="6"/>
  <c r="G1617" i="6" s="1"/>
  <c r="D1617" i="6"/>
  <c r="B1617" i="6"/>
  <c r="A1617" i="6"/>
  <c r="F1616" i="6"/>
  <c r="G1616" i="6"/>
  <c r="D1616" i="6"/>
  <c r="B1616" i="6"/>
  <c r="A1616" i="6"/>
  <c r="F1615" i="6"/>
  <c r="G1615" i="6" s="1"/>
  <c r="D1615" i="6"/>
  <c r="B1615" i="6"/>
  <c r="A1615" i="6"/>
  <c r="F1614" i="6"/>
  <c r="G1614" i="6"/>
  <c r="D1614" i="6"/>
  <c r="B1614" i="6"/>
  <c r="A1614" i="6"/>
  <c r="F1613" i="6"/>
  <c r="G1613" i="6" s="1"/>
  <c r="D1613" i="6"/>
  <c r="B1613" i="6"/>
  <c r="A1613" i="6"/>
  <c r="B1606" i="6"/>
  <c r="G1605" i="6"/>
  <c r="B1605" i="6"/>
  <c r="B1604" i="6"/>
  <c r="B1603" i="6"/>
  <c r="F1597" i="6"/>
  <c r="G1597" i="6" s="1"/>
  <c r="D1597" i="6"/>
  <c r="B1597" i="6"/>
  <c r="A1597" i="6"/>
  <c r="F1596" i="6"/>
  <c r="G1596" i="6"/>
  <c r="D1596" i="6"/>
  <c r="B1596" i="6"/>
  <c r="A1596" i="6"/>
  <c r="F1595" i="6"/>
  <c r="G1595" i="6" s="1"/>
  <c r="D1595" i="6"/>
  <c r="B1595" i="6"/>
  <c r="A1595" i="6"/>
  <c r="F1594" i="6"/>
  <c r="G1594" i="6"/>
  <c r="D1594" i="6"/>
  <c r="B1594" i="6"/>
  <c r="A1594" i="6"/>
  <c r="F1593" i="6"/>
  <c r="G1593" i="6" s="1"/>
  <c r="D1593" i="6"/>
  <c r="B1593" i="6"/>
  <c r="A1593" i="6"/>
  <c r="F1592" i="6"/>
  <c r="G1592" i="6"/>
  <c r="D1592" i="6"/>
  <c r="B1592" i="6"/>
  <c r="A1592" i="6"/>
  <c r="F1591" i="6"/>
  <c r="G1591" i="6" s="1"/>
  <c r="D1591" i="6"/>
  <c r="B1591" i="6"/>
  <c r="A1591" i="6"/>
  <c r="F1590" i="6"/>
  <c r="G1590" i="6"/>
  <c r="D1590" i="6"/>
  <c r="B1590" i="6"/>
  <c r="A1590" i="6"/>
  <c r="F1589" i="6"/>
  <c r="G1589" i="6" s="1"/>
  <c r="D1589" i="6"/>
  <c r="B1589" i="6"/>
  <c r="A1589" i="6"/>
  <c r="F1586" i="6"/>
  <c r="G1586" i="6"/>
  <c r="D1586" i="6"/>
  <c r="A1586" i="6"/>
  <c r="B1586" i="6" s="1"/>
  <c r="F1585" i="6"/>
  <c r="G1585" i="6" s="1"/>
  <c r="D1585" i="6"/>
  <c r="A1585" i="6"/>
  <c r="B1585" i="6"/>
  <c r="F1584" i="6"/>
  <c r="G1584" i="6"/>
  <c r="D1584" i="6"/>
  <c r="A1584" i="6"/>
  <c r="B1584" i="6" s="1"/>
  <c r="F1583" i="6"/>
  <c r="G1583" i="6" s="1"/>
  <c r="D1583" i="6"/>
  <c r="A1583" i="6"/>
  <c r="B1583" i="6"/>
  <c r="F1582" i="6"/>
  <c r="G1582" i="6"/>
  <c r="D1582" i="6"/>
  <c r="A1582" i="6"/>
  <c r="B1582" i="6" s="1"/>
  <c r="F1581" i="6"/>
  <c r="G1581" i="6" s="1"/>
  <c r="D1581" i="6"/>
  <c r="A1581" i="6"/>
  <c r="B1581" i="6"/>
  <c r="F1580" i="6"/>
  <c r="G1580" i="6"/>
  <c r="D1580" i="6"/>
  <c r="A1580" i="6"/>
  <c r="B1580" i="6" s="1"/>
  <c r="F1579" i="6"/>
  <c r="G1579" i="6" s="1"/>
  <c r="D1579" i="6"/>
  <c r="A1579" i="6"/>
  <c r="B1579" i="6"/>
  <c r="F1576" i="6"/>
  <c r="G1576" i="6"/>
  <c r="D1576" i="6"/>
  <c r="B1576" i="6"/>
  <c r="A1576" i="6"/>
  <c r="F1575" i="6"/>
  <c r="G1575" i="6" s="1"/>
  <c r="D1575" i="6"/>
  <c r="B1575" i="6"/>
  <c r="A1575" i="6"/>
  <c r="F1574" i="6"/>
  <c r="G1574" i="6"/>
  <c r="D1574" i="6"/>
  <c r="B1574" i="6"/>
  <c r="A1574" i="6"/>
  <c r="F1573" i="6"/>
  <c r="G1573" i="6" s="1"/>
  <c r="D1573" i="6"/>
  <c r="B1573" i="6"/>
  <c r="A1573" i="6"/>
  <c r="F1572" i="6"/>
  <c r="G1572" i="6"/>
  <c r="D1572" i="6"/>
  <c r="B1572" i="6"/>
  <c r="A1572" i="6"/>
  <c r="F1571" i="6"/>
  <c r="G1571" i="6" s="1"/>
  <c r="D1571" i="6"/>
  <c r="B1571" i="6"/>
  <c r="A1571" i="6"/>
  <c r="F1570" i="6"/>
  <c r="G1570" i="6"/>
  <c r="D1570" i="6"/>
  <c r="B1570" i="6"/>
  <c r="A1570" i="6"/>
  <c r="F1569" i="6"/>
  <c r="G1569" i="6" s="1"/>
  <c r="D1569" i="6"/>
  <c r="B1569" i="6"/>
  <c r="A1569" i="6"/>
  <c r="F1568" i="6"/>
  <c r="G1568" i="6"/>
  <c r="D1568" i="6"/>
  <c r="B1568" i="6"/>
  <c r="A1568" i="6"/>
  <c r="F1567" i="6"/>
  <c r="G1567" i="6" s="1"/>
  <c r="D1567" i="6"/>
  <c r="B1567" i="6"/>
  <c r="A1567" i="6"/>
  <c r="F1566" i="6"/>
  <c r="G1566" i="6"/>
  <c r="D1566" i="6"/>
  <c r="B1566" i="6"/>
  <c r="A1566" i="6"/>
  <c r="F1565" i="6"/>
  <c r="G1565" i="6" s="1"/>
  <c r="D1565" i="6"/>
  <c r="B1565" i="6"/>
  <c r="A1565" i="6"/>
  <c r="F1564" i="6"/>
  <c r="G1564" i="6"/>
  <c r="D1564" i="6"/>
  <c r="B1564" i="6"/>
  <c r="A1564" i="6"/>
  <c r="F1563" i="6"/>
  <c r="G1563" i="6" s="1"/>
  <c r="D1563" i="6"/>
  <c r="B1563" i="6"/>
  <c r="A1563" i="6"/>
  <c r="B1556" i="6"/>
  <c r="G1555" i="6"/>
  <c r="B1555" i="6"/>
  <c r="B1554" i="6"/>
  <c r="B1553" i="6"/>
  <c r="F1547" i="6"/>
  <c r="G1547" i="6" s="1"/>
  <c r="D1547" i="6"/>
  <c r="B1547" i="6"/>
  <c r="A1547" i="6"/>
  <c r="F1546" i="6"/>
  <c r="G1546" i="6"/>
  <c r="D1546" i="6"/>
  <c r="B1546" i="6"/>
  <c r="A1546" i="6"/>
  <c r="F1545" i="6"/>
  <c r="G1545" i="6" s="1"/>
  <c r="D1545" i="6"/>
  <c r="B1545" i="6"/>
  <c r="A1545" i="6"/>
  <c r="F1544" i="6"/>
  <c r="G1544" i="6"/>
  <c r="D1544" i="6"/>
  <c r="B1544" i="6"/>
  <c r="A1544" i="6"/>
  <c r="F1543" i="6"/>
  <c r="G1543" i="6" s="1"/>
  <c r="D1543" i="6"/>
  <c r="B1543" i="6"/>
  <c r="A1543" i="6"/>
  <c r="F1542" i="6"/>
  <c r="G1542" i="6"/>
  <c r="D1542" i="6"/>
  <c r="B1542" i="6"/>
  <c r="A1542" i="6"/>
  <c r="F1541" i="6"/>
  <c r="G1541" i="6" s="1"/>
  <c r="D1541" i="6"/>
  <c r="B1541" i="6"/>
  <c r="A1541" i="6"/>
  <c r="F1540" i="6"/>
  <c r="G1540" i="6"/>
  <c r="D1540" i="6"/>
  <c r="B1540" i="6"/>
  <c r="A1540" i="6"/>
  <c r="F1539" i="6"/>
  <c r="G1539" i="6" s="1"/>
  <c r="D1539" i="6"/>
  <c r="B1539" i="6"/>
  <c r="A1539" i="6"/>
  <c r="F1536" i="6"/>
  <c r="G1536" i="6"/>
  <c r="D1536" i="6"/>
  <c r="A1536" i="6"/>
  <c r="B1536" i="6" s="1"/>
  <c r="F1535" i="6"/>
  <c r="G1535" i="6" s="1"/>
  <c r="D1535" i="6"/>
  <c r="A1535" i="6"/>
  <c r="B1535" i="6"/>
  <c r="F1534" i="6"/>
  <c r="G1534" i="6"/>
  <c r="D1534" i="6"/>
  <c r="A1534" i="6"/>
  <c r="B1534" i="6" s="1"/>
  <c r="F1533" i="6"/>
  <c r="G1533" i="6" s="1"/>
  <c r="D1533" i="6"/>
  <c r="A1533" i="6"/>
  <c r="B1533" i="6"/>
  <c r="F1532" i="6"/>
  <c r="G1532" i="6"/>
  <c r="D1532" i="6"/>
  <c r="A1532" i="6"/>
  <c r="B1532" i="6" s="1"/>
  <c r="F1531" i="6"/>
  <c r="G1531" i="6" s="1"/>
  <c r="D1531" i="6"/>
  <c r="A1531" i="6"/>
  <c r="B1531" i="6"/>
  <c r="F1530" i="6"/>
  <c r="G1530" i="6"/>
  <c r="D1530" i="6"/>
  <c r="A1530" i="6"/>
  <c r="B1530" i="6" s="1"/>
  <c r="F1529" i="6"/>
  <c r="G1529" i="6" s="1"/>
  <c r="D1529" i="6"/>
  <c r="A1529" i="6"/>
  <c r="B1529" i="6"/>
  <c r="F1526" i="6"/>
  <c r="G1526" i="6"/>
  <c r="D1526" i="6"/>
  <c r="B1526" i="6"/>
  <c r="A1526" i="6"/>
  <c r="F1525" i="6"/>
  <c r="G1525" i="6" s="1"/>
  <c r="D1525" i="6"/>
  <c r="B1525" i="6"/>
  <c r="A1525" i="6"/>
  <c r="F1524" i="6"/>
  <c r="G1524" i="6"/>
  <c r="D1524" i="6"/>
  <c r="B1524" i="6"/>
  <c r="A1524" i="6"/>
  <c r="F1523" i="6"/>
  <c r="G1523" i="6" s="1"/>
  <c r="D1523" i="6"/>
  <c r="B1523" i="6"/>
  <c r="A1523" i="6"/>
  <c r="F1522" i="6"/>
  <c r="G1522" i="6"/>
  <c r="D1522" i="6"/>
  <c r="B1522" i="6"/>
  <c r="A1522" i="6"/>
  <c r="F1521" i="6"/>
  <c r="G1521" i="6" s="1"/>
  <c r="D1521" i="6"/>
  <c r="B1521" i="6"/>
  <c r="A1521" i="6"/>
  <c r="F1520" i="6"/>
  <c r="G1520" i="6"/>
  <c r="D1520" i="6"/>
  <c r="B1520" i="6"/>
  <c r="A1520" i="6"/>
  <c r="F1519" i="6"/>
  <c r="G1519" i="6" s="1"/>
  <c r="D1519" i="6"/>
  <c r="B1519" i="6"/>
  <c r="A1519" i="6"/>
  <c r="F1518" i="6"/>
  <c r="G1518" i="6"/>
  <c r="D1518" i="6"/>
  <c r="B1518" i="6"/>
  <c r="A1518" i="6"/>
  <c r="F1517" i="6"/>
  <c r="G1517" i="6" s="1"/>
  <c r="D1517" i="6"/>
  <c r="B1517" i="6"/>
  <c r="A1517" i="6"/>
  <c r="F1516" i="6"/>
  <c r="G1516" i="6"/>
  <c r="D1516" i="6"/>
  <c r="B1516" i="6"/>
  <c r="A1516" i="6"/>
  <c r="F1515" i="6"/>
  <c r="G1515" i="6" s="1"/>
  <c r="D1515" i="6"/>
  <c r="B1515" i="6"/>
  <c r="A1515" i="6"/>
  <c r="F1514" i="6"/>
  <c r="G1514" i="6"/>
  <c r="D1514" i="6"/>
  <c r="B1514" i="6"/>
  <c r="A1514" i="6"/>
  <c r="F1513" i="6"/>
  <c r="G1513" i="6" s="1"/>
  <c r="D1513" i="6"/>
  <c r="B1513" i="6"/>
  <c r="A1513" i="6"/>
  <c r="B1506" i="6"/>
  <c r="G1505" i="6"/>
  <c r="B1505" i="6"/>
  <c r="B1504" i="6"/>
  <c r="B1503" i="6"/>
  <c r="F1497" i="6"/>
  <c r="G1497" i="6" s="1"/>
  <c r="D1497" i="6"/>
  <c r="B1497" i="6"/>
  <c r="A1497" i="6"/>
  <c r="F1496" i="6"/>
  <c r="G1496" i="6"/>
  <c r="D1496" i="6"/>
  <c r="B1496" i="6"/>
  <c r="A1496" i="6"/>
  <c r="F1495" i="6"/>
  <c r="G1495" i="6" s="1"/>
  <c r="D1495" i="6"/>
  <c r="B1495" i="6"/>
  <c r="A1495" i="6"/>
  <c r="F1494" i="6"/>
  <c r="G1494" i="6"/>
  <c r="D1494" i="6"/>
  <c r="B1494" i="6"/>
  <c r="A1494" i="6"/>
  <c r="F1493" i="6"/>
  <c r="G1493" i="6" s="1"/>
  <c r="D1493" i="6"/>
  <c r="B1493" i="6"/>
  <c r="A1493" i="6"/>
  <c r="F1492" i="6"/>
  <c r="G1492" i="6"/>
  <c r="D1492" i="6"/>
  <c r="B1492" i="6"/>
  <c r="A1492" i="6"/>
  <c r="F1491" i="6"/>
  <c r="G1491" i="6" s="1"/>
  <c r="D1491" i="6"/>
  <c r="B1491" i="6"/>
  <c r="A1491" i="6"/>
  <c r="F1490" i="6"/>
  <c r="G1490" i="6"/>
  <c r="D1490" i="6"/>
  <c r="B1490" i="6"/>
  <c r="A1490" i="6"/>
  <c r="F1489" i="6"/>
  <c r="G1489" i="6" s="1"/>
  <c r="D1489" i="6"/>
  <c r="B1489" i="6"/>
  <c r="A1489" i="6"/>
  <c r="F1486" i="6"/>
  <c r="G1486" i="6"/>
  <c r="D1486" i="6"/>
  <c r="A1486" i="6"/>
  <c r="B1486" i="6" s="1"/>
  <c r="F1485" i="6"/>
  <c r="G1485" i="6" s="1"/>
  <c r="D1485" i="6"/>
  <c r="A1485" i="6"/>
  <c r="B1485" i="6"/>
  <c r="F1484" i="6"/>
  <c r="G1484" i="6"/>
  <c r="D1484" i="6"/>
  <c r="A1484" i="6"/>
  <c r="B1484" i="6" s="1"/>
  <c r="F1483" i="6"/>
  <c r="G1483" i="6" s="1"/>
  <c r="D1483" i="6"/>
  <c r="A1483" i="6"/>
  <c r="B1483" i="6"/>
  <c r="F1482" i="6"/>
  <c r="G1482" i="6"/>
  <c r="D1482" i="6"/>
  <c r="A1482" i="6"/>
  <c r="B1482" i="6" s="1"/>
  <c r="F1481" i="6"/>
  <c r="G1481" i="6" s="1"/>
  <c r="D1481" i="6"/>
  <c r="A1481" i="6"/>
  <c r="B1481" i="6"/>
  <c r="F1480" i="6"/>
  <c r="G1480" i="6"/>
  <c r="D1480" i="6"/>
  <c r="A1480" i="6"/>
  <c r="B1480" i="6" s="1"/>
  <c r="F1479" i="6"/>
  <c r="G1479" i="6" s="1"/>
  <c r="D1479" i="6"/>
  <c r="A1479" i="6"/>
  <c r="B1479" i="6"/>
  <c r="F1476" i="6"/>
  <c r="G1476" i="6"/>
  <c r="D1476" i="6"/>
  <c r="B1476" i="6"/>
  <c r="A1476" i="6"/>
  <c r="F1475" i="6"/>
  <c r="G1475" i="6" s="1"/>
  <c r="D1475" i="6"/>
  <c r="B1475" i="6"/>
  <c r="A1475" i="6"/>
  <c r="F1474" i="6"/>
  <c r="G1474" i="6"/>
  <c r="D1474" i="6"/>
  <c r="B1474" i="6"/>
  <c r="A1474" i="6"/>
  <c r="F1473" i="6"/>
  <c r="G1473" i="6" s="1"/>
  <c r="D1473" i="6"/>
  <c r="B1473" i="6"/>
  <c r="A1473" i="6"/>
  <c r="F1472" i="6"/>
  <c r="G1472" i="6"/>
  <c r="D1472" i="6"/>
  <c r="B1472" i="6"/>
  <c r="A1472" i="6"/>
  <c r="F1471" i="6"/>
  <c r="G1471" i="6" s="1"/>
  <c r="D1471" i="6"/>
  <c r="B1471" i="6"/>
  <c r="A1471" i="6"/>
  <c r="F1470" i="6"/>
  <c r="G1470" i="6"/>
  <c r="D1470" i="6"/>
  <c r="B1470" i="6"/>
  <c r="A1470" i="6"/>
  <c r="F1469" i="6"/>
  <c r="G1469" i="6" s="1"/>
  <c r="D1469" i="6"/>
  <c r="B1469" i="6"/>
  <c r="A1469" i="6"/>
  <c r="F1468" i="6"/>
  <c r="G1468" i="6"/>
  <c r="D1468" i="6"/>
  <c r="B1468" i="6"/>
  <c r="A1468" i="6"/>
  <c r="F1467" i="6"/>
  <c r="G1467" i="6" s="1"/>
  <c r="D1467" i="6"/>
  <c r="B1467" i="6"/>
  <c r="A1467" i="6"/>
  <c r="F1466" i="6"/>
  <c r="G1466" i="6"/>
  <c r="D1466" i="6"/>
  <c r="B1466" i="6"/>
  <c r="A1466" i="6"/>
  <c r="F1465" i="6"/>
  <c r="G1465" i="6" s="1"/>
  <c r="D1465" i="6"/>
  <c r="B1465" i="6"/>
  <c r="A1465" i="6"/>
  <c r="F1464" i="6"/>
  <c r="G1464" i="6"/>
  <c r="D1464" i="6"/>
  <c r="B1464" i="6"/>
  <c r="A1464" i="6"/>
  <c r="F1463" i="6"/>
  <c r="G1463" i="6" s="1"/>
  <c r="D1463" i="6"/>
  <c r="B1463" i="6"/>
  <c r="A1463" i="6"/>
  <c r="B1456" i="6"/>
  <c r="G1455" i="6"/>
  <c r="B1455" i="6"/>
  <c r="B1454" i="6"/>
  <c r="B1453" i="6"/>
  <c r="F1447" i="6"/>
  <c r="G1447" i="6" s="1"/>
  <c r="D1447" i="6"/>
  <c r="B1447" i="6"/>
  <c r="A1447" i="6"/>
  <c r="F1446" i="6"/>
  <c r="G1446" i="6"/>
  <c r="D1446" i="6"/>
  <c r="B1446" i="6"/>
  <c r="A1446" i="6"/>
  <c r="F1445" i="6"/>
  <c r="G1445" i="6" s="1"/>
  <c r="D1445" i="6"/>
  <c r="B1445" i="6"/>
  <c r="A1445" i="6"/>
  <c r="F1444" i="6"/>
  <c r="G1444" i="6"/>
  <c r="D1444" i="6"/>
  <c r="B1444" i="6"/>
  <c r="A1444" i="6"/>
  <c r="F1443" i="6"/>
  <c r="G1443" i="6" s="1"/>
  <c r="D1443" i="6"/>
  <c r="B1443" i="6"/>
  <c r="A1443" i="6"/>
  <c r="F1442" i="6"/>
  <c r="G1442" i="6"/>
  <c r="D1442" i="6"/>
  <c r="B1442" i="6"/>
  <c r="A1442" i="6"/>
  <c r="F1441" i="6"/>
  <c r="G1441" i="6" s="1"/>
  <c r="D1441" i="6"/>
  <c r="B1441" i="6"/>
  <c r="A1441" i="6"/>
  <c r="F1440" i="6"/>
  <c r="G1440" i="6"/>
  <c r="D1440" i="6"/>
  <c r="B1440" i="6"/>
  <c r="A1440" i="6"/>
  <c r="F1439" i="6"/>
  <c r="G1439" i="6" s="1"/>
  <c r="D1439" i="6"/>
  <c r="B1439" i="6"/>
  <c r="A1439" i="6"/>
  <c r="F1436" i="6"/>
  <c r="G1436" i="6"/>
  <c r="D1436" i="6"/>
  <c r="A1436" i="6"/>
  <c r="B1436" i="6" s="1"/>
  <c r="F1435" i="6"/>
  <c r="G1435" i="6" s="1"/>
  <c r="D1435" i="6"/>
  <c r="A1435" i="6"/>
  <c r="B1435" i="6"/>
  <c r="F1434" i="6"/>
  <c r="G1434" i="6"/>
  <c r="D1434" i="6"/>
  <c r="A1434" i="6"/>
  <c r="B1434" i="6" s="1"/>
  <c r="F1433" i="6"/>
  <c r="G1433" i="6" s="1"/>
  <c r="D1433" i="6"/>
  <c r="A1433" i="6"/>
  <c r="B1433" i="6"/>
  <c r="F1432" i="6"/>
  <c r="G1432" i="6"/>
  <c r="D1432" i="6"/>
  <c r="A1432" i="6"/>
  <c r="B1432" i="6" s="1"/>
  <c r="F1431" i="6"/>
  <c r="G1431" i="6" s="1"/>
  <c r="D1431" i="6"/>
  <c r="A1431" i="6"/>
  <c r="B1431" i="6"/>
  <c r="F1430" i="6"/>
  <c r="G1430" i="6"/>
  <c r="D1430" i="6"/>
  <c r="A1430" i="6"/>
  <c r="B1430" i="6" s="1"/>
  <c r="F1429" i="6"/>
  <c r="G1429" i="6" s="1"/>
  <c r="D1429" i="6"/>
  <c r="A1429" i="6"/>
  <c r="B1429" i="6"/>
  <c r="F1426" i="6"/>
  <c r="G1426" i="6"/>
  <c r="D1426" i="6"/>
  <c r="B1426" i="6"/>
  <c r="A1426" i="6"/>
  <c r="F1425" i="6"/>
  <c r="G1425" i="6" s="1"/>
  <c r="D1425" i="6"/>
  <c r="B1425" i="6"/>
  <c r="A1425" i="6"/>
  <c r="F1424" i="6"/>
  <c r="G1424" i="6"/>
  <c r="D1424" i="6"/>
  <c r="B1424" i="6"/>
  <c r="A1424" i="6"/>
  <c r="F1423" i="6"/>
  <c r="G1423" i="6" s="1"/>
  <c r="D1423" i="6"/>
  <c r="B1423" i="6"/>
  <c r="A1423" i="6"/>
  <c r="F1422" i="6"/>
  <c r="G1422" i="6"/>
  <c r="D1422" i="6"/>
  <c r="B1422" i="6"/>
  <c r="A1422" i="6"/>
  <c r="F1421" i="6"/>
  <c r="G1421" i="6" s="1"/>
  <c r="D1421" i="6"/>
  <c r="B1421" i="6"/>
  <c r="A1421" i="6"/>
  <c r="F1420" i="6"/>
  <c r="G1420" i="6"/>
  <c r="D1420" i="6"/>
  <c r="B1420" i="6"/>
  <c r="A1420" i="6"/>
  <c r="F1419" i="6"/>
  <c r="G1419" i="6" s="1"/>
  <c r="D1419" i="6"/>
  <c r="B1419" i="6"/>
  <c r="A1419" i="6"/>
  <c r="F1418" i="6"/>
  <c r="G1418" i="6"/>
  <c r="D1418" i="6"/>
  <c r="B1418" i="6"/>
  <c r="A1418" i="6"/>
  <c r="F1417" i="6"/>
  <c r="G1417" i="6" s="1"/>
  <c r="D1417" i="6"/>
  <c r="B1417" i="6"/>
  <c r="A1417" i="6"/>
  <c r="F1416" i="6"/>
  <c r="G1416" i="6"/>
  <c r="D1416" i="6"/>
  <c r="B1416" i="6"/>
  <c r="A1416" i="6"/>
  <c r="F1415" i="6"/>
  <c r="G1415" i="6" s="1"/>
  <c r="D1415" i="6"/>
  <c r="B1415" i="6"/>
  <c r="A1415" i="6"/>
  <c r="F1414" i="6"/>
  <c r="G1414" i="6"/>
  <c r="D1414" i="6"/>
  <c r="B1414" i="6"/>
  <c r="A1414" i="6"/>
  <c r="F1413" i="6"/>
  <c r="G1413" i="6" s="1"/>
  <c r="D1413" i="6"/>
  <c r="B1413" i="6"/>
  <c r="A1413" i="6"/>
  <c r="B1406" i="6"/>
  <c r="G1405" i="6"/>
  <c r="B1405" i="6"/>
  <c r="B1404" i="6"/>
  <c r="B1403" i="6"/>
  <c r="F1397" i="6"/>
  <c r="G1397" i="6" s="1"/>
  <c r="D1397" i="6"/>
  <c r="B1397" i="6"/>
  <c r="A1397" i="6"/>
  <c r="F1396" i="6"/>
  <c r="G1396" i="6"/>
  <c r="D1396" i="6"/>
  <c r="B1396" i="6"/>
  <c r="A1396" i="6"/>
  <c r="F1395" i="6"/>
  <c r="G1395" i="6" s="1"/>
  <c r="D1395" i="6"/>
  <c r="B1395" i="6"/>
  <c r="A1395" i="6"/>
  <c r="F1394" i="6"/>
  <c r="G1394" i="6"/>
  <c r="D1394" i="6"/>
  <c r="B1394" i="6"/>
  <c r="A1394" i="6"/>
  <c r="F1393" i="6"/>
  <c r="G1393" i="6" s="1"/>
  <c r="D1393" i="6"/>
  <c r="B1393" i="6"/>
  <c r="A1393" i="6"/>
  <c r="F1392" i="6"/>
  <c r="G1392" i="6"/>
  <c r="D1392" i="6"/>
  <c r="B1392" i="6"/>
  <c r="A1392" i="6"/>
  <c r="F1391" i="6"/>
  <c r="G1391" i="6" s="1"/>
  <c r="D1391" i="6"/>
  <c r="B1391" i="6"/>
  <c r="A1391" i="6"/>
  <c r="F1390" i="6"/>
  <c r="G1390" i="6"/>
  <c r="D1390" i="6"/>
  <c r="B1390" i="6"/>
  <c r="A1390" i="6"/>
  <c r="F1389" i="6"/>
  <c r="G1389" i="6" s="1"/>
  <c r="D1389" i="6"/>
  <c r="B1389" i="6"/>
  <c r="A1389" i="6"/>
  <c r="F1386" i="6"/>
  <c r="G1386" i="6"/>
  <c r="D1386" i="6"/>
  <c r="A1386" i="6"/>
  <c r="B1386" i="6" s="1"/>
  <c r="F1385" i="6"/>
  <c r="G1385" i="6" s="1"/>
  <c r="D1385" i="6"/>
  <c r="A1385" i="6"/>
  <c r="B1385" i="6"/>
  <c r="F1384" i="6"/>
  <c r="G1384" i="6"/>
  <c r="D1384" i="6"/>
  <c r="A1384" i="6"/>
  <c r="B1384" i="6" s="1"/>
  <c r="F1383" i="6"/>
  <c r="G1383" i="6" s="1"/>
  <c r="D1383" i="6"/>
  <c r="A1383" i="6"/>
  <c r="B1383" i="6"/>
  <c r="F1382" i="6"/>
  <c r="G1382" i="6"/>
  <c r="D1382" i="6"/>
  <c r="A1382" i="6"/>
  <c r="B1382" i="6" s="1"/>
  <c r="F1381" i="6"/>
  <c r="G1381" i="6" s="1"/>
  <c r="D1381" i="6"/>
  <c r="A1381" i="6"/>
  <c r="B1381" i="6"/>
  <c r="F1380" i="6"/>
  <c r="G1380" i="6"/>
  <c r="D1380" i="6"/>
  <c r="A1380" i="6"/>
  <c r="B1380" i="6" s="1"/>
  <c r="F1379" i="6"/>
  <c r="G1379" i="6" s="1"/>
  <c r="D1379" i="6"/>
  <c r="A1379" i="6"/>
  <c r="B1379" i="6"/>
  <c r="F1376" i="6"/>
  <c r="G1376" i="6"/>
  <c r="D1376" i="6"/>
  <c r="B1376" i="6"/>
  <c r="A1376" i="6"/>
  <c r="F1375" i="6"/>
  <c r="G1375" i="6" s="1"/>
  <c r="D1375" i="6"/>
  <c r="B1375" i="6"/>
  <c r="A1375" i="6"/>
  <c r="F1374" i="6"/>
  <c r="G1374" i="6"/>
  <c r="D1374" i="6"/>
  <c r="B1374" i="6"/>
  <c r="A1374" i="6"/>
  <c r="F1373" i="6"/>
  <c r="G1373" i="6" s="1"/>
  <c r="D1373" i="6"/>
  <c r="B1373" i="6"/>
  <c r="A1373" i="6"/>
  <c r="F1372" i="6"/>
  <c r="G1372" i="6"/>
  <c r="D1372" i="6"/>
  <c r="B1372" i="6"/>
  <c r="A1372" i="6"/>
  <c r="F1371" i="6"/>
  <c r="G1371" i="6" s="1"/>
  <c r="D1371" i="6"/>
  <c r="B1371" i="6"/>
  <c r="A1371" i="6"/>
  <c r="F1370" i="6"/>
  <c r="G1370" i="6"/>
  <c r="D1370" i="6"/>
  <c r="B1370" i="6"/>
  <c r="A1370" i="6"/>
  <c r="F1369" i="6"/>
  <c r="G1369" i="6" s="1"/>
  <c r="D1369" i="6"/>
  <c r="B1369" i="6"/>
  <c r="A1369" i="6"/>
  <c r="F1368" i="6"/>
  <c r="G1368" i="6"/>
  <c r="D1368" i="6"/>
  <c r="B1368" i="6"/>
  <c r="A1368" i="6"/>
  <c r="F1367" i="6"/>
  <c r="G1367" i="6" s="1"/>
  <c r="D1367" i="6"/>
  <c r="B1367" i="6"/>
  <c r="A1367" i="6"/>
  <c r="F1366" i="6"/>
  <c r="G1366" i="6"/>
  <c r="D1366" i="6"/>
  <c r="B1366" i="6"/>
  <c r="A1366" i="6"/>
  <c r="F1365" i="6"/>
  <c r="G1365" i="6" s="1"/>
  <c r="D1365" i="6"/>
  <c r="B1365" i="6"/>
  <c r="A1365" i="6"/>
  <c r="F1364" i="6"/>
  <c r="G1364" i="6"/>
  <c r="D1364" i="6"/>
  <c r="B1364" i="6"/>
  <c r="A1364" i="6"/>
  <c r="F1363" i="6"/>
  <c r="G1363" i="6" s="1"/>
  <c r="D1363" i="6"/>
  <c r="B1363" i="6"/>
  <c r="A1363" i="6"/>
  <c r="B1356" i="6"/>
  <c r="G1355" i="6"/>
  <c r="B1355" i="6"/>
  <c r="B1354" i="6"/>
  <c r="B1353" i="6"/>
  <c r="F1347" i="6"/>
  <c r="G1347" i="6" s="1"/>
  <c r="D1347" i="6"/>
  <c r="B1347" i="6"/>
  <c r="A1347" i="6"/>
  <c r="F1346" i="6"/>
  <c r="G1346" i="6"/>
  <c r="D1346" i="6"/>
  <c r="B1346" i="6"/>
  <c r="A1346" i="6"/>
  <c r="F1345" i="6"/>
  <c r="G1345" i="6" s="1"/>
  <c r="D1345" i="6"/>
  <c r="B1345" i="6"/>
  <c r="A1345" i="6"/>
  <c r="F1344" i="6"/>
  <c r="G1344" i="6"/>
  <c r="D1344" i="6"/>
  <c r="B1344" i="6"/>
  <c r="A1344" i="6"/>
  <c r="F1343" i="6"/>
  <c r="G1343" i="6" s="1"/>
  <c r="D1343" i="6"/>
  <c r="B1343" i="6"/>
  <c r="A1343" i="6"/>
  <c r="F1342" i="6"/>
  <c r="G1342" i="6"/>
  <c r="D1342" i="6"/>
  <c r="B1342" i="6"/>
  <c r="A1342" i="6"/>
  <c r="F1341" i="6"/>
  <c r="G1341" i="6" s="1"/>
  <c r="D1341" i="6"/>
  <c r="B1341" i="6"/>
  <c r="A1341" i="6"/>
  <c r="F1340" i="6"/>
  <c r="G1340" i="6"/>
  <c r="D1340" i="6"/>
  <c r="B1340" i="6"/>
  <c r="A1340" i="6"/>
  <c r="F1339" i="6"/>
  <c r="G1339" i="6" s="1"/>
  <c r="D1339" i="6"/>
  <c r="B1339" i="6"/>
  <c r="A1339" i="6"/>
  <c r="F1336" i="6"/>
  <c r="G1336" i="6"/>
  <c r="D1336" i="6"/>
  <c r="A1336" i="6"/>
  <c r="B1336" i="6" s="1"/>
  <c r="F1335" i="6"/>
  <c r="G1335" i="6" s="1"/>
  <c r="D1335" i="6"/>
  <c r="A1335" i="6"/>
  <c r="B1335" i="6"/>
  <c r="F1334" i="6"/>
  <c r="G1334" i="6"/>
  <c r="D1334" i="6"/>
  <c r="A1334" i="6"/>
  <c r="B1334" i="6" s="1"/>
  <c r="F1333" i="6"/>
  <c r="G1333" i="6" s="1"/>
  <c r="D1333" i="6"/>
  <c r="A1333" i="6"/>
  <c r="B1333" i="6"/>
  <c r="F1332" i="6"/>
  <c r="G1332" i="6"/>
  <c r="D1332" i="6"/>
  <c r="A1332" i="6"/>
  <c r="B1332" i="6" s="1"/>
  <c r="F1331" i="6"/>
  <c r="G1331" i="6" s="1"/>
  <c r="D1331" i="6"/>
  <c r="A1331" i="6"/>
  <c r="B1331" i="6"/>
  <c r="F1330" i="6"/>
  <c r="G1330" i="6"/>
  <c r="D1330" i="6"/>
  <c r="A1330" i="6"/>
  <c r="B1330" i="6" s="1"/>
  <c r="F1329" i="6"/>
  <c r="G1329" i="6" s="1"/>
  <c r="D1329" i="6"/>
  <c r="A1329" i="6"/>
  <c r="B1329" i="6"/>
  <c r="F1326" i="6"/>
  <c r="G1326" i="6"/>
  <c r="D1326" i="6"/>
  <c r="B1326" i="6"/>
  <c r="A1326" i="6"/>
  <c r="F1325" i="6"/>
  <c r="G1325" i="6" s="1"/>
  <c r="D1325" i="6"/>
  <c r="B1325" i="6"/>
  <c r="A1325" i="6"/>
  <c r="F1324" i="6"/>
  <c r="G1324" i="6"/>
  <c r="D1324" i="6"/>
  <c r="B1324" i="6"/>
  <c r="A1324" i="6"/>
  <c r="F1323" i="6"/>
  <c r="G1323" i="6" s="1"/>
  <c r="D1323" i="6"/>
  <c r="B1323" i="6"/>
  <c r="A1323" i="6"/>
  <c r="F1322" i="6"/>
  <c r="G1322" i="6"/>
  <c r="D1322" i="6"/>
  <c r="B1322" i="6"/>
  <c r="A1322" i="6"/>
  <c r="F1321" i="6"/>
  <c r="G1321" i="6" s="1"/>
  <c r="D1321" i="6"/>
  <c r="B1321" i="6"/>
  <c r="A1321" i="6"/>
  <c r="F1320" i="6"/>
  <c r="G1320" i="6"/>
  <c r="D1320" i="6"/>
  <c r="B1320" i="6"/>
  <c r="A1320" i="6"/>
  <c r="F1319" i="6"/>
  <c r="G1319" i="6" s="1"/>
  <c r="D1319" i="6"/>
  <c r="B1319" i="6"/>
  <c r="A1319" i="6"/>
  <c r="F1318" i="6"/>
  <c r="G1318" i="6"/>
  <c r="D1318" i="6"/>
  <c r="B1318" i="6"/>
  <c r="A1318" i="6"/>
  <c r="F1317" i="6"/>
  <c r="G1317" i="6" s="1"/>
  <c r="D1317" i="6"/>
  <c r="B1317" i="6"/>
  <c r="A1317" i="6"/>
  <c r="F1316" i="6"/>
  <c r="G1316" i="6"/>
  <c r="D1316" i="6"/>
  <c r="B1316" i="6"/>
  <c r="A1316" i="6"/>
  <c r="F1315" i="6"/>
  <c r="G1315" i="6" s="1"/>
  <c r="D1315" i="6"/>
  <c r="B1315" i="6"/>
  <c r="A1315" i="6"/>
  <c r="F1314" i="6"/>
  <c r="G1314" i="6"/>
  <c r="D1314" i="6"/>
  <c r="B1314" i="6"/>
  <c r="A1314" i="6"/>
  <c r="F1313" i="6"/>
  <c r="G1313" i="6" s="1"/>
  <c r="D1313" i="6"/>
  <c r="B1313" i="6"/>
  <c r="A1313" i="6"/>
  <c r="B1306" i="6"/>
  <c r="G1305" i="6"/>
  <c r="B1305" i="6"/>
  <c r="B1304" i="6"/>
  <c r="B1303" i="6"/>
  <c r="F1297" i="6"/>
  <c r="G1297" i="6" s="1"/>
  <c r="D1297" i="6"/>
  <c r="B1297" i="6"/>
  <c r="A1297" i="6"/>
  <c r="F1296" i="6"/>
  <c r="G1296" i="6"/>
  <c r="D1296" i="6"/>
  <c r="B1296" i="6"/>
  <c r="A1296" i="6"/>
  <c r="F1295" i="6"/>
  <c r="G1295" i="6" s="1"/>
  <c r="D1295" i="6"/>
  <c r="B1295" i="6"/>
  <c r="A1295" i="6"/>
  <c r="F1294" i="6"/>
  <c r="G1294" i="6"/>
  <c r="D1294" i="6"/>
  <c r="B1294" i="6"/>
  <c r="A1294" i="6"/>
  <c r="F1293" i="6"/>
  <c r="G1293" i="6" s="1"/>
  <c r="D1293" i="6"/>
  <c r="B1293" i="6"/>
  <c r="A1293" i="6"/>
  <c r="F1292" i="6"/>
  <c r="G1292" i="6"/>
  <c r="D1292" i="6"/>
  <c r="B1292" i="6"/>
  <c r="A1292" i="6"/>
  <c r="F1291" i="6"/>
  <c r="G1291" i="6" s="1"/>
  <c r="D1291" i="6"/>
  <c r="B1291" i="6"/>
  <c r="A1291" i="6"/>
  <c r="F1290" i="6"/>
  <c r="G1290" i="6"/>
  <c r="D1290" i="6"/>
  <c r="B1290" i="6"/>
  <c r="A1290" i="6"/>
  <c r="F1289" i="6"/>
  <c r="G1289" i="6" s="1"/>
  <c r="D1289" i="6"/>
  <c r="B1289" i="6"/>
  <c r="A1289" i="6"/>
  <c r="F1286" i="6"/>
  <c r="G1286" i="6"/>
  <c r="D1286" i="6"/>
  <c r="A1286" i="6"/>
  <c r="B1286" i="6" s="1"/>
  <c r="F1285" i="6"/>
  <c r="G1285" i="6" s="1"/>
  <c r="D1285" i="6"/>
  <c r="A1285" i="6"/>
  <c r="B1285" i="6"/>
  <c r="F1284" i="6"/>
  <c r="G1284" i="6"/>
  <c r="D1284" i="6"/>
  <c r="A1284" i="6"/>
  <c r="B1284" i="6" s="1"/>
  <c r="F1283" i="6"/>
  <c r="G1283" i="6" s="1"/>
  <c r="D1283" i="6"/>
  <c r="A1283" i="6"/>
  <c r="B1283" i="6"/>
  <c r="F1282" i="6"/>
  <c r="G1282" i="6"/>
  <c r="D1282" i="6"/>
  <c r="A1282" i="6"/>
  <c r="B1282" i="6" s="1"/>
  <c r="F1281" i="6"/>
  <c r="G1281" i="6" s="1"/>
  <c r="D1281" i="6"/>
  <c r="A1281" i="6"/>
  <c r="B1281" i="6"/>
  <c r="F1280" i="6"/>
  <c r="G1280" i="6"/>
  <c r="D1280" i="6"/>
  <c r="A1280" i="6"/>
  <c r="B1280" i="6" s="1"/>
  <c r="F1279" i="6"/>
  <c r="G1279" i="6" s="1"/>
  <c r="D1279" i="6"/>
  <c r="A1279" i="6"/>
  <c r="B1279" i="6"/>
  <c r="F1276" i="6"/>
  <c r="G1276" i="6"/>
  <c r="D1276" i="6"/>
  <c r="B1276" i="6"/>
  <c r="A1276" i="6"/>
  <c r="F1275" i="6"/>
  <c r="G1275" i="6" s="1"/>
  <c r="D1275" i="6"/>
  <c r="B1275" i="6"/>
  <c r="A1275" i="6"/>
  <c r="F1274" i="6"/>
  <c r="G1274" i="6"/>
  <c r="D1274" i="6"/>
  <c r="B1274" i="6"/>
  <c r="A1274" i="6"/>
  <c r="F1273" i="6"/>
  <c r="G1273" i="6" s="1"/>
  <c r="D1273" i="6"/>
  <c r="B1273" i="6"/>
  <c r="A1273" i="6"/>
  <c r="F1272" i="6"/>
  <c r="G1272" i="6"/>
  <c r="D1272" i="6"/>
  <c r="B1272" i="6"/>
  <c r="A1272" i="6"/>
  <c r="F1271" i="6"/>
  <c r="G1271" i="6" s="1"/>
  <c r="D1271" i="6"/>
  <c r="B1271" i="6"/>
  <c r="A1271" i="6"/>
  <c r="F1270" i="6"/>
  <c r="G1270" i="6"/>
  <c r="D1270" i="6"/>
  <c r="B1270" i="6"/>
  <c r="A1270" i="6"/>
  <c r="F1269" i="6"/>
  <c r="G1269" i="6" s="1"/>
  <c r="D1269" i="6"/>
  <c r="B1269" i="6"/>
  <c r="A1269" i="6"/>
  <c r="F1268" i="6"/>
  <c r="G1268" i="6"/>
  <c r="D1268" i="6"/>
  <c r="B1268" i="6"/>
  <c r="A1268" i="6"/>
  <c r="F1267" i="6"/>
  <c r="G1267" i="6" s="1"/>
  <c r="D1267" i="6"/>
  <c r="B1267" i="6"/>
  <c r="A1267" i="6"/>
  <c r="F1266" i="6"/>
  <c r="G1266" i="6"/>
  <c r="D1266" i="6"/>
  <c r="B1266" i="6"/>
  <c r="A1266" i="6"/>
  <c r="F1265" i="6"/>
  <c r="G1265" i="6" s="1"/>
  <c r="D1265" i="6"/>
  <c r="B1265" i="6"/>
  <c r="A1265" i="6"/>
  <c r="F1264" i="6"/>
  <c r="G1264" i="6"/>
  <c r="D1264" i="6"/>
  <c r="B1264" i="6"/>
  <c r="A1264" i="6"/>
  <c r="F1263" i="6"/>
  <c r="G1263" i="6" s="1"/>
  <c r="D1263" i="6"/>
  <c r="B1263" i="6"/>
  <c r="A1263" i="6"/>
  <c r="B1256" i="6"/>
  <c r="G1255" i="6"/>
  <c r="B1255" i="6"/>
  <c r="B1254" i="6"/>
  <c r="B1253" i="6"/>
  <c r="F1247" i="6"/>
  <c r="G1247" i="6" s="1"/>
  <c r="D1247" i="6"/>
  <c r="B1247" i="6"/>
  <c r="A1247" i="6"/>
  <c r="F1246" i="6"/>
  <c r="G1246" i="6"/>
  <c r="D1246" i="6"/>
  <c r="B1246" i="6"/>
  <c r="A1246" i="6"/>
  <c r="F1245" i="6"/>
  <c r="G1245" i="6" s="1"/>
  <c r="D1245" i="6"/>
  <c r="B1245" i="6"/>
  <c r="A1245" i="6"/>
  <c r="F1244" i="6"/>
  <c r="G1244" i="6"/>
  <c r="D1244" i="6"/>
  <c r="B1244" i="6"/>
  <c r="A1244" i="6"/>
  <c r="F1243" i="6"/>
  <c r="G1243" i="6" s="1"/>
  <c r="D1243" i="6"/>
  <c r="B1243" i="6"/>
  <c r="A1243" i="6"/>
  <c r="F1242" i="6"/>
  <c r="G1242" i="6"/>
  <c r="D1242" i="6"/>
  <c r="B1242" i="6"/>
  <c r="A1242" i="6"/>
  <c r="F1241" i="6"/>
  <c r="G1241" i="6" s="1"/>
  <c r="D1241" i="6"/>
  <c r="B1241" i="6"/>
  <c r="A1241" i="6"/>
  <c r="F1240" i="6"/>
  <c r="G1240" i="6"/>
  <c r="D1240" i="6"/>
  <c r="B1240" i="6"/>
  <c r="A1240" i="6"/>
  <c r="F1239" i="6"/>
  <c r="G1239" i="6" s="1"/>
  <c r="D1239" i="6"/>
  <c r="B1239" i="6"/>
  <c r="A1239" i="6"/>
  <c r="F1236" i="6"/>
  <c r="G1236" i="6"/>
  <c r="D1236" i="6"/>
  <c r="A1236" i="6"/>
  <c r="B1236" i="6" s="1"/>
  <c r="F1235" i="6"/>
  <c r="G1235" i="6" s="1"/>
  <c r="D1235" i="6"/>
  <c r="A1235" i="6"/>
  <c r="B1235" i="6"/>
  <c r="F1234" i="6"/>
  <c r="G1234" i="6"/>
  <c r="D1234" i="6"/>
  <c r="A1234" i="6"/>
  <c r="B1234" i="6" s="1"/>
  <c r="F1233" i="6"/>
  <c r="G1233" i="6" s="1"/>
  <c r="D1233" i="6"/>
  <c r="A1233" i="6"/>
  <c r="B1233" i="6"/>
  <c r="F1232" i="6"/>
  <c r="G1232" i="6"/>
  <c r="D1232" i="6"/>
  <c r="A1232" i="6"/>
  <c r="B1232" i="6" s="1"/>
  <c r="F1231" i="6"/>
  <c r="G1231" i="6" s="1"/>
  <c r="D1231" i="6"/>
  <c r="A1231" i="6"/>
  <c r="B1231" i="6"/>
  <c r="F1230" i="6"/>
  <c r="G1230" i="6"/>
  <c r="D1230" i="6"/>
  <c r="A1230" i="6"/>
  <c r="B1230" i="6" s="1"/>
  <c r="F1229" i="6"/>
  <c r="G1229" i="6" s="1"/>
  <c r="D1229" i="6"/>
  <c r="A1229" i="6"/>
  <c r="B1229" i="6"/>
  <c r="F1226" i="6"/>
  <c r="G1226" i="6"/>
  <c r="D1226" i="6"/>
  <c r="B1226" i="6"/>
  <c r="A1226" i="6"/>
  <c r="F1225" i="6"/>
  <c r="G1225" i="6" s="1"/>
  <c r="D1225" i="6"/>
  <c r="B1225" i="6"/>
  <c r="A1225" i="6"/>
  <c r="F1224" i="6"/>
  <c r="G1224" i="6"/>
  <c r="D1224" i="6"/>
  <c r="B1224" i="6"/>
  <c r="A1224" i="6"/>
  <c r="F1223" i="6"/>
  <c r="G1223" i="6" s="1"/>
  <c r="D1223" i="6"/>
  <c r="B1223" i="6"/>
  <c r="A1223" i="6"/>
  <c r="F1222" i="6"/>
  <c r="G1222" i="6"/>
  <c r="D1222" i="6"/>
  <c r="B1222" i="6"/>
  <c r="A1222" i="6"/>
  <c r="F1221" i="6"/>
  <c r="G1221" i="6" s="1"/>
  <c r="D1221" i="6"/>
  <c r="B1221" i="6"/>
  <c r="A1221" i="6"/>
  <c r="F1220" i="6"/>
  <c r="G1220" i="6"/>
  <c r="D1220" i="6"/>
  <c r="B1220" i="6"/>
  <c r="A1220" i="6"/>
  <c r="F1219" i="6"/>
  <c r="G1219" i="6" s="1"/>
  <c r="D1219" i="6"/>
  <c r="B1219" i="6"/>
  <c r="A1219" i="6"/>
  <c r="F1218" i="6"/>
  <c r="G1218" i="6"/>
  <c r="D1218" i="6"/>
  <c r="B1218" i="6"/>
  <c r="A1218" i="6"/>
  <c r="F1217" i="6"/>
  <c r="G1217" i="6" s="1"/>
  <c r="D1217" i="6"/>
  <c r="B1217" i="6"/>
  <c r="A1217" i="6"/>
  <c r="F1216" i="6"/>
  <c r="G1216" i="6"/>
  <c r="D1216" i="6"/>
  <c r="B1216" i="6"/>
  <c r="A1216" i="6"/>
  <c r="F1215" i="6"/>
  <c r="G1215" i="6" s="1"/>
  <c r="D1215" i="6"/>
  <c r="B1215" i="6"/>
  <c r="A1215" i="6"/>
  <c r="F1214" i="6"/>
  <c r="G1214" i="6"/>
  <c r="D1214" i="6"/>
  <c r="B1214" i="6"/>
  <c r="A1214" i="6"/>
  <c r="F1213" i="6"/>
  <c r="G1213" i="6" s="1"/>
  <c r="D1213" i="6"/>
  <c r="B1213" i="6"/>
  <c r="A1213" i="6"/>
  <c r="B1206" i="6"/>
  <c r="G1205" i="6"/>
  <c r="B1205" i="6"/>
  <c r="B1204" i="6"/>
  <c r="B1203" i="6"/>
  <c r="F1197" i="6"/>
  <c r="G1197" i="6" s="1"/>
  <c r="D1197" i="6"/>
  <c r="B1197" i="6"/>
  <c r="A1197" i="6"/>
  <c r="F1196" i="6"/>
  <c r="G1196" i="6"/>
  <c r="D1196" i="6"/>
  <c r="B1196" i="6"/>
  <c r="A1196" i="6"/>
  <c r="F1195" i="6"/>
  <c r="G1195" i="6" s="1"/>
  <c r="D1195" i="6"/>
  <c r="B1195" i="6"/>
  <c r="A1195" i="6"/>
  <c r="F1194" i="6"/>
  <c r="G1194" i="6"/>
  <c r="D1194" i="6"/>
  <c r="B1194" i="6"/>
  <c r="A1194" i="6"/>
  <c r="F1193" i="6"/>
  <c r="G1193" i="6" s="1"/>
  <c r="D1193" i="6"/>
  <c r="B1193" i="6"/>
  <c r="A1193" i="6"/>
  <c r="F1192" i="6"/>
  <c r="G1192" i="6"/>
  <c r="D1192" i="6"/>
  <c r="B1192" i="6"/>
  <c r="A1192" i="6"/>
  <c r="F1191" i="6"/>
  <c r="G1191" i="6" s="1"/>
  <c r="D1191" i="6"/>
  <c r="B1191" i="6"/>
  <c r="A1191" i="6"/>
  <c r="F1190" i="6"/>
  <c r="G1190" i="6"/>
  <c r="D1190" i="6"/>
  <c r="B1190" i="6"/>
  <c r="A1190" i="6"/>
  <c r="F1189" i="6"/>
  <c r="G1189" i="6" s="1"/>
  <c r="D1189" i="6"/>
  <c r="B1189" i="6"/>
  <c r="A1189" i="6"/>
  <c r="F1186" i="6"/>
  <c r="G1186" i="6"/>
  <c r="D1186" i="6"/>
  <c r="A1186" i="6"/>
  <c r="B1186" i="6" s="1"/>
  <c r="F1185" i="6"/>
  <c r="G1185" i="6" s="1"/>
  <c r="D1185" i="6"/>
  <c r="A1185" i="6"/>
  <c r="B1185" i="6"/>
  <c r="F1184" i="6"/>
  <c r="G1184" i="6"/>
  <c r="D1184" i="6"/>
  <c r="A1184" i="6"/>
  <c r="B1184" i="6" s="1"/>
  <c r="F1183" i="6"/>
  <c r="G1183" i="6" s="1"/>
  <c r="D1183" i="6"/>
  <c r="A1183" i="6"/>
  <c r="B1183" i="6"/>
  <c r="F1182" i="6"/>
  <c r="G1182" i="6"/>
  <c r="D1182" i="6"/>
  <c r="A1182" i="6"/>
  <c r="B1182" i="6" s="1"/>
  <c r="F1181" i="6"/>
  <c r="G1181" i="6" s="1"/>
  <c r="D1181" i="6"/>
  <c r="A1181" i="6"/>
  <c r="B1181" i="6"/>
  <c r="F1180" i="6"/>
  <c r="G1180" i="6"/>
  <c r="D1180" i="6"/>
  <c r="A1180" i="6"/>
  <c r="B1180" i="6" s="1"/>
  <c r="F1179" i="6"/>
  <c r="G1179" i="6" s="1"/>
  <c r="D1179" i="6"/>
  <c r="A1179" i="6"/>
  <c r="B1179" i="6"/>
  <c r="F1176" i="6"/>
  <c r="G1176" i="6"/>
  <c r="D1176" i="6"/>
  <c r="B1176" i="6"/>
  <c r="A1176" i="6"/>
  <c r="F1175" i="6"/>
  <c r="G1175" i="6" s="1"/>
  <c r="D1175" i="6"/>
  <c r="B1175" i="6"/>
  <c r="A1175" i="6"/>
  <c r="F1174" i="6"/>
  <c r="G1174" i="6"/>
  <c r="D1174" i="6"/>
  <c r="B1174" i="6"/>
  <c r="A1174" i="6"/>
  <c r="F1173" i="6"/>
  <c r="G1173" i="6" s="1"/>
  <c r="D1173" i="6"/>
  <c r="B1173" i="6"/>
  <c r="A1173" i="6"/>
  <c r="F1172" i="6"/>
  <c r="G1172" i="6"/>
  <c r="D1172" i="6"/>
  <c r="B1172" i="6"/>
  <c r="A1172" i="6"/>
  <c r="F1171" i="6"/>
  <c r="G1171" i="6" s="1"/>
  <c r="D1171" i="6"/>
  <c r="B1171" i="6"/>
  <c r="A1171" i="6"/>
  <c r="F1170" i="6"/>
  <c r="G1170" i="6"/>
  <c r="D1170" i="6"/>
  <c r="B1170" i="6"/>
  <c r="A1170" i="6"/>
  <c r="F1169" i="6"/>
  <c r="G1169" i="6" s="1"/>
  <c r="D1169" i="6"/>
  <c r="B1169" i="6"/>
  <c r="A1169" i="6"/>
  <c r="F1168" i="6"/>
  <c r="G1168" i="6"/>
  <c r="D1168" i="6"/>
  <c r="B1168" i="6"/>
  <c r="A1168" i="6"/>
  <c r="F1167" i="6"/>
  <c r="G1167" i="6" s="1"/>
  <c r="D1167" i="6"/>
  <c r="B1167" i="6"/>
  <c r="A1167" i="6"/>
  <c r="F1166" i="6"/>
  <c r="G1166" i="6"/>
  <c r="D1166" i="6"/>
  <c r="B1166" i="6"/>
  <c r="A1166" i="6"/>
  <c r="F1165" i="6"/>
  <c r="G1165" i="6" s="1"/>
  <c r="D1165" i="6"/>
  <c r="B1165" i="6"/>
  <c r="A1165" i="6"/>
  <c r="F1164" i="6"/>
  <c r="G1164" i="6"/>
  <c r="D1164" i="6"/>
  <c r="B1164" i="6"/>
  <c r="A1164" i="6"/>
  <c r="F1163" i="6"/>
  <c r="G1163" i="6" s="1"/>
  <c r="D1163" i="6"/>
  <c r="B1163" i="6"/>
  <c r="A1163" i="6"/>
  <c r="B1156" i="6"/>
  <c r="G1155" i="6"/>
  <c r="B1155" i="6"/>
  <c r="B1154" i="6"/>
  <c r="B1153" i="6"/>
  <c r="F1147" i="6"/>
  <c r="G1147" i="6" s="1"/>
  <c r="D1147" i="6"/>
  <c r="B1147" i="6"/>
  <c r="A1147" i="6"/>
  <c r="F1146" i="6"/>
  <c r="G1146" i="6"/>
  <c r="D1146" i="6"/>
  <c r="B1146" i="6"/>
  <c r="A1146" i="6"/>
  <c r="F1145" i="6"/>
  <c r="G1145" i="6" s="1"/>
  <c r="D1145" i="6"/>
  <c r="B1145" i="6"/>
  <c r="A1145" i="6"/>
  <c r="F1144" i="6"/>
  <c r="G1144" i="6"/>
  <c r="D1144" i="6"/>
  <c r="B1144" i="6"/>
  <c r="A1144" i="6"/>
  <c r="F1143" i="6"/>
  <c r="G1143" i="6" s="1"/>
  <c r="D1143" i="6"/>
  <c r="B1143" i="6"/>
  <c r="A1143" i="6"/>
  <c r="F1142" i="6"/>
  <c r="G1142" i="6"/>
  <c r="D1142" i="6"/>
  <c r="B1142" i="6"/>
  <c r="A1142" i="6"/>
  <c r="F1141" i="6"/>
  <c r="G1141" i="6" s="1"/>
  <c r="D1141" i="6"/>
  <c r="B1141" i="6"/>
  <c r="A1141" i="6"/>
  <c r="F1140" i="6"/>
  <c r="G1140" i="6"/>
  <c r="D1140" i="6"/>
  <c r="B1140" i="6"/>
  <c r="A1140" i="6"/>
  <c r="F1139" i="6"/>
  <c r="G1139" i="6" s="1"/>
  <c r="D1139" i="6"/>
  <c r="B1139" i="6"/>
  <c r="A1139" i="6"/>
  <c r="F1136" i="6"/>
  <c r="G1136" i="6"/>
  <c r="D1136" i="6"/>
  <c r="A1136" i="6"/>
  <c r="B1136" i="6" s="1"/>
  <c r="F1135" i="6"/>
  <c r="G1135" i="6" s="1"/>
  <c r="D1135" i="6"/>
  <c r="A1135" i="6"/>
  <c r="B1135" i="6"/>
  <c r="F1134" i="6"/>
  <c r="G1134" i="6"/>
  <c r="D1134" i="6"/>
  <c r="A1134" i="6"/>
  <c r="B1134" i="6" s="1"/>
  <c r="F1133" i="6"/>
  <c r="G1133" i="6" s="1"/>
  <c r="D1133" i="6"/>
  <c r="A1133" i="6"/>
  <c r="B1133" i="6"/>
  <c r="F1132" i="6"/>
  <c r="G1132" i="6"/>
  <c r="D1132" i="6"/>
  <c r="A1132" i="6"/>
  <c r="B1132" i="6" s="1"/>
  <c r="F1131" i="6"/>
  <c r="G1131" i="6" s="1"/>
  <c r="D1131" i="6"/>
  <c r="A1131" i="6"/>
  <c r="B1131" i="6"/>
  <c r="F1130" i="6"/>
  <c r="G1130" i="6"/>
  <c r="D1130" i="6"/>
  <c r="A1130" i="6"/>
  <c r="B1130" i="6" s="1"/>
  <c r="F1129" i="6"/>
  <c r="G1129" i="6" s="1"/>
  <c r="D1129" i="6"/>
  <c r="A1129" i="6"/>
  <c r="B1129" i="6"/>
  <c r="F1126" i="6"/>
  <c r="G1126" i="6"/>
  <c r="D1126" i="6"/>
  <c r="B1126" i="6"/>
  <c r="A1126" i="6"/>
  <c r="F1125" i="6"/>
  <c r="G1125" i="6" s="1"/>
  <c r="D1125" i="6"/>
  <c r="B1125" i="6"/>
  <c r="A1125" i="6"/>
  <c r="F1124" i="6"/>
  <c r="G1124" i="6"/>
  <c r="D1124" i="6"/>
  <c r="B1124" i="6"/>
  <c r="A1124" i="6"/>
  <c r="F1123" i="6"/>
  <c r="G1123" i="6" s="1"/>
  <c r="D1123" i="6"/>
  <c r="B1123" i="6"/>
  <c r="A1123" i="6"/>
  <c r="F1122" i="6"/>
  <c r="G1122" i="6"/>
  <c r="D1122" i="6"/>
  <c r="B1122" i="6"/>
  <c r="A1122" i="6"/>
  <c r="F1121" i="6"/>
  <c r="G1121" i="6" s="1"/>
  <c r="D1121" i="6"/>
  <c r="B1121" i="6"/>
  <c r="A1121" i="6"/>
  <c r="F1120" i="6"/>
  <c r="G1120" i="6"/>
  <c r="D1120" i="6"/>
  <c r="B1120" i="6"/>
  <c r="A1120" i="6"/>
  <c r="F1119" i="6"/>
  <c r="G1119" i="6" s="1"/>
  <c r="D1119" i="6"/>
  <c r="B1119" i="6"/>
  <c r="A1119" i="6"/>
  <c r="F1118" i="6"/>
  <c r="G1118" i="6"/>
  <c r="D1118" i="6"/>
  <c r="B1118" i="6"/>
  <c r="A1118" i="6"/>
  <c r="F1117" i="6"/>
  <c r="G1117" i="6" s="1"/>
  <c r="D1117" i="6"/>
  <c r="B1117" i="6"/>
  <c r="A1117" i="6"/>
  <c r="F1116" i="6"/>
  <c r="G1116" i="6"/>
  <c r="D1116" i="6"/>
  <c r="B1116" i="6"/>
  <c r="A1116" i="6"/>
  <c r="F1115" i="6"/>
  <c r="G1115" i="6" s="1"/>
  <c r="D1115" i="6"/>
  <c r="B1115" i="6"/>
  <c r="A1115" i="6"/>
  <c r="F1114" i="6"/>
  <c r="G1114" i="6"/>
  <c r="D1114" i="6"/>
  <c r="B1114" i="6"/>
  <c r="A1114" i="6"/>
  <c r="F1113" i="6"/>
  <c r="G1113" i="6" s="1"/>
  <c r="D1113" i="6"/>
  <c r="B1113" i="6"/>
  <c r="A1113" i="6"/>
  <c r="B1106" i="6"/>
  <c r="G1105" i="6"/>
  <c r="B1105" i="6"/>
  <c r="B1104" i="6"/>
  <c r="B1103" i="6"/>
  <c r="F1097" i="6"/>
  <c r="G1097" i="6" s="1"/>
  <c r="D1097" i="6"/>
  <c r="B1097" i="6"/>
  <c r="A1097" i="6"/>
  <c r="F1096" i="6"/>
  <c r="G1096" i="6"/>
  <c r="D1096" i="6"/>
  <c r="B1096" i="6"/>
  <c r="A1096" i="6"/>
  <c r="F1095" i="6"/>
  <c r="G1095" i="6" s="1"/>
  <c r="D1095" i="6"/>
  <c r="B1095" i="6"/>
  <c r="A1095" i="6"/>
  <c r="F1094" i="6"/>
  <c r="G1094" i="6"/>
  <c r="D1094" i="6"/>
  <c r="B1094" i="6"/>
  <c r="A1094" i="6"/>
  <c r="F1093" i="6"/>
  <c r="G1093" i="6" s="1"/>
  <c r="D1093" i="6"/>
  <c r="B1093" i="6"/>
  <c r="A1093" i="6"/>
  <c r="F1092" i="6"/>
  <c r="G1092" i="6"/>
  <c r="D1092" i="6"/>
  <c r="B1092" i="6"/>
  <c r="A1092" i="6"/>
  <c r="F1091" i="6"/>
  <c r="G1091" i="6" s="1"/>
  <c r="D1091" i="6"/>
  <c r="B1091" i="6"/>
  <c r="A1091" i="6"/>
  <c r="F1090" i="6"/>
  <c r="G1090" i="6"/>
  <c r="D1090" i="6"/>
  <c r="B1090" i="6"/>
  <c r="A1090" i="6"/>
  <c r="F1089" i="6"/>
  <c r="G1089" i="6" s="1"/>
  <c r="D1089" i="6"/>
  <c r="B1089" i="6"/>
  <c r="A1089" i="6"/>
  <c r="F1086" i="6"/>
  <c r="G1086" i="6"/>
  <c r="D1086" i="6"/>
  <c r="A1086" i="6"/>
  <c r="B1086" i="6" s="1"/>
  <c r="F1085" i="6"/>
  <c r="G1085" i="6" s="1"/>
  <c r="D1085" i="6"/>
  <c r="A1085" i="6"/>
  <c r="B1085" i="6"/>
  <c r="F1084" i="6"/>
  <c r="G1084" i="6"/>
  <c r="D1084" i="6"/>
  <c r="A1084" i="6"/>
  <c r="B1084" i="6" s="1"/>
  <c r="F1083" i="6"/>
  <c r="G1083" i="6" s="1"/>
  <c r="D1083" i="6"/>
  <c r="A1083" i="6"/>
  <c r="B1083" i="6"/>
  <c r="F1082" i="6"/>
  <c r="G1082" i="6"/>
  <c r="D1082" i="6"/>
  <c r="A1082" i="6"/>
  <c r="B1082" i="6" s="1"/>
  <c r="F1081" i="6"/>
  <c r="G1081" i="6" s="1"/>
  <c r="D1081" i="6"/>
  <c r="A1081" i="6"/>
  <c r="B1081" i="6"/>
  <c r="F1080" i="6"/>
  <c r="G1080" i="6"/>
  <c r="D1080" i="6"/>
  <c r="A1080" i="6"/>
  <c r="B1080" i="6" s="1"/>
  <c r="F1079" i="6"/>
  <c r="G1079" i="6" s="1"/>
  <c r="D1079" i="6"/>
  <c r="A1079" i="6"/>
  <c r="B1079" i="6"/>
  <c r="F1076" i="6"/>
  <c r="G1076" i="6"/>
  <c r="D1076" i="6"/>
  <c r="B1076" i="6"/>
  <c r="A1076" i="6"/>
  <c r="F1075" i="6"/>
  <c r="G1075" i="6" s="1"/>
  <c r="D1075" i="6"/>
  <c r="B1075" i="6"/>
  <c r="A1075" i="6"/>
  <c r="F1074" i="6"/>
  <c r="G1074" i="6"/>
  <c r="D1074" i="6"/>
  <c r="B1074" i="6"/>
  <c r="A1074" i="6"/>
  <c r="F1073" i="6"/>
  <c r="G1073" i="6" s="1"/>
  <c r="D1073" i="6"/>
  <c r="B1073" i="6"/>
  <c r="A1073" i="6"/>
  <c r="F1072" i="6"/>
  <c r="G1072" i="6"/>
  <c r="D1072" i="6"/>
  <c r="B1072" i="6"/>
  <c r="A1072" i="6"/>
  <c r="F1071" i="6"/>
  <c r="G1071" i="6" s="1"/>
  <c r="D1071" i="6"/>
  <c r="B1071" i="6"/>
  <c r="A1071" i="6"/>
  <c r="F1070" i="6"/>
  <c r="G1070" i="6"/>
  <c r="D1070" i="6"/>
  <c r="B1070" i="6"/>
  <c r="A1070" i="6"/>
  <c r="F1069" i="6"/>
  <c r="G1069" i="6" s="1"/>
  <c r="D1069" i="6"/>
  <c r="B1069" i="6"/>
  <c r="A1069" i="6"/>
  <c r="F1068" i="6"/>
  <c r="G1068" i="6"/>
  <c r="D1068" i="6"/>
  <c r="B1068" i="6"/>
  <c r="A1068" i="6"/>
  <c r="F1067" i="6"/>
  <c r="G1067" i="6" s="1"/>
  <c r="D1067" i="6"/>
  <c r="B1067" i="6"/>
  <c r="A1067" i="6"/>
  <c r="F1066" i="6"/>
  <c r="G1066" i="6"/>
  <c r="D1066" i="6"/>
  <c r="B1066" i="6"/>
  <c r="A1066" i="6"/>
  <c r="F1065" i="6"/>
  <c r="G1065" i="6" s="1"/>
  <c r="D1065" i="6"/>
  <c r="B1065" i="6"/>
  <c r="A1065" i="6"/>
  <c r="F1064" i="6"/>
  <c r="G1064" i="6"/>
  <c r="D1064" i="6"/>
  <c r="B1064" i="6"/>
  <c r="A1064" i="6"/>
  <c r="F1063" i="6"/>
  <c r="G1063" i="6" s="1"/>
  <c r="D1063" i="6"/>
  <c r="B1063" i="6"/>
  <c r="A1063" i="6"/>
  <c r="B1056" i="6"/>
  <c r="G1055" i="6"/>
  <c r="B1055" i="6"/>
  <c r="B1054" i="6"/>
  <c r="B1053" i="6"/>
  <c r="F1047" i="6"/>
  <c r="G1047" i="6" s="1"/>
  <c r="D1047" i="6"/>
  <c r="B1047" i="6"/>
  <c r="A1047" i="6"/>
  <c r="F1046" i="6"/>
  <c r="G1046" i="6"/>
  <c r="D1046" i="6"/>
  <c r="B1046" i="6"/>
  <c r="A1046" i="6"/>
  <c r="F1045" i="6"/>
  <c r="G1045" i="6" s="1"/>
  <c r="D1045" i="6"/>
  <c r="B1045" i="6"/>
  <c r="A1045" i="6"/>
  <c r="F1044" i="6"/>
  <c r="G1044" i="6"/>
  <c r="D1044" i="6"/>
  <c r="B1044" i="6"/>
  <c r="A1044" i="6"/>
  <c r="F1043" i="6"/>
  <c r="G1043" i="6" s="1"/>
  <c r="D1043" i="6"/>
  <c r="B1043" i="6"/>
  <c r="A1043" i="6"/>
  <c r="F1042" i="6"/>
  <c r="G1042" i="6"/>
  <c r="D1042" i="6"/>
  <c r="B1042" i="6"/>
  <c r="A1042" i="6"/>
  <c r="F1041" i="6"/>
  <c r="G1041" i="6" s="1"/>
  <c r="D1041" i="6"/>
  <c r="B1041" i="6"/>
  <c r="A1041" i="6"/>
  <c r="F1040" i="6"/>
  <c r="G1040" i="6"/>
  <c r="D1040" i="6"/>
  <c r="B1040" i="6"/>
  <c r="A1040" i="6"/>
  <c r="F1039" i="6"/>
  <c r="G1039" i="6" s="1"/>
  <c r="D1039" i="6"/>
  <c r="B1039" i="6"/>
  <c r="A1039" i="6"/>
  <c r="F1036" i="6"/>
  <c r="G1036" i="6"/>
  <c r="D1036" i="6"/>
  <c r="A1036" i="6"/>
  <c r="B1036" i="6" s="1"/>
  <c r="F1035" i="6"/>
  <c r="G1035" i="6" s="1"/>
  <c r="D1035" i="6"/>
  <c r="A1035" i="6"/>
  <c r="B1035" i="6"/>
  <c r="F1034" i="6"/>
  <c r="G1034" i="6"/>
  <c r="D1034" i="6"/>
  <c r="A1034" i="6"/>
  <c r="B1034" i="6" s="1"/>
  <c r="F1033" i="6"/>
  <c r="G1033" i="6" s="1"/>
  <c r="D1033" i="6"/>
  <c r="A1033" i="6"/>
  <c r="B1033" i="6"/>
  <c r="F1032" i="6"/>
  <c r="G1032" i="6"/>
  <c r="D1032" i="6"/>
  <c r="A1032" i="6"/>
  <c r="B1032" i="6" s="1"/>
  <c r="F1031" i="6"/>
  <c r="G1031" i="6" s="1"/>
  <c r="D1031" i="6"/>
  <c r="A1031" i="6"/>
  <c r="B1031" i="6"/>
  <c r="F1030" i="6"/>
  <c r="G1030" i="6"/>
  <c r="D1030" i="6"/>
  <c r="A1030" i="6"/>
  <c r="B1030" i="6" s="1"/>
  <c r="F1029" i="6"/>
  <c r="G1029" i="6" s="1"/>
  <c r="D1029" i="6"/>
  <c r="A1029" i="6"/>
  <c r="B1029" i="6"/>
  <c r="F1026" i="6"/>
  <c r="G1026" i="6"/>
  <c r="D1026" i="6"/>
  <c r="B1026" i="6"/>
  <c r="A1026" i="6"/>
  <c r="F1025" i="6"/>
  <c r="G1025" i="6" s="1"/>
  <c r="D1025" i="6"/>
  <c r="B1025" i="6"/>
  <c r="A1025" i="6"/>
  <c r="F1024" i="6"/>
  <c r="G1024" i="6"/>
  <c r="D1024" i="6"/>
  <c r="B1024" i="6"/>
  <c r="A1024" i="6"/>
  <c r="F1023" i="6"/>
  <c r="G1023" i="6" s="1"/>
  <c r="D1023" i="6"/>
  <c r="B1023" i="6"/>
  <c r="A1023" i="6"/>
  <c r="F1022" i="6"/>
  <c r="G1022" i="6"/>
  <c r="D1022" i="6"/>
  <c r="B1022" i="6"/>
  <c r="A1022" i="6"/>
  <c r="F1021" i="6"/>
  <c r="G1021" i="6" s="1"/>
  <c r="D1021" i="6"/>
  <c r="B1021" i="6"/>
  <c r="A1021" i="6"/>
  <c r="F1020" i="6"/>
  <c r="G1020" i="6"/>
  <c r="D1020" i="6"/>
  <c r="B1020" i="6"/>
  <c r="A1020" i="6"/>
  <c r="F1019" i="6"/>
  <c r="G1019" i="6" s="1"/>
  <c r="D1019" i="6"/>
  <c r="B1019" i="6"/>
  <c r="A1019" i="6"/>
  <c r="F1018" i="6"/>
  <c r="G1018" i="6"/>
  <c r="D1018" i="6"/>
  <c r="B1018" i="6"/>
  <c r="A1018" i="6"/>
  <c r="F1017" i="6"/>
  <c r="G1017" i="6" s="1"/>
  <c r="D1017" i="6"/>
  <c r="B1017" i="6"/>
  <c r="A1017" i="6"/>
  <c r="F1016" i="6"/>
  <c r="G1016" i="6"/>
  <c r="D1016" i="6"/>
  <c r="B1016" i="6"/>
  <c r="A1016" i="6"/>
  <c r="F1015" i="6"/>
  <c r="G1015" i="6" s="1"/>
  <c r="D1015" i="6"/>
  <c r="B1015" i="6"/>
  <c r="A1015" i="6"/>
  <c r="F1014" i="6"/>
  <c r="G1014" i="6"/>
  <c r="D1014" i="6"/>
  <c r="B1014" i="6"/>
  <c r="A1014" i="6"/>
  <c r="F1013" i="6"/>
  <c r="G1013" i="6" s="1"/>
  <c r="D1013" i="6"/>
  <c r="B1013" i="6"/>
  <c r="A1013" i="6"/>
  <c r="B1006" i="6"/>
  <c r="G1005" i="6"/>
  <c r="B1005" i="6"/>
  <c r="B1004" i="6"/>
  <c r="B1003" i="6"/>
  <c r="F997" i="6"/>
  <c r="G997" i="6" s="1"/>
  <c r="D997" i="6"/>
  <c r="B997" i="6"/>
  <c r="A997" i="6"/>
  <c r="F996" i="6"/>
  <c r="G996" i="6"/>
  <c r="D996" i="6"/>
  <c r="B996" i="6"/>
  <c r="A996" i="6"/>
  <c r="F995" i="6"/>
  <c r="G995" i="6" s="1"/>
  <c r="D995" i="6"/>
  <c r="B995" i="6"/>
  <c r="A995" i="6"/>
  <c r="F994" i="6"/>
  <c r="G994" i="6"/>
  <c r="D994" i="6"/>
  <c r="B994" i="6"/>
  <c r="A994" i="6"/>
  <c r="F993" i="6"/>
  <c r="G993" i="6" s="1"/>
  <c r="D993" i="6"/>
  <c r="B993" i="6"/>
  <c r="A993" i="6"/>
  <c r="F992" i="6"/>
  <c r="G992" i="6"/>
  <c r="D992" i="6"/>
  <c r="B992" i="6"/>
  <c r="A992" i="6"/>
  <c r="F991" i="6"/>
  <c r="G991" i="6" s="1"/>
  <c r="D991" i="6"/>
  <c r="B991" i="6"/>
  <c r="A991" i="6"/>
  <c r="F990" i="6"/>
  <c r="G990" i="6"/>
  <c r="D990" i="6"/>
  <c r="B990" i="6"/>
  <c r="A990" i="6"/>
  <c r="F989" i="6"/>
  <c r="G989" i="6" s="1"/>
  <c r="D989" i="6"/>
  <c r="B989" i="6"/>
  <c r="A989" i="6"/>
  <c r="F986" i="6"/>
  <c r="G986" i="6"/>
  <c r="D986" i="6"/>
  <c r="A986" i="6"/>
  <c r="B986" i="6" s="1"/>
  <c r="F985" i="6"/>
  <c r="G985" i="6" s="1"/>
  <c r="D985" i="6"/>
  <c r="A985" i="6"/>
  <c r="B985" i="6"/>
  <c r="F984" i="6"/>
  <c r="G984" i="6"/>
  <c r="D984" i="6"/>
  <c r="A984" i="6"/>
  <c r="B984" i="6" s="1"/>
  <c r="F983" i="6"/>
  <c r="G983" i="6" s="1"/>
  <c r="D983" i="6"/>
  <c r="A983" i="6"/>
  <c r="B983" i="6"/>
  <c r="F982" i="6"/>
  <c r="G982" i="6"/>
  <c r="D982" i="6"/>
  <c r="A982" i="6"/>
  <c r="B982" i="6" s="1"/>
  <c r="F981" i="6"/>
  <c r="G981" i="6" s="1"/>
  <c r="D981" i="6"/>
  <c r="A981" i="6"/>
  <c r="B981" i="6"/>
  <c r="F980" i="6"/>
  <c r="G980" i="6"/>
  <c r="D980" i="6"/>
  <c r="A980" i="6"/>
  <c r="B980" i="6" s="1"/>
  <c r="F979" i="6"/>
  <c r="G979" i="6" s="1"/>
  <c r="D979" i="6"/>
  <c r="A979" i="6"/>
  <c r="B979" i="6"/>
  <c r="F976" i="6"/>
  <c r="G976" i="6"/>
  <c r="D976" i="6"/>
  <c r="B976" i="6"/>
  <c r="A976" i="6"/>
  <c r="F975" i="6"/>
  <c r="G975" i="6" s="1"/>
  <c r="D975" i="6"/>
  <c r="B975" i="6"/>
  <c r="A975" i="6"/>
  <c r="F974" i="6"/>
  <c r="G974" i="6"/>
  <c r="D974" i="6"/>
  <c r="B974" i="6"/>
  <c r="A974" i="6"/>
  <c r="F973" i="6"/>
  <c r="G973" i="6" s="1"/>
  <c r="D973" i="6"/>
  <c r="B973" i="6"/>
  <c r="A973" i="6"/>
  <c r="F972" i="6"/>
  <c r="G972" i="6"/>
  <c r="D972" i="6"/>
  <c r="B972" i="6"/>
  <c r="A972" i="6"/>
  <c r="F971" i="6"/>
  <c r="G971" i="6" s="1"/>
  <c r="D971" i="6"/>
  <c r="B971" i="6"/>
  <c r="A971" i="6"/>
  <c r="F970" i="6"/>
  <c r="G970" i="6"/>
  <c r="D970" i="6"/>
  <c r="B970" i="6"/>
  <c r="A970" i="6"/>
  <c r="F969" i="6"/>
  <c r="G969" i="6" s="1"/>
  <c r="D969" i="6"/>
  <c r="B969" i="6"/>
  <c r="A969" i="6"/>
  <c r="F968" i="6"/>
  <c r="G968" i="6"/>
  <c r="D968" i="6"/>
  <c r="B968" i="6"/>
  <c r="A968" i="6"/>
  <c r="F967" i="6"/>
  <c r="G967" i="6" s="1"/>
  <c r="D967" i="6"/>
  <c r="B967" i="6"/>
  <c r="A967" i="6"/>
  <c r="F966" i="6"/>
  <c r="G966" i="6"/>
  <c r="D966" i="6"/>
  <c r="B966" i="6"/>
  <c r="A966" i="6"/>
  <c r="F965" i="6"/>
  <c r="G965" i="6" s="1"/>
  <c r="D965" i="6"/>
  <c r="B965" i="6"/>
  <c r="A965" i="6"/>
  <c r="F964" i="6"/>
  <c r="G964" i="6"/>
  <c r="D964" i="6"/>
  <c r="B964" i="6"/>
  <c r="A964" i="6"/>
  <c r="F963" i="6"/>
  <c r="G963" i="6" s="1"/>
  <c r="D963" i="6"/>
  <c r="B963" i="6"/>
  <c r="A963" i="6"/>
  <c r="B956" i="6"/>
  <c r="G955" i="6"/>
  <c r="B955" i="6"/>
  <c r="B954" i="6"/>
  <c r="B953" i="6"/>
  <c r="F947" i="6"/>
  <c r="G947" i="6" s="1"/>
  <c r="D947" i="6"/>
  <c r="B947" i="6"/>
  <c r="A947" i="6"/>
  <c r="F946" i="6"/>
  <c r="G946" i="6"/>
  <c r="D946" i="6"/>
  <c r="B946" i="6"/>
  <c r="A946" i="6"/>
  <c r="F945" i="6"/>
  <c r="G945" i="6" s="1"/>
  <c r="D945" i="6"/>
  <c r="B945" i="6"/>
  <c r="A945" i="6"/>
  <c r="F944" i="6"/>
  <c r="G944" i="6"/>
  <c r="D944" i="6"/>
  <c r="B944" i="6"/>
  <c r="A944" i="6"/>
  <c r="F943" i="6"/>
  <c r="G943" i="6" s="1"/>
  <c r="D943" i="6"/>
  <c r="B943" i="6"/>
  <c r="A943" i="6"/>
  <c r="F942" i="6"/>
  <c r="G942" i="6"/>
  <c r="D942" i="6"/>
  <c r="B942" i="6"/>
  <c r="A942" i="6"/>
  <c r="F941" i="6"/>
  <c r="G941" i="6" s="1"/>
  <c r="D941" i="6"/>
  <c r="B941" i="6"/>
  <c r="A941" i="6"/>
  <c r="F940" i="6"/>
  <c r="G940" i="6"/>
  <c r="D940" i="6"/>
  <c r="B940" i="6"/>
  <c r="A940" i="6"/>
  <c r="F939" i="6"/>
  <c r="G939" i="6" s="1"/>
  <c r="D939" i="6"/>
  <c r="B939" i="6"/>
  <c r="A939" i="6"/>
  <c r="F936" i="6"/>
  <c r="G936" i="6"/>
  <c r="D936" i="6"/>
  <c r="A936" i="6"/>
  <c r="B936" i="6" s="1"/>
  <c r="F935" i="6"/>
  <c r="G935" i="6" s="1"/>
  <c r="D935" i="6"/>
  <c r="A935" i="6"/>
  <c r="B935" i="6"/>
  <c r="F934" i="6"/>
  <c r="G934" i="6"/>
  <c r="D934" i="6"/>
  <c r="A934" i="6"/>
  <c r="B934" i="6" s="1"/>
  <c r="F933" i="6"/>
  <c r="G933" i="6" s="1"/>
  <c r="D933" i="6"/>
  <c r="A933" i="6"/>
  <c r="B933" i="6"/>
  <c r="F932" i="6"/>
  <c r="G932" i="6"/>
  <c r="D932" i="6"/>
  <c r="A932" i="6"/>
  <c r="B932" i="6" s="1"/>
  <c r="F931" i="6"/>
  <c r="G931" i="6" s="1"/>
  <c r="D931" i="6"/>
  <c r="A931" i="6"/>
  <c r="B931" i="6"/>
  <c r="F930" i="6"/>
  <c r="G930" i="6"/>
  <c r="D930" i="6"/>
  <c r="A930" i="6"/>
  <c r="B930" i="6" s="1"/>
  <c r="F929" i="6"/>
  <c r="G929" i="6" s="1"/>
  <c r="D929" i="6"/>
  <c r="A929" i="6"/>
  <c r="B929" i="6"/>
  <c r="F926" i="6"/>
  <c r="G926" i="6"/>
  <c r="D926" i="6"/>
  <c r="B926" i="6"/>
  <c r="A926" i="6"/>
  <c r="F925" i="6"/>
  <c r="G925" i="6" s="1"/>
  <c r="D925" i="6"/>
  <c r="B925" i="6"/>
  <c r="A925" i="6"/>
  <c r="F924" i="6"/>
  <c r="G924" i="6"/>
  <c r="D924" i="6"/>
  <c r="B924" i="6"/>
  <c r="A924" i="6"/>
  <c r="F923" i="6"/>
  <c r="G923" i="6" s="1"/>
  <c r="D923" i="6"/>
  <c r="B923" i="6"/>
  <c r="A923" i="6"/>
  <c r="F922" i="6"/>
  <c r="G922" i="6"/>
  <c r="D922" i="6"/>
  <c r="B922" i="6"/>
  <c r="A922" i="6"/>
  <c r="F921" i="6"/>
  <c r="G921" i="6" s="1"/>
  <c r="D921" i="6"/>
  <c r="B921" i="6"/>
  <c r="A921" i="6"/>
  <c r="F920" i="6"/>
  <c r="G920" i="6"/>
  <c r="D920" i="6"/>
  <c r="B920" i="6"/>
  <c r="A920" i="6"/>
  <c r="F919" i="6"/>
  <c r="G919" i="6" s="1"/>
  <c r="D919" i="6"/>
  <c r="B919" i="6"/>
  <c r="A919" i="6"/>
  <c r="F918" i="6"/>
  <c r="G918" i="6"/>
  <c r="D918" i="6"/>
  <c r="B918" i="6"/>
  <c r="A918" i="6"/>
  <c r="F917" i="6"/>
  <c r="G917" i="6" s="1"/>
  <c r="D917" i="6"/>
  <c r="B917" i="6"/>
  <c r="A917" i="6"/>
  <c r="F916" i="6"/>
  <c r="G916" i="6"/>
  <c r="D916" i="6"/>
  <c r="B916" i="6"/>
  <c r="A916" i="6"/>
  <c r="F915" i="6"/>
  <c r="G915" i="6" s="1"/>
  <c r="D915" i="6"/>
  <c r="B915" i="6"/>
  <c r="A915" i="6"/>
  <c r="F914" i="6"/>
  <c r="G914" i="6"/>
  <c r="D914" i="6"/>
  <c r="B914" i="6"/>
  <c r="A914" i="6"/>
  <c r="F913" i="6"/>
  <c r="G913" i="6" s="1"/>
  <c r="D913" i="6"/>
  <c r="B913" i="6"/>
  <c r="A913" i="6"/>
  <c r="B906" i="6"/>
  <c r="G905" i="6"/>
  <c r="B905" i="6"/>
  <c r="B904" i="6"/>
  <c r="B903" i="6"/>
  <c r="F897" i="6"/>
  <c r="G897" i="6" s="1"/>
  <c r="D897" i="6"/>
  <c r="B897" i="6"/>
  <c r="A897" i="6"/>
  <c r="F896" i="6"/>
  <c r="G896" i="6"/>
  <c r="D896" i="6"/>
  <c r="B896" i="6"/>
  <c r="A896" i="6"/>
  <c r="F895" i="6"/>
  <c r="G895" i="6" s="1"/>
  <c r="D895" i="6"/>
  <c r="B895" i="6"/>
  <c r="A895" i="6"/>
  <c r="F894" i="6"/>
  <c r="G894" i="6"/>
  <c r="D894" i="6"/>
  <c r="B894" i="6"/>
  <c r="A894" i="6"/>
  <c r="F893" i="6"/>
  <c r="G893" i="6" s="1"/>
  <c r="D893" i="6"/>
  <c r="B893" i="6"/>
  <c r="A893" i="6"/>
  <c r="F892" i="6"/>
  <c r="G892" i="6"/>
  <c r="D892" i="6"/>
  <c r="B892" i="6"/>
  <c r="A892" i="6"/>
  <c r="F891" i="6"/>
  <c r="G891" i="6" s="1"/>
  <c r="D891" i="6"/>
  <c r="B891" i="6"/>
  <c r="A891" i="6"/>
  <c r="F890" i="6"/>
  <c r="G890" i="6"/>
  <c r="D890" i="6"/>
  <c r="B890" i="6"/>
  <c r="A890" i="6"/>
  <c r="F889" i="6"/>
  <c r="G889" i="6" s="1"/>
  <c r="D889" i="6"/>
  <c r="B889" i="6"/>
  <c r="A889" i="6"/>
  <c r="F886" i="6"/>
  <c r="G886" i="6"/>
  <c r="D886" i="6"/>
  <c r="A886" i="6"/>
  <c r="B886" i="6" s="1"/>
  <c r="F885" i="6"/>
  <c r="G885" i="6" s="1"/>
  <c r="D885" i="6"/>
  <c r="A885" i="6"/>
  <c r="B885" i="6"/>
  <c r="F884" i="6"/>
  <c r="G884" i="6"/>
  <c r="D884" i="6"/>
  <c r="A884" i="6"/>
  <c r="B884" i="6" s="1"/>
  <c r="F883" i="6"/>
  <c r="G883" i="6" s="1"/>
  <c r="D883" i="6"/>
  <c r="A883" i="6"/>
  <c r="B883" i="6"/>
  <c r="F882" i="6"/>
  <c r="G882" i="6"/>
  <c r="D882" i="6"/>
  <c r="A882" i="6"/>
  <c r="B882" i="6" s="1"/>
  <c r="F881" i="6"/>
  <c r="G881" i="6" s="1"/>
  <c r="D881" i="6"/>
  <c r="A881" i="6"/>
  <c r="B881" i="6"/>
  <c r="F880" i="6"/>
  <c r="G880" i="6"/>
  <c r="D880" i="6"/>
  <c r="A880" i="6"/>
  <c r="B880" i="6" s="1"/>
  <c r="F879" i="6"/>
  <c r="G879" i="6" s="1"/>
  <c r="D879" i="6"/>
  <c r="A879" i="6"/>
  <c r="B879" i="6"/>
  <c r="F876" i="6"/>
  <c r="G876" i="6"/>
  <c r="D876" i="6"/>
  <c r="B876" i="6"/>
  <c r="A876" i="6"/>
  <c r="F875" i="6"/>
  <c r="G875" i="6" s="1"/>
  <c r="D875" i="6"/>
  <c r="B875" i="6"/>
  <c r="A875" i="6"/>
  <c r="F874" i="6"/>
  <c r="G874" i="6"/>
  <c r="D874" i="6"/>
  <c r="B874" i="6"/>
  <c r="A874" i="6"/>
  <c r="F873" i="6"/>
  <c r="G873" i="6" s="1"/>
  <c r="D873" i="6"/>
  <c r="B873" i="6"/>
  <c r="A873" i="6"/>
  <c r="F872" i="6"/>
  <c r="G872" i="6"/>
  <c r="D872" i="6"/>
  <c r="B872" i="6"/>
  <c r="A872" i="6"/>
  <c r="F871" i="6"/>
  <c r="G871" i="6" s="1"/>
  <c r="D871" i="6"/>
  <c r="B871" i="6"/>
  <c r="A871" i="6"/>
  <c r="F870" i="6"/>
  <c r="G870" i="6"/>
  <c r="D870" i="6"/>
  <c r="B870" i="6"/>
  <c r="A870" i="6"/>
  <c r="F869" i="6"/>
  <c r="G869" i="6" s="1"/>
  <c r="D869" i="6"/>
  <c r="B869" i="6"/>
  <c r="A869" i="6"/>
  <c r="F868" i="6"/>
  <c r="G868" i="6"/>
  <c r="D868" i="6"/>
  <c r="B868" i="6"/>
  <c r="A868" i="6"/>
  <c r="F867" i="6"/>
  <c r="G867" i="6" s="1"/>
  <c r="D867" i="6"/>
  <c r="B867" i="6"/>
  <c r="A867" i="6"/>
  <c r="F866" i="6"/>
  <c r="G866" i="6"/>
  <c r="D866" i="6"/>
  <c r="B866" i="6"/>
  <c r="A866" i="6"/>
  <c r="F865" i="6"/>
  <c r="G865" i="6" s="1"/>
  <c r="D865" i="6"/>
  <c r="B865" i="6"/>
  <c r="A865" i="6"/>
  <c r="F864" i="6"/>
  <c r="G864" i="6"/>
  <c r="D864" i="6"/>
  <c r="B864" i="6"/>
  <c r="A864" i="6"/>
  <c r="F863" i="6"/>
  <c r="G863" i="6" s="1"/>
  <c r="D863" i="6"/>
  <c r="B863" i="6"/>
  <c r="A863" i="6"/>
  <c r="B856" i="6"/>
  <c r="G855" i="6"/>
  <c r="B855" i="6"/>
  <c r="B854" i="6"/>
  <c r="B853" i="6"/>
  <c r="F847" i="6"/>
  <c r="G847" i="6" s="1"/>
  <c r="D847" i="6"/>
  <c r="B847" i="6"/>
  <c r="A847" i="6"/>
  <c r="F846" i="6"/>
  <c r="G846" i="6"/>
  <c r="D846" i="6"/>
  <c r="B846" i="6"/>
  <c r="A846" i="6"/>
  <c r="F845" i="6"/>
  <c r="G845" i="6" s="1"/>
  <c r="D845" i="6"/>
  <c r="B845" i="6"/>
  <c r="A845" i="6"/>
  <c r="F844" i="6"/>
  <c r="G844" i="6"/>
  <c r="D844" i="6"/>
  <c r="B844" i="6"/>
  <c r="A844" i="6"/>
  <c r="F843" i="6"/>
  <c r="G843" i="6" s="1"/>
  <c r="D843" i="6"/>
  <c r="B843" i="6"/>
  <c r="A843" i="6"/>
  <c r="F842" i="6"/>
  <c r="G842" i="6"/>
  <c r="D842" i="6"/>
  <c r="B842" i="6"/>
  <c r="A842" i="6"/>
  <c r="F841" i="6"/>
  <c r="G841" i="6" s="1"/>
  <c r="D841" i="6"/>
  <c r="B841" i="6"/>
  <c r="A841" i="6"/>
  <c r="F840" i="6"/>
  <c r="G840" i="6"/>
  <c r="D840" i="6"/>
  <c r="B840" i="6"/>
  <c r="A840" i="6"/>
  <c r="F839" i="6"/>
  <c r="G839" i="6" s="1"/>
  <c r="D839" i="6"/>
  <c r="B839" i="6"/>
  <c r="A839" i="6"/>
  <c r="F836" i="6"/>
  <c r="G836" i="6"/>
  <c r="D836" i="6"/>
  <c r="A836" i="6"/>
  <c r="B836" i="6" s="1"/>
  <c r="F835" i="6"/>
  <c r="G835" i="6" s="1"/>
  <c r="D835" i="6"/>
  <c r="A835" i="6"/>
  <c r="B835" i="6"/>
  <c r="F834" i="6"/>
  <c r="G834" i="6"/>
  <c r="D834" i="6"/>
  <c r="A834" i="6"/>
  <c r="B834" i="6" s="1"/>
  <c r="F833" i="6"/>
  <c r="G833" i="6" s="1"/>
  <c r="D833" i="6"/>
  <c r="A833" i="6"/>
  <c r="B833" i="6"/>
  <c r="F832" i="6"/>
  <c r="G832" i="6"/>
  <c r="D832" i="6"/>
  <c r="A832" i="6"/>
  <c r="B832" i="6" s="1"/>
  <c r="F831" i="6"/>
  <c r="G831" i="6" s="1"/>
  <c r="D831" i="6"/>
  <c r="A831" i="6"/>
  <c r="B831" i="6"/>
  <c r="F830" i="6"/>
  <c r="G830" i="6"/>
  <c r="D830" i="6"/>
  <c r="A830" i="6"/>
  <c r="B830" i="6" s="1"/>
  <c r="F829" i="6"/>
  <c r="G829" i="6" s="1"/>
  <c r="D829" i="6"/>
  <c r="A829" i="6"/>
  <c r="B829" i="6"/>
  <c r="F826" i="6"/>
  <c r="G826" i="6"/>
  <c r="D826" i="6"/>
  <c r="B826" i="6"/>
  <c r="A826" i="6"/>
  <c r="F825" i="6"/>
  <c r="G825" i="6" s="1"/>
  <c r="D825" i="6"/>
  <c r="B825" i="6"/>
  <c r="A825" i="6"/>
  <c r="F824" i="6"/>
  <c r="G824" i="6"/>
  <c r="D824" i="6"/>
  <c r="B824" i="6"/>
  <c r="A824" i="6"/>
  <c r="F823" i="6"/>
  <c r="G823" i="6" s="1"/>
  <c r="D823" i="6"/>
  <c r="B823" i="6"/>
  <c r="A823" i="6"/>
  <c r="F822" i="6"/>
  <c r="G822" i="6"/>
  <c r="D822" i="6"/>
  <c r="B822" i="6"/>
  <c r="A822" i="6"/>
  <c r="F821" i="6"/>
  <c r="G821" i="6" s="1"/>
  <c r="D821" i="6"/>
  <c r="B821" i="6"/>
  <c r="A821" i="6"/>
  <c r="F820" i="6"/>
  <c r="G820" i="6"/>
  <c r="D820" i="6"/>
  <c r="B820" i="6"/>
  <c r="A820" i="6"/>
  <c r="F819" i="6"/>
  <c r="G819" i="6" s="1"/>
  <c r="D819" i="6"/>
  <c r="B819" i="6"/>
  <c r="A819" i="6"/>
  <c r="F818" i="6"/>
  <c r="G818" i="6"/>
  <c r="D818" i="6"/>
  <c r="B818" i="6"/>
  <c r="A818" i="6"/>
  <c r="F817" i="6"/>
  <c r="G817" i="6" s="1"/>
  <c r="D817" i="6"/>
  <c r="B817" i="6"/>
  <c r="A817" i="6"/>
  <c r="F816" i="6"/>
  <c r="G816" i="6"/>
  <c r="D816" i="6"/>
  <c r="B816" i="6"/>
  <c r="A816" i="6"/>
  <c r="F815" i="6"/>
  <c r="G815" i="6" s="1"/>
  <c r="D815" i="6"/>
  <c r="B815" i="6"/>
  <c r="A815" i="6"/>
  <c r="F814" i="6"/>
  <c r="G814" i="6"/>
  <c r="D814" i="6"/>
  <c r="B814" i="6"/>
  <c r="A814" i="6"/>
  <c r="F813" i="6"/>
  <c r="G813" i="6" s="1"/>
  <c r="D813" i="6"/>
  <c r="B813" i="6"/>
  <c r="A813" i="6"/>
  <c r="B806" i="6"/>
  <c r="G805" i="6"/>
  <c r="B805" i="6"/>
  <c r="B804" i="6"/>
  <c r="B803" i="6"/>
  <c r="F796" i="6"/>
  <c r="G796" i="6" s="1"/>
  <c r="D796" i="6"/>
  <c r="B796" i="6"/>
  <c r="A796" i="6"/>
  <c r="F795" i="6"/>
  <c r="G795" i="6"/>
  <c r="D795" i="6"/>
  <c r="B795" i="6"/>
  <c r="A795" i="6"/>
  <c r="F794" i="6"/>
  <c r="G794" i="6" s="1"/>
  <c r="D794" i="6"/>
  <c r="B794" i="6"/>
  <c r="A794" i="6"/>
  <c r="F793" i="6"/>
  <c r="G793" i="6"/>
  <c r="D793" i="6"/>
  <c r="B793" i="6"/>
  <c r="A793" i="6"/>
  <c r="F792" i="6"/>
  <c r="G792" i="6" s="1"/>
  <c r="D792" i="6"/>
  <c r="B792" i="6"/>
  <c r="A792" i="6"/>
  <c r="F791" i="6"/>
  <c r="G791" i="6"/>
  <c r="D791" i="6"/>
  <c r="B791" i="6"/>
  <c r="A791" i="6"/>
  <c r="F790" i="6"/>
  <c r="G790" i="6" s="1"/>
  <c r="D790" i="6"/>
  <c r="B790" i="6"/>
  <c r="A790" i="6"/>
  <c r="F789" i="6"/>
  <c r="G789" i="6"/>
  <c r="D789" i="6"/>
  <c r="B789" i="6"/>
  <c r="A789" i="6"/>
  <c r="F788" i="6"/>
  <c r="G788" i="6" s="1"/>
  <c r="D788" i="6"/>
  <c r="B788" i="6"/>
  <c r="A788" i="6"/>
  <c r="F785" i="6"/>
  <c r="G785" i="6"/>
  <c r="D785" i="6"/>
  <c r="A785" i="6"/>
  <c r="B785" i="6" s="1"/>
  <c r="F784" i="6"/>
  <c r="G784" i="6" s="1"/>
  <c r="D784" i="6"/>
  <c r="A784" i="6"/>
  <c r="B784" i="6"/>
  <c r="F783" i="6"/>
  <c r="G783" i="6"/>
  <c r="D783" i="6"/>
  <c r="A783" i="6"/>
  <c r="B783" i="6" s="1"/>
  <c r="F782" i="6"/>
  <c r="G782" i="6" s="1"/>
  <c r="D782" i="6"/>
  <c r="A782" i="6"/>
  <c r="B782" i="6"/>
  <c r="F781" i="6"/>
  <c r="G781" i="6"/>
  <c r="D781" i="6"/>
  <c r="A781" i="6"/>
  <c r="B781" i="6" s="1"/>
  <c r="F780" i="6"/>
  <c r="G780" i="6" s="1"/>
  <c r="D780" i="6"/>
  <c r="A780" i="6"/>
  <c r="B780" i="6"/>
  <c r="F779" i="6"/>
  <c r="G779" i="6"/>
  <c r="D779" i="6"/>
  <c r="A779" i="6"/>
  <c r="B779" i="6" s="1"/>
  <c r="F778" i="6"/>
  <c r="G778" i="6" s="1"/>
  <c r="D778" i="6"/>
  <c r="A778" i="6"/>
  <c r="B778" i="6"/>
  <c r="F775" i="6"/>
  <c r="G775" i="6"/>
  <c r="D775" i="6"/>
  <c r="B775" i="6"/>
  <c r="A775" i="6"/>
  <c r="F774" i="6"/>
  <c r="G774" i="6" s="1"/>
  <c r="D774" i="6"/>
  <c r="B774" i="6"/>
  <c r="A774" i="6"/>
  <c r="F773" i="6"/>
  <c r="G773" i="6"/>
  <c r="D773" i="6"/>
  <c r="B773" i="6"/>
  <c r="A773" i="6"/>
  <c r="F772" i="6"/>
  <c r="G772" i="6" s="1"/>
  <c r="D772" i="6"/>
  <c r="B772" i="6"/>
  <c r="A772" i="6"/>
  <c r="F771" i="6"/>
  <c r="G771" i="6"/>
  <c r="D771" i="6"/>
  <c r="B771" i="6"/>
  <c r="A771" i="6"/>
  <c r="F770" i="6"/>
  <c r="G770" i="6" s="1"/>
  <c r="D770" i="6"/>
  <c r="B770" i="6"/>
  <c r="A770" i="6"/>
  <c r="F769" i="6"/>
  <c r="G769" i="6"/>
  <c r="D769" i="6"/>
  <c r="B769" i="6"/>
  <c r="A769" i="6"/>
  <c r="F768" i="6"/>
  <c r="G768" i="6" s="1"/>
  <c r="D768" i="6"/>
  <c r="B768" i="6"/>
  <c r="A768" i="6"/>
  <c r="F767" i="6"/>
  <c r="G767" i="6"/>
  <c r="D767" i="6"/>
  <c r="B767" i="6"/>
  <c r="A767" i="6"/>
  <c r="F766" i="6"/>
  <c r="G766" i="6" s="1"/>
  <c r="D766" i="6"/>
  <c r="B766" i="6"/>
  <c r="A766" i="6"/>
  <c r="F765" i="6"/>
  <c r="G765" i="6"/>
  <c r="D765" i="6"/>
  <c r="B765" i="6"/>
  <c r="A765" i="6"/>
  <c r="F764" i="6"/>
  <c r="G764" i="6" s="1"/>
  <c r="D764" i="6"/>
  <c r="B764" i="6"/>
  <c r="A764" i="6"/>
  <c r="F763" i="6"/>
  <c r="G763" i="6"/>
  <c r="D763" i="6"/>
  <c r="B763" i="6"/>
  <c r="A763" i="6"/>
  <c r="F762" i="6"/>
  <c r="G762" i="6" s="1"/>
  <c r="D762" i="6"/>
  <c r="B762" i="6"/>
  <c r="A762" i="6"/>
  <c r="B755" i="6"/>
  <c r="G754" i="6"/>
  <c r="B754" i="6"/>
  <c r="B753" i="6"/>
  <c r="B752" i="6"/>
  <c r="F746" i="6"/>
  <c r="G746" i="6" s="1"/>
  <c r="D746" i="6"/>
  <c r="B746" i="6"/>
  <c r="A746" i="6"/>
  <c r="F745" i="6"/>
  <c r="G745" i="6"/>
  <c r="D745" i="6"/>
  <c r="B745" i="6"/>
  <c r="A745" i="6"/>
  <c r="F744" i="6"/>
  <c r="G744" i="6" s="1"/>
  <c r="D744" i="6"/>
  <c r="B744" i="6"/>
  <c r="A744" i="6"/>
  <c r="F743" i="6"/>
  <c r="G743" i="6"/>
  <c r="D743" i="6"/>
  <c r="B743" i="6"/>
  <c r="A743" i="6"/>
  <c r="F742" i="6"/>
  <c r="G742" i="6" s="1"/>
  <c r="D742" i="6"/>
  <c r="B742" i="6"/>
  <c r="A742" i="6"/>
  <c r="F741" i="6"/>
  <c r="G741" i="6"/>
  <c r="D741" i="6"/>
  <c r="B741" i="6"/>
  <c r="A741" i="6"/>
  <c r="F740" i="6"/>
  <c r="G740" i="6" s="1"/>
  <c r="D740" i="6"/>
  <c r="B740" i="6"/>
  <c r="A740" i="6"/>
  <c r="F739" i="6"/>
  <c r="G739" i="6"/>
  <c r="D739" i="6"/>
  <c r="B739" i="6"/>
  <c r="A739" i="6"/>
  <c r="F738" i="6"/>
  <c r="G738" i="6" s="1"/>
  <c r="D738" i="6"/>
  <c r="B738" i="6"/>
  <c r="A738" i="6"/>
  <c r="F735" i="6"/>
  <c r="G735" i="6"/>
  <c r="D735" i="6"/>
  <c r="A735" i="6"/>
  <c r="B735" i="6" s="1"/>
  <c r="F734" i="6"/>
  <c r="G734" i="6" s="1"/>
  <c r="D734" i="6"/>
  <c r="A734" i="6"/>
  <c r="B734" i="6"/>
  <c r="F733" i="6"/>
  <c r="G733" i="6"/>
  <c r="D733" i="6"/>
  <c r="A733" i="6"/>
  <c r="B733" i="6" s="1"/>
  <c r="F732" i="6"/>
  <c r="G732" i="6" s="1"/>
  <c r="D732" i="6"/>
  <c r="A732" i="6"/>
  <c r="B732" i="6"/>
  <c r="F731" i="6"/>
  <c r="G731" i="6"/>
  <c r="D731" i="6"/>
  <c r="A731" i="6"/>
  <c r="B731" i="6" s="1"/>
  <c r="F730" i="6"/>
  <c r="G730" i="6" s="1"/>
  <c r="D730" i="6"/>
  <c r="A730" i="6"/>
  <c r="B730" i="6"/>
  <c r="F729" i="6"/>
  <c r="G729" i="6"/>
  <c r="D729" i="6"/>
  <c r="A729" i="6"/>
  <c r="B729" i="6" s="1"/>
  <c r="F728" i="6"/>
  <c r="G728" i="6" s="1"/>
  <c r="D728" i="6"/>
  <c r="A728" i="6"/>
  <c r="B728" i="6"/>
  <c r="F725" i="6"/>
  <c r="G725" i="6"/>
  <c r="D725" i="6"/>
  <c r="B725" i="6"/>
  <c r="A725" i="6"/>
  <c r="F724" i="6"/>
  <c r="G724" i="6" s="1"/>
  <c r="D724" i="6"/>
  <c r="B724" i="6"/>
  <c r="A724" i="6"/>
  <c r="F723" i="6"/>
  <c r="G723" i="6"/>
  <c r="D723" i="6"/>
  <c r="B723" i="6"/>
  <c r="A723" i="6"/>
  <c r="F722" i="6"/>
  <c r="G722" i="6" s="1"/>
  <c r="D722" i="6"/>
  <c r="B722" i="6"/>
  <c r="A722" i="6"/>
  <c r="F721" i="6"/>
  <c r="G721" i="6"/>
  <c r="D721" i="6"/>
  <c r="B721" i="6"/>
  <c r="A721" i="6"/>
  <c r="F720" i="6"/>
  <c r="G720" i="6" s="1"/>
  <c r="D720" i="6"/>
  <c r="B720" i="6"/>
  <c r="A720" i="6"/>
  <c r="F719" i="6"/>
  <c r="G719" i="6"/>
  <c r="D719" i="6"/>
  <c r="B719" i="6"/>
  <c r="A719" i="6"/>
  <c r="F718" i="6"/>
  <c r="G718" i="6" s="1"/>
  <c r="D718" i="6"/>
  <c r="B718" i="6"/>
  <c r="A718" i="6"/>
  <c r="F717" i="6"/>
  <c r="G717" i="6"/>
  <c r="D717" i="6"/>
  <c r="B717" i="6"/>
  <c r="A717" i="6"/>
  <c r="F716" i="6"/>
  <c r="G716" i="6" s="1"/>
  <c r="D716" i="6"/>
  <c r="B716" i="6"/>
  <c r="A716" i="6"/>
  <c r="F715" i="6"/>
  <c r="G715" i="6"/>
  <c r="D715" i="6"/>
  <c r="B715" i="6"/>
  <c r="A715" i="6"/>
  <c r="F714" i="6"/>
  <c r="G714" i="6" s="1"/>
  <c r="D714" i="6"/>
  <c r="B714" i="6"/>
  <c r="A714" i="6"/>
  <c r="F713" i="6"/>
  <c r="G713" i="6"/>
  <c r="D713" i="6"/>
  <c r="B713" i="6"/>
  <c r="A713" i="6"/>
  <c r="F712" i="6"/>
  <c r="G712" i="6" s="1"/>
  <c r="D712" i="6"/>
  <c r="B712" i="6"/>
  <c r="A712" i="6"/>
  <c r="B705" i="6"/>
  <c r="G704" i="6"/>
  <c r="B704" i="6"/>
  <c r="B703" i="6"/>
  <c r="B702" i="6"/>
  <c r="F696" i="6"/>
  <c r="G696" i="6" s="1"/>
  <c r="D696" i="6"/>
  <c r="B696" i="6"/>
  <c r="A696" i="6"/>
  <c r="F695" i="6"/>
  <c r="G695" i="6"/>
  <c r="D695" i="6"/>
  <c r="B695" i="6"/>
  <c r="A695" i="6"/>
  <c r="F694" i="6"/>
  <c r="G694" i="6" s="1"/>
  <c r="D694" i="6"/>
  <c r="B694" i="6"/>
  <c r="A694" i="6"/>
  <c r="F693" i="6"/>
  <c r="G693" i="6"/>
  <c r="D693" i="6"/>
  <c r="B693" i="6"/>
  <c r="A693" i="6"/>
  <c r="F692" i="6"/>
  <c r="G692" i="6" s="1"/>
  <c r="D692" i="6"/>
  <c r="B692" i="6"/>
  <c r="A692" i="6"/>
  <c r="F691" i="6"/>
  <c r="G691" i="6"/>
  <c r="D691" i="6"/>
  <c r="B691" i="6"/>
  <c r="A691" i="6"/>
  <c r="F690" i="6"/>
  <c r="G690" i="6" s="1"/>
  <c r="D690" i="6"/>
  <c r="B690" i="6"/>
  <c r="A690" i="6"/>
  <c r="F689" i="6"/>
  <c r="G689" i="6"/>
  <c r="D689" i="6"/>
  <c r="B689" i="6"/>
  <c r="A689" i="6"/>
  <c r="F688" i="6"/>
  <c r="G688" i="6" s="1"/>
  <c r="D688" i="6"/>
  <c r="B688" i="6"/>
  <c r="A688" i="6"/>
  <c r="F685" i="6"/>
  <c r="G685" i="6"/>
  <c r="D685" i="6"/>
  <c r="A685" i="6"/>
  <c r="B685" i="6" s="1"/>
  <c r="F684" i="6"/>
  <c r="G684" i="6" s="1"/>
  <c r="D684" i="6"/>
  <c r="A684" i="6"/>
  <c r="B684" i="6"/>
  <c r="F683" i="6"/>
  <c r="G683" i="6"/>
  <c r="D683" i="6"/>
  <c r="A683" i="6"/>
  <c r="B683" i="6" s="1"/>
  <c r="F682" i="6"/>
  <c r="G682" i="6" s="1"/>
  <c r="D682" i="6"/>
  <c r="A682" i="6"/>
  <c r="B682" i="6"/>
  <c r="F681" i="6"/>
  <c r="G681" i="6"/>
  <c r="D681" i="6"/>
  <c r="A681" i="6"/>
  <c r="B681" i="6" s="1"/>
  <c r="F680" i="6"/>
  <c r="G680" i="6" s="1"/>
  <c r="D680" i="6"/>
  <c r="A680" i="6"/>
  <c r="B680" i="6"/>
  <c r="F679" i="6"/>
  <c r="G679" i="6"/>
  <c r="D679" i="6"/>
  <c r="A679" i="6"/>
  <c r="B679" i="6" s="1"/>
  <c r="F678" i="6"/>
  <c r="G678" i="6" s="1"/>
  <c r="D678" i="6"/>
  <c r="A678" i="6"/>
  <c r="B678" i="6"/>
  <c r="F675" i="6"/>
  <c r="G675" i="6"/>
  <c r="D675" i="6"/>
  <c r="B675" i="6"/>
  <c r="A675" i="6"/>
  <c r="F674" i="6"/>
  <c r="G674" i="6" s="1"/>
  <c r="D674" i="6"/>
  <c r="B674" i="6"/>
  <c r="A674" i="6"/>
  <c r="F673" i="6"/>
  <c r="G673" i="6"/>
  <c r="D673" i="6"/>
  <c r="B673" i="6"/>
  <c r="A673" i="6"/>
  <c r="F672" i="6"/>
  <c r="G672" i="6" s="1"/>
  <c r="D672" i="6"/>
  <c r="B672" i="6"/>
  <c r="A672" i="6"/>
  <c r="F671" i="6"/>
  <c r="G671" i="6"/>
  <c r="D671" i="6"/>
  <c r="B671" i="6"/>
  <c r="A671" i="6"/>
  <c r="F670" i="6"/>
  <c r="G670" i="6" s="1"/>
  <c r="D670" i="6"/>
  <c r="B670" i="6"/>
  <c r="A670" i="6"/>
  <c r="F669" i="6"/>
  <c r="G669" i="6"/>
  <c r="D669" i="6"/>
  <c r="B669" i="6"/>
  <c r="A669" i="6"/>
  <c r="F668" i="6"/>
  <c r="G668" i="6" s="1"/>
  <c r="D668" i="6"/>
  <c r="B668" i="6"/>
  <c r="A668" i="6"/>
  <c r="F667" i="6"/>
  <c r="G667" i="6"/>
  <c r="D667" i="6"/>
  <c r="B667" i="6"/>
  <c r="A667" i="6"/>
  <c r="F666" i="6"/>
  <c r="G666" i="6" s="1"/>
  <c r="D666" i="6"/>
  <c r="B666" i="6"/>
  <c r="A666" i="6"/>
  <c r="F665" i="6"/>
  <c r="G665" i="6"/>
  <c r="D665" i="6"/>
  <c r="B665" i="6"/>
  <c r="A665" i="6"/>
  <c r="F664" i="6"/>
  <c r="G664" i="6" s="1"/>
  <c r="D664" i="6"/>
  <c r="B664" i="6"/>
  <c r="A664" i="6"/>
  <c r="F663" i="6"/>
  <c r="G663" i="6"/>
  <c r="D663" i="6"/>
  <c r="B663" i="6"/>
  <c r="A663" i="6"/>
  <c r="F662" i="6"/>
  <c r="G662" i="6" s="1"/>
  <c r="G676" i="6" s="1"/>
  <c r="G699" i="6" s="1"/>
  <c r="D662" i="6"/>
  <c r="B662" i="6"/>
  <c r="A662" i="6"/>
  <c r="B655" i="6"/>
  <c r="G654" i="6"/>
  <c r="B654" i="6"/>
  <c r="B653" i="6"/>
  <c r="B652" i="6"/>
  <c r="F646" i="6"/>
  <c r="G646" i="6" s="1"/>
  <c r="D646" i="6"/>
  <c r="B646" i="6"/>
  <c r="A646" i="6"/>
  <c r="F645" i="6"/>
  <c r="G645" i="6"/>
  <c r="D645" i="6"/>
  <c r="B645" i="6"/>
  <c r="A645" i="6"/>
  <c r="F644" i="6"/>
  <c r="G644" i="6" s="1"/>
  <c r="D644" i="6"/>
  <c r="B644" i="6"/>
  <c r="A644" i="6"/>
  <c r="F643" i="6"/>
  <c r="G643" i="6"/>
  <c r="D643" i="6"/>
  <c r="B643" i="6"/>
  <c r="A643" i="6"/>
  <c r="F642" i="6"/>
  <c r="G642" i="6" s="1"/>
  <c r="D642" i="6"/>
  <c r="B642" i="6"/>
  <c r="A642" i="6"/>
  <c r="F641" i="6"/>
  <c r="G641" i="6"/>
  <c r="D641" i="6"/>
  <c r="B641" i="6"/>
  <c r="A641" i="6"/>
  <c r="F640" i="6"/>
  <c r="G640" i="6" s="1"/>
  <c r="D640" i="6"/>
  <c r="B640" i="6"/>
  <c r="A640" i="6"/>
  <c r="F639" i="6"/>
  <c r="G639" i="6"/>
  <c r="D639" i="6"/>
  <c r="B639" i="6"/>
  <c r="A639" i="6"/>
  <c r="F638" i="6"/>
  <c r="G638" i="6" s="1"/>
  <c r="D638" i="6"/>
  <c r="B638" i="6"/>
  <c r="A638" i="6"/>
  <c r="F635" i="6"/>
  <c r="G635" i="6"/>
  <c r="D635" i="6"/>
  <c r="A635" i="6"/>
  <c r="B635" i="6" s="1"/>
  <c r="F634" i="6"/>
  <c r="G634" i="6" s="1"/>
  <c r="D634" i="6"/>
  <c r="A634" i="6"/>
  <c r="B634" i="6"/>
  <c r="F633" i="6"/>
  <c r="G633" i="6"/>
  <c r="D633" i="6"/>
  <c r="A633" i="6"/>
  <c r="B633" i="6" s="1"/>
  <c r="F632" i="6"/>
  <c r="G632" i="6" s="1"/>
  <c r="D632" i="6"/>
  <c r="A632" i="6"/>
  <c r="B632" i="6"/>
  <c r="F631" i="6"/>
  <c r="G631" i="6"/>
  <c r="D631" i="6"/>
  <c r="A631" i="6"/>
  <c r="B631" i="6" s="1"/>
  <c r="F630" i="6"/>
  <c r="G630" i="6" s="1"/>
  <c r="D630" i="6"/>
  <c r="A630" i="6"/>
  <c r="B630" i="6"/>
  <c r="F629" i="6"/>
  <c r="G629" i="6"/>
  <c r="D629" i="6"/>
  <c r="A629" i="6"/>
  <c r="B629" i="6" s="1"/>
  <c r="F628" i="6"/>
  <c r="G628" i="6" s="1"/>
  <c r="D628" i="6"/>
  <c r="A628" i="6"/>
  <c r="B628" i="6"/>
  <c r="F625" i="6"/>
  <c r="G625" i="6"/>
  <c r="D625" i="6"/>
  <c r="B625" i="6"/>
  <c r="A625" i="6"/>
  <c r="F624" i="6"/>
  <c r="G624" i="6" s="1"/>
  <c r="D624" i="6"/>
  <c r="B624" i="6"/>
  <c r="A624" i="6"/>
  <c r="F623" i="6"/>
  <c r="G623" i="6"/>
  <c r="D623" i="6"/>
  <c r="B623" i="6"/>
  <c r="A623" i="6"/>
  <c r="F622" i="6"/>
  <c r="G622" i="6" s="1"/>
  <c r="D622" i="6"/>
  <c r="B622" i="6"/>
  <c r="A622" i="6"/>
  <c r="F621" i="6"/>
  <c r="G621" i="6"/>
  <c r="D621" i="6"/>
  <c r="B621" i="6"/>
  <c r="A621" i="6"/>
  <c r="F620" i="6"/>
  <c r="G620" i="6" s="1"/>
  <c r="D620" i="6"/>
  <c r="B620" i="6"/>
  <c r="A620" i="6"/>
  <c r="F619" i="6"/>
  <c r="G619" i="6"/>
  <c r="D619" i="6"/>
  <c r="B619" i="6"/>
  <c r="A619" i="6"/>
  <c r="F618" i="6"/>
  <c r="G618" i="6" s="1"/>
  <c r="D618" i="6"/>
  <c r="B618" i="6"/>
  <c r="A618" i="6"/>
  <c r="F617" i="6"/>
  <c r="G617" i="6"/>
  <c r="D617" i="6"/>
  <c r="B617" i="6"/>
  <c r="A617" i="6"/>
  <c r="F616" i="6"/>
  <c r="G616" i="6" s="1"/>
  <c r="D616" i="6"/>
  <c r="B616" i="6"/>
  <c r="A616" i="6"/>
  <c r="F615" i="6"/>
  <c r="G615" i="6"/>
  <c r="D615" i="6"/>
  <c r="B615" i="6"/>
  <c r="A615" i="6"/>
  <c r="F614" i="6"/>
  <c r="G614" i="6" s="1"/>
  <c r="D614" i="6"/>
  <c r="B614" i="6"/>
  <c r="A614" i="6"/>
  <c r="F613" i="6"/>
  <c r="G613" i="6"/>
  <c r="D613" i="6"/>
  <c r="B613" i="6"/>
  <c r="A613" i="6"/>
  <c r="F612" i="6"/>
  <c r="G612" i="6" s="1"/>
  <c r="D612" i="6"/>
  <c r="B612" i="6"/>
  <c r="A612" i="6"/>
  <c r="B605" i="6"/>
  <c r="G604" i="6"/>
  <c r="B604" i="6"/>
  <c r="B603" i="6"/>
  <c r="B602" i="6"/>
  <c r="F596" i="6"/>
  <c r="G596" i="6" s="1"/>
  <c r="D596" i="6"/>
  <c r="B596" i="6"/>
  <c r="A596" i="6"/>
  <c r="F595" i="6"/>
  <c r="G595" i="6"/>
  <c r="D595" i="6"/>
  <c r="B595" i="6"/>
  <c r="A595" i="6"/>
  <c r="F594" i="6"/>
  <c r="G594" i="6" s="1"/>
  <c r="D594" i="6"/>
  <c r="B594" i="6"/>
  <c r="A594" i="6"/>
  <c r="F593" i="6"/>
  <c r="G593" i="6"/>
  <c r="D593" i="6"/>
  <c r="B593" i="6"/>
  <c r="A593" i="6"/>
  <c r="F592" i="6"/>
  <c r="G592" i="6" s="1"/>
  <c r="D592" i="6"/>
  <c r="B592" i="6"/>
  <c r="A592" i="6"/>
  <c r="F591" i="6"/>
  <c r="G591" i="6"/>
  <c r="D591" i="6"/>
  <c r="B591" i="6"/>
  <c r="A591" i="6"/>
  <c r="F590" i="6"/>
  <c r="G590" i="6" s="1"/>
  <c r="D590" i="6"/>
  <c r="B590" i="6"/>
  <c r="A590" i="6"/>
  <c r="F589" i="6"/>
  <c r="G589" i="6"/>
  <c r="D589" i="6"/>
  <c r="B589" i="6"/>
  <c r="A589" i="6"/>
  <c r="F588" i="6"/>
  <c r="G588" i="6" s="1"/>
  <c r="D588" i="6"/>
  <c r="B588" i="6"/>
  <c r="A588" i="6"/>
  <c r="F585" i="6"/>
  <c r="G585" i="6"/>
  <c r="D585" i="6"/>
  <c r="A585" i="6"/>
  <c r="B585" i="6" s="1"/>
  <c r="F584" i="6"/>
  <c r="G584" i="6" s="1"/>
  <c r="D584" i="6"/>
  <c r="A584" i="6"/>
  <c r="B584" i="6"/>
  <c r="F583" i="6"/>
  <c r="G583" i="6"/>
  <c r="D583" i="6"/>
  <c r="A583" i="6"/>
  <c r="B583" i="6" s="1"/>
  <c r="F582" i="6"/>
  <c r="G582" i="6" s="1"/>
  <c r="D582" i="6"/>
  <c r="A582" i="6"/>
  <c r="B582" i="6"/>
  <c r="F581" i="6"/>
  <c r="G581" i="6"/>
  <c r="D581" i="6"/>
  <c r="A581" i="6"/>
  <c r="B581" i="6" s="1"/>
  <c r="F580" i="6"/>
  <c r="G580" i="6" s="1"/>
  <c r="D580" i="6"/>
  <c r="A580" i="6"/>
  <c r="B580" i="6"/>
  <c r="F579" i="6"/>
  <c r="G579" i="6"/>
  <c r="D579" i="6"/>
  <c r="A579" i="6"/>
  <c r="B579" i="6" s="1"/>
  <c r="F578" i="6"/>
  <c r="G578" i="6" s="1"/>
  <c r="D578" i="6"/>
  <c r="A578" i="6"/>
  <c r="B578" i="6"/>
  <c r="F575" i="6"/>
  <c r="G575" i="6"/>
  <c r="D575" i="6"/>
  <c r="B575" i="6"/>
  <c r="A575" i="6"/>
  <c r="F574" i="6"/>
  <c r="G574" i="6" s="1"/>
  <c r="D574" i="6"/>
  <c r="B574" i="6"/>
  <c r="A574" i="6"/>
  <c r="F573" i="6"/>
  <c r="G573" i="6"/>
  <c r="D573" i="6"/>
  <c r="B573" i="6"/>
  <c r="A573" i="6"/>
  <c r="F572" i="6"/>
  <c r="G572" i="6" s="1"/>
  <c r="D572" i="6"/>
  <c r="B572" i="6"/>
  <c r="A572" i="6"/>
  <c r="F571" i="6"/>
  <c r="G571" i="6"/>
  <c r="D571" i="6"/>
  <c r="B571" i="6"/>
  <c r="A571" i="6"/>
  <c r="F570" i="6"/>
  <c r="G570" i="6" s="1"/>
  <c r="D570" i="6"/>
  <c r="B570" i="6"/>
  <c r="A570" i="6"/>
  <c r="F569" i="6"/>
  <c r="G569" i="6"/>
  <c r="D569" i="6"/>
  <c r="B569" i="6"/>
  <c r="A569" i="6"/>
  <c r="F568" i="6"/>
  <c r="G568" i="6" s="1"/>
  <c r="D568" i="6"/>
  <c r="B568" i="6"/>
  <c r="A568" i="6"/>
  <c r="F567" i="6"/>
  <c r="G567" i="6"/>
  <c r="D567" i="6"/>
  <c r="B567" i="6"/>
  <c r="A567" i="6"/>
  <c r="F566" i="6"/>
  <c r="G566" i="6" s="1"/>
  <c r="D566" i="6"/>
  <c r="B566" i="6"/>
  <c r="A566" i="6"/>
  <c r="F565" i="6"/>
  <c r="G565" i="6"/>
  <c r="D565" i="6"/>
  <c r="B565" i="6"/>
  <c r="A565" i="6"/>
  <c r="F564" i="6"/>
  <c r="G564" i="6" s="1"/>
  <c r="D564" i="6"/>
  <c r="B564" i="6"/>
  <c r="A564" i="6"/>
  <c r="F563" i="6"/>
  <c r="G563" i="6"/>
  <c r="D563" i="6"/>
  <c r="B563" i="6"/>
  <c r="A563" i="6"/>
  <c r="F562" i="6"/>
  <c r="G562" i="6" s="1"/>
  <c r="G576" i="6" s="1"/>
  <c r="G599" i="6" s="1"/>
  <c r="D562" i="6"/>
  <c r="B562" i="6"/>
  <c r="A562" i="6"/>
  <c r="B555" i="6"/>
  <c r="G554" i="6"/>
  <c r="B554" i="6"/>
  <c r="B553" i="6"/>
  <c r="B552" i="6"/>
  <c r="F546" i="6"/>
  <c r="G546" i="6" s="1"/>
  <c r="D546" i="6"/>
  <c r="B546" i="6"/>
  <c r="A546" i="6"/>
  <c r="F545" i="6"/>
  <c r="G545" i="6"/>
  <c r="D545" i="6"/>
  <c r="B545" i="6"/>
  <c r="A545" i="6"/>
  <c r="F544" i="6"/>
  <c r="G544" i="6" s="1"/>
  <c r="D544" i="6"/>
  <c r="B544" i="6"/>
  <c r="A544" i="6"/>
  <c r="F543" i="6"/>
  <c r="G543" i="6"/>
  <c r="D543" i="6"/>
  <c r="B543" i="6"/>
  <c r="A543" i="6"/>
  <c r="F542" i="6"/>
  <c r="G542" i="6" s="1"/>
  <c r="D542" i="6"/>
  <c r="B542" i="6"/>
  <c r="A542" i="6"/>
  <c r="F541" i="6"/>
  <c r="G541" i="6"/>
  <c r="D541" i="6"/>
  <c r="B541" i="6"/>
  <c r="A541" i="6"/>
  <c r="F540" i="6"/>
  <c r="G540" i="6" s="1"/>
  <c r="D540" i="6"/>
  <c r="B540" i="6"/>
  <c r="A540" i="6"/>
  <c r="F539" i="6"/>
  <c r="G539" i="6"/>
  <c r="D539" i="6"/>
  <c r="B539" i="6"/>
  <c r="A539" i="6"/>
  <c r="F538" i="6"/>
  <c r="G538" i="6" s="1"/>
  <c r="D538" i="6"/>
  <c r="B538" i="6"/>
  <c r="A538" i="6"/>
  <c r="F535" i="6"/>
  <c r="G535" i="6"/>
  <c r="D535" i="6"/>
  <c r="A535" i="6"/>
  <c r="B535" i="6" s="1"/>
  <c r="F534" i="6"/>
  <c r="G534" i="6" s="1"/>
  <c r="D534" i="6"/>
  <c r="A534" i="6"/>
  <c r="B534" i="6"/>
  <c r="F533" i="6"/>
  <c r="G533" i="6"/>
  <c r="D533" i="6"/>
  <c r="A533" i="6"/>
  <c r="B533" i="6" s="1"/>
  <c r="F532" i="6"/>
  <c r="G532" i="6" s="1"/>
  <c r="D532" i="6"/>
  <c r="A532" i="6"/>
  <c r="B532" i="6"/>
  <c r="F531" i="6"/>
  <c r="G531" i="6"/>
  <c r="D531" i="6"/>
  <c r="A531" i="6"/>
  <c r="B531" i="6" s="1"/>
  <c r="F530" i="6"/>
  <c r="G530" i="6" s="1"/>
  <c r="D530" i="6"/>
  <c r="A530" i="6"/>
  <c r="B530" i="6"/>
  <c r="F529" i="6"/>
  <c r="G529" i="6"/>
  <c r="D529" i="6"/>
  <c r="A529" i="6"/>
  <c r="B529" i="6" s="1"/>
  <c r="F528" i="6"/>
  <c r="G528" i="6" s="1"/>
  <c r="D528" i="6"/>
  <c r="A528" i="6"/>
  <c r="B528" i="6"/>
  <c r="F525" i="6"/>
  <c r="G525" i="6"/>
  <c r="D525" i="6"/>
  <c r="B525" i="6"/>
  <c r="A525" i="6"/>
  <c r="F524" i="6"/>
  <c r="G524" i="6" s="1"/>
  <c r="D524" i="6"/>
  <c r="B524" i="6"/>
  <c r="A524" i="6"/>
  <c r="F523" i="6"/>
  <c r="G523" i="6"/>
  <c r="D523" i="6"/>
  <c r="B523" i="6"/>
  <c r="A523" i="6"/>
  <c r="F522" i="6"/>
  <c r="G522" i="6" s="1"/>
  <c r="D522" i="6"/>
  <c r="B522" i="6"/>
  <c r="A522" i="6"/>
  <c r="F521" i="6"/>
  <c r="G521" i="6"/>
  <c r="D521" i="6"/>
  <c r="B521" i="6"/>
  <c r="A521" i="6"/>
  <c r="F520" i="6"/>
  <c r="G520" i="6" s="1"/>
  <c r="D520" i="6"/>
  <c r="B520" i="6"/>
  <c r="A520" i="6"/>
  <c r="F519" i="6"/>
  <c r="G519" i="6"/>
  <c r="D519" i="6"/>
  <c r="B519" i="6"/>
  <c r="A519" i="6"/>
  <c r="F518" i="6"/>
  <c r="G518" i="6" s="1"/>
  <c r="D518" i="6"/>
  <c r="B518" i="6"/>
  <c r="A518" i="6"/>
  <c r="F517" i="6"/>
  <c r="G517" i="6"/>
  <c r="D517" i="6"/>
  <c r="B517" i="6"/>
  <c r="A517" i="6"/>
  <c r="F516" i="6"/>
  <c r="G516" i="6" s="1"/>
  <c r="D516" i="6"/>
  <c r="B516" i="6"/>
  <c r="A516" i="6"/>
  <c r="F515" i="6"/>
  <c r="G515" i="6"/>
  <c r="D515" i="6"/>
  <c r="B515" i="6"/>
  <c r="A515" i="6"/>
  <c r="F514" i="6"/>
  <c r="G514" i="6" s="1"/>
  <c r="D514" i="6"/>
  <c r="B514" i="6"/>
  <c r="A514" i="6"/>
  <c r="F513" i="6"/>
  <c r="G513" i="6"/>
  <c r="D513" i="6"/>
  <c r="B513" i="6"/>
  <c r="A513" i="6"/>
  <c r="F512" i="6"/>
  <c r="G512" i="6" s="1"/>
  <c r="G526" i="6" s="1"/>
  <c r="G549" i="6" s="1"/>
  <c r="D512" i="6"/>
  <c r="B512" i="6"/>
  <c r="A512" i="6"/>
  <c r="B505" i="6"/>
  <c r="G504" i="6"/>
  <c r="B504" i="6"/>
  <c r="B503" i="6"/>
  <c r="B502" i="6"/>
  <c r="F496" i="6"/>
  <c r="G496" i="6" s="1"/>
  <c r="D496" i="6"/>
  <c r="B496" i="6"/>
  <c r="A496" i="6"/>
  <c r="F495" i="6"/>
  <c r="G495" i="6"/>
  <c r="D495" i="6"/>
  <c r="B495" i="6"/>
  <c r="A495" i="6"/>
  <c r="F494" i="6"/>
  <c r="G494" i="6" s="1"/>
  <c r="D494" i="6"/>
  <c r="B494" i="6"/>
  <c r="A494" i="6"/>
  <c r="F493" i="6"/>
  <c r="G493" i="6"/>
  <c r="D493" i="6"/>
  <c r="B493" i="6"/>
  <c r="A493" i="6"/>
  <c r="F492" i="6"/>
  <c r="G492" i="6" s="1"/>
  <c r="D492" i="6"/>
  <c r="B492" i="6"/>
  <c r="A492" i="6"/>
  <c r="F491" i="6"/>
  <c r="G491" i="6"/>
  <c r="D491" i="6"/>
  <c r="B491" i="6"/>
  <c r="A491" i="6"/>
  <c r="F490" i="6"/>
  <c r="G490" i="6" s="1"/>
  <c r="D490" i="6"/>
  <c r="B490" i="6"/>
  <c r="A490" i="6"/>
  <c r="F489" i="6"/>
  <c r="G489" i="6"/>
  <c r="D489" i="6"/>
  <c r="B489" i="6"/>
  <c r="A489" i="6"/>
  <c r="F488" i="6"/>
  <c r="G488" i="6" s="1"/>
  <c r="D488" i="6"/>
  <c r="B488" i="6"/>
  <c r="A488" i="6"/>
  <c r="F485" i="6"/>
  <c r="G485" i="6"/>
  <c r="D485" i="6"/>
  <c r="A485" i="6"/>
  <c r="B485" i="6" s="1"/>
  <c r="F484" i="6"/>
  <c r="G484" i="6" s="1"/>
  <c r="D484" i="6"/>
  <c r="A484" i="6"/>
  <c r="B484" i="6"/>
  <c r="F483" i="6"/>
  <c r="G483" i="6"/>
  <c r="D483" i="6"/>
  <c r="A483" i="6"/>
  <c r="B483" i="6" s="1"/>
  <c r="F482" i="6"/>
  <c r="G482" i="6" s="1"/>
  <c r="D482" i="6"/>
  <c r="A482" i="6"/>
  <c r="B482" i="6"/>
  <c r="F481" i="6"/>
  <c r="G481" i="6"/>
  <c r="D481" i="6"/>
  <c r="A481" i="6"/>
  <c r="B481" i="6" s="1"/>
  <c r="F480" i="6"/>
  <c r="G480" i="6" s="1"/>
  <c r="D480" i="6"/>
  <c r="A480" i="6"/>
  <c r="B480" i="6"/>
  <c r="F479" i="6"/>
  <c r="G479" i="6"/>
  <c r="D479" i="6"/>
  <c r="A479" i="6"/>
  <c r="B479" i="6" s="1"/>
  <c r="F478" i="6"/>
  <c r="G478" i="6" s="1"/>
  <c r="D478" i="6"/>
  <c r="A478" i="6"/>
  <c r="B478" i="6"/>
  <c r="F475" i="6"/>
  <c r="G475" i="6"/>
  <c r="D475" i="6"/>
  <c r="B475" i="6"/>
  <c r="A475" i="6"/>
  <c r="F474" i="6"/>
  <c r="G474" i="6" s="1"/>
  <c r="D474" i="6"/>
  <c r="B474" i="6"/>
  <c r="A474" i="6"/>
  <c r="F473" i="6"/>
  <c r="G473" i="6"/>
  <c r="D473" i="6"/>
  <c r="B473" i="6"/>
  <c r="A473" i="6"/>
  <c r="F472" i="6"/>
  <c r="G472" i="6" s="1"/>
  <c r="D472" i="6"/>
  <c r="B472" i="6"/>
  <c r="A472" i="6"/>
  <c r="F471" i="6"/>
  <c r="G471" i="6"/>
  <c r="D471" i="6"/>
  <c r="B471" i="6"/>
  <c r="A471" i="6"/>
  <c r="F470" i="6"/>
  <c r="G470" i="6" s="1"/>
  <c r="D470" i="6"/>
  <c r="B470" i="6"/>
  <c r="A470" i="6"/>
  <c r="F469" i="6"/>
  <c r="G469" i="6"/>
  <c r="D469" i="6"/>
  <c r="B469" i="6"/>
  <c r="A469" i="6"/>
  <c r="F468" i="6"/>
  <c r="G468" i="6" s="1"/>
  <c r="D468" i="6"/>
  <c r="B468" i="6"/>
  <c r="A468" i="6"/>
  <c r="F467" i="6"/>
  <c r="G467" i="6"/>
  <c r="D467" i="6"/>
  <c r="B467" i="6"/>
  <c r="A467" i="6"/>
  <c r="F466" i="6"/>
  <c r="G466" i="6" s="1"/>
  <c r="D466" i="6"/>
  <c r="B466" i="6"/>
  <c r="A466" i="6"/>
  <c r="F465" i="6"/>
  <c r="G465" i="6"/>
  <c r="D465" i="6"/>
  <c r="B465" i="6"/>
  <c r="A465" i="6"/>
  <c r="F464" i="6"/>
  <c r="G464" i="6" s="1"/>
  <c r="D464" i="6"/>
  <c r="B464" i="6"/>
  <c r="A464" i="6"/>
  <c r="F463" i="6"/>
  <c r="G463" i="6"/>
  <c r="D463" i="6"/>
  <c r="B463" i="6"/>
  <c r="A463" i="6"/>
  <c r="F462" i="6"/>
  <c r="G462" i="6" s="1"/>
  <c r="D462" i="6"/>
  <c r="B462" i="6"/>
  <c r="A462" i="6"/>
  <c r="B455" i="6"/>
  <c r="G454" i="6"/>
  <c r="B454" i="6"/>
  <c r="B453" i="6"/>
  <c r="B452" i="6"/>
  <c r="F446" i="6"/>
  <c r="G446" i="6" s="1"/>
  <c r="D446" i="6"/>
  <c r="B446" i="6"/>
  <c r="A446" i="6"/>
  <c r="F445" i="6"/>
  <c r="G445" i="6"/>
  <c r="D445" i="6"/>
  <c r="B445" i="6"/>
  <c r="A445" i="6"/>
  <c r="F444" i="6"/>
  <c r="G444" i="6" s="1"/>
  <c r="D444" i="6"/>
  <c r="B444" i="6"/>
  <c r="A444" i="6"/>
  <c r="F443" i="6"/>
  <c r="G443" i="6"/>
  <c r="D443" i="6"/>
  <c r="B443" i="6"/>
  <c r="A443" i="6"/>
  <c r="F442" i="6"/>
  <c r="G442" i="6" s="1"/>
  <c r="D442" i="6"/>
  <c r="B442" i="6"/>
  <c r="A442" i="6"/>
  <c r="F441" i="6"/>
  <c r="G441" i="6"/>
  <c r="D441" i="6"/>
  <c r="B441" i="6"/>
  <c r="A441" i="6"/>
  <c r="F440" i="6"/>
  <c r="G440" i="6" s="1"/>
  <c r="D440" i="6"/>
  <c r="B440" i="6"/>
  <c r="A440" i="6"/>
  <c r="F439" i="6"/>
  <c r="G439" i="6"/>
  <c r="D439" i="6"/>
  <c r="B439" i="6"/>
  <c r="A439" i="6"/>
  <c r="F438" i="6"/>
  <c r="G438" i="6" s="1"/>
  <c r="D438" i="6"/>
  <c r="B438" i="6"/>
  <c r="A438" i="6"/>
  <c r="F435" i="6"/>
  <c r="G435" i="6"/>
  <c r="D435" i="6"/>
  <c r="A435" i="6"/>
  <c r="B435" i="6" s="1"/>
  <c r="F434" i="6"/>
  <c r="G434" i="6" s="1"/>
  <c r="D434" i="6"/>
  <c r="A434" i="6"/>
  <c r="B434" i="6"/>
  <c r="F433" i="6"/>
  <c r="G433" i="6"/>
  <c r="D433" i="6"/>
  <c r="A433" i="6"/>
  <c r="B433" i="6" s="1"/>
  <c r="F432" i="6"/>
  <c r="G432" i="6" s="1"/>
  <c r="D432" i="6"/>
  <c r="A432" i="6"/>
  <c r="B432" i="6"/>
  <c r="F431" i="6"/>
  <c r="G431" i="6"/>
  <c r="D431" i="6"/>
  <c r="A431" i="6"/>
  <c r="B431" i="6" s="1"/>
  <c r="F430" i="6"/>
  <c r="G430" i="6" s="1"/>
  <c r="D430" i="6"/>
  <c r="A430" i="6"/>
  <c r="B430" i="6"/>
  <c r="F429" i="6"/>
  <c r="G429" i="6"/>
  <c r="D429" i="6"/>
  <c r="A429" i="6"/>
  <c r="B429" i="6" s="1"/>
  <c r="F428" i="6"/>
  <c r="G428" i="6" s="1"/>
  <c r="D428" i="6"/>
  <c r="A428" i="6"/>
  <c r="B428" i="6"/>
  <c r="F425" i="6"/>
  <c r="G425" i="6"/>
  <c r="D425" i="6"/>
  <c r="B425" i="6"/>
  <c r="A425" i="6"/>
  <c r="F424" i="6"/>
  <c r="G424" i="6" s="1"/>
  <c r="D424" i="6"/>
  <c r="B424" i="6"/>
  <c r="A424" i="6"/>
  <c r="F423" i="6"/>
  <c r="G423" i="6"/>
  <c r="D423" i="6"/>
  <c r="B423" i="6"/>
  <c r="A423" i="6"/>
  <c r="F422" i="6"/>
  <c r="G422" i="6" s="1"/>
  <c r="D422" i="6"/>
  <c r="B422" i="6"/>
  <c r="A422" i="6"/>
  <c r="F421" i="6"/>
  <c r="G421" i="6"/>
  <c r="D421" i="6"/>
  <c r="B421" i="6"/>
  <c r="A421" i="6"/>
  <c r="F420" i="6"/>
  <c r="G420" i="6" s="1"/>
  <c r="D420" i="6"/>
  <c r="B420" i="6"/>
  <c r="A420" i="6"/>
  <c r="F419" i="6"/>
  <c r="G419" i="6"/>
  <c r="D419" i="6"/>
  <c r="B419" i="6"/>
  <c r="A419" i="6"/>
  <c r="F418" i="6"/>
  <c r="G418" i="6" s="1"/>
  <c r="D418" i="6"/>
  <c r="B418" i="6"/>
  <c r="A418" i="6"/>
  <c r="F417" i="6"/>
  <c r="G417" i="6"/>
  <c r="D417" i="6"/>
  <c r="B417" i="6"/>
  <c r="A417" i="6"/>
  <c r="F416" i="6"/>
  <c r="G416" i="6" s="1"/>
  <c r="D416" i="6"/>
  <c r="B416" i="6"/>
  <c r="A416" i="6"/>
  <c r="F415" i="6"/>
  <c r="G415" i="6"/>
  <c r="D415" i="6"/>
  <c r="B415" i="6"/>
  <c r="A415" i="6"/>
  <c r="F414" i="6"/>
  <c r="G414" i="6" s="1"/>
  <c r="D414" i="6"/>
  <c r="B414" i="6"/>
  <c r="A414" i="6"/>
  <c r="F413" i="6"/>
  <c r="G413" i="6"/>
  <c r="D413" i="6"/>
  <c r="B413" i="6"/>
  <c r="A413" i="6"/>
  <c r="F412" i="6"/>
  <c r="G412" i="6" s="1"/>
  <c r="D412" i="6"/>
  <c r="B412" i="6"/>
  <c r="A412" i="6"/>
  <c r="B405" i="6"/>
  <c r="G404" i="6"/>
  <c r="B404" i="6"/>
  <c r="B403" i="6"/>
  <c r="B402" i="6"/>
  <c r="F396" i="6"/>
  <c r="G396" i="6" s="1"/>
  <c r="D396" i="6"/>
  <c r="B396" i="6"/>
  <c r="A396" i="6"/>
  <c r="F395" i="6"/>
  <c r="G395" i="6"/>
  <c r="D395" i="6"/>
  <c r="B395" i="6"/>
  <c r="A395" i="6"/>
  <c r="F394" i="6"/>
  <c r="G394" i="6" s="1"/>
  <c r="D394" i="6"/>
  <c r="B394" i="6"/>
  <c r="A394" i="6"/>
  <c r="F393" i="6"/>
  <c r="G393" i="6"/>
  <c r="D393" i="6"/>
  <c r="B393" i="6"/>
  <c r="A393" i="6"/>
  <c r="F392" i="6"/>
  <c r="G392" i="6" s="1"/>
  <c r="D392" i="6"/>
  <c r="B392" i="6"/>
  <c r="A392" i="6"/>
  <c r="F391" i="6"/>
  <c r="G391" i="6"/>
  <c r="D391" i="6"/>
  <c r="B391" i="6"/>
  <c r="A391" i="6"/>
  <c r="F390" i="6"/>
  <c r="G390" i="6" s="1"/>
  <c r="G397" i="6" s="1"/>
  <c r="D390" i="6"/>
  <c r="B390" i="6"/>
  <c r="A390" i="6"/>
  <c r="F389" i="6"/>
  <c r="G389" i="6"/>
  <c r="D389" i="6"/>
  <c r="B389" i="6"/>
  <c r="A389" i="6"/>
  <c r="F388" i="6"/>
  <c r="G388" i="6" s="1"/>
  <c r="D388" i="6"/>
  <c r="B388" i="6"/>
  <c r="A388" i="6"/>
  <c r="F385" i="6"/>
  <c r="G385" i="6"/>
  <c r="D385" i="6"/>
  <c r="A385" i="6"/>
  <c r="B385" i="6" s="1"/>
  <c r="F384" i="6"/>
  <c r="G384" i="6" s="1"/>
  <c r="D384" i="6"/>
  <c r="A384" i="6"/>
  <c r="B384" i="6"/>
  <c r="F383" i="6"/>
  <c r="G383" i="6"/>
  <c r="D383" i="6"/>
  <c r="A383" i="6"/>
  <c r="B383" i="6" s="1"/>
  <c r="F382" i="6"/>
  <c r="G382" i="6" s="1"/>
  <c r="D382" i="6"/>
  <c r="A382" i="6"/>
  <c r="B382" i="6"/>
  <c r="F381" i="6"/>
  <c r="G381" i="6"/>
  <c r="D381" i="6"/>
  <c r="A381" i="6"/>
  <c r="B381" i="6" s="1"/>
  <c r="F380" i="6"/>
  <c r="G380" i="6" s="1"/>
  <c r="D380" i="6"/>
  <c r="A380" i="6"/>
  <c r="B380" i="6"/>
  <c r="F379" i="6"/>
  <c r="G379" i="6"/>
  <c r="D379" i="6"/>
  <c r="A379" i="6"/>
  <c r="B379" i="6" s="1"/>
  <c r="F378" i="6"/>
  <c r="G378" i="6" s="1"/>
  <c r="G386" i="6" s="1"/>
  <c r="D378" i="6"/>
  <c r="A378" i="6"/>
  <c r="B378" i="6" s="1"/>
  <c r="F375" i="6"/>
  <c r="G375" i="6" s="1"/>
  <c r="D375" i="6"/>
  <c r="B375" i="6"/>
  <c r="A375" i="6"/>
  <c r="F374" i="6"/>
  <c r="G374" i="6"/>
  <c r="D374" i="6"/>
  <c r="B374" i="6"/>
  <c r="A374" i="6"/>
  <c r="F373" i="6"/>
  <c r="G373" i="6" s="1"/>
  <c r="D373" i="6"/>
  <c r="B373" i="6"/>
  <c r="A373" i="6"/>
  <c r="F372" i="6"/>
  <c r="G372" i="6"/>
  <c r="D372" i="6"/>
  <c r="B372" i="6"/>
  <c r="A372" i="6"/>
  <c r="F371" i="6"/>
  <c r="G371" i="6" s="1"/>
  <c r="D371" i="6"/>
  <c r="B371" i="6"/>
  <c r="A371" i="6"/>
  <c r="F370" i="6"/>
  <c r="G370" i="6"/>
  <c r="D370" i="6"/>
  <c r="B370" i="6"/>
  <c r="A370" i="6"/>
  <c r="F369" i="6"/>
  <c r="G369" i="6" s="1"/>
  <c r="D369" i="6"/>
  <c r="B369" i="6"/>
  <c r="A369" i="6"/>
  <c r="F368" i="6"/>
  <c r="G368" i="6"/>
  <c r="D368" i="6"/>
  <c r="B368" i="6"/>
  <c r="A368" i="6"/>
  <c r="F367" i="6"/>
  <c r="G367" i="6" s="1"/>
  <c r="D367" i="6"/>
  <c r="B367" i="6"/>
  <c r="A367" i="6"/>
  <c r="F366" i="6"/>
  <c r="G366" i="6"/>
  <c r="D366" i="6"/>
  <c r="B366" i="6"/>
  <c r="A366" i="6"/>
  <c r="F365" i="6"/>
  <c r="G365" i="6" s="1"/>
  <c r="D365" i="6"/>
  <c r="B365" i="6"/>
  <c r="A365" i="6"/>
  <c r="F364" i="6"/>
  <c r="G364" i="6"/>
  <c r="D364" i="6"/>
  <c r="B364" i="6"/>
  <c r="A364" i="6"/>
  <c r="F363" i="6"/>
  <c r="G363" i="6" s="1"/>
  <c r="D363" i="6"/>
  <c r="B363" i="6"/>
  <c r="A363" i="6"/>
  <c r="F362" i="6"/>
  <c r="G362" i="6"/>
  <c r="D362" i="6"/>
  <c r="B362" i="6"/>
  <c r="A362" i="6"/>
  <c r="B355" i="6"/>
  <c r="G354" i="6"/>
  <c r="B354" i="6"/>
  <c r="B353" i="6"/>
  <c r="B352" i="6"/>
  <c r="F346" i="6"/>
  <c r="G346" i="6"/>
  <c r="D346" i="6"/>
  <c r="B346" i="6"/>
  <c r="A346" i="6"/>
  <c r="F345" i="6"/>
  <c r="G345" i="6" s="1"/>
  <c r="D345" i="6"/>
  <c r="B345" i="6"/>
  <c r="A345" i="6"/>
  <c r="F344" i="6"/>
  <c r="G344" i="6"/>
  <c r="D344" i="6"/>
  <c r="B344" i="6"/>
  <c r="A344" i="6"/>
  <c r="F343" i="6"/>
  <c r="G343" i="6" s="1"/>
  <c r="D343" i="6"/>
  <c r="B343" i="6"/>
  <c r="A343" i="6"/>
  <c r="F342" i="6"/>
  <c r="G342" i="6"/>
  <c r="D342" i="6"/>
  <c r="B342" i="6"/>
  <c r="A342" i="6"/>
  <c r="F341" i="6"/>
  <c r="G341" i="6" s="1"/>
  <c r="D341" i="6"/>
  <c r="B341" i="6"/>
  <c r="A341" i="6"/>
  <c r="F340" i="6"/>
  <c r="G340" i="6" s="1"/>
  <c r="G347" i="6" s="1"/>
  <c r="D340" i="6"/>
  <c r="B340" i="6"/>
  <c r="A340" i="6"/>
  <c r="F339" i="6"/>
  <c r="G339" i="6" s="1"/>
  <c r="D339" i="6"/>
  <c r="B339" i="6"/>
  <c r="A339" i="6"/>
  <c r="F338" i="6"/>
  <c r="G338" i="6"/>
  <c r="D338" i="6"/>
  <c r="B338" i="6"/>
  <c r="A338" i="6"/>
  <c r="F335" i="6"/>
  <c r="G335" i="6" s="1"/>
  <c r="D335" i="6"/>
  <c r="A335" i="6"/>
  <c r="B335" i="6"/>
  <c r="F334" i="6"/>
  <c r="G334" i="6" s="1"/>
  <c r="D334" i="6"/>
  <c r="A334" i="6"/>
  <c r="B334" i="6" s="1"/>
  <c r="F333" i="6"/>
  <c r="G333" i="6" s="1"/>
  <c r="D333" i="6"/>
  <c r="A333" i="6"/>
  <c r="B333" i="6" s="1"/>
  <c r="F332" i="6"/>
  <c r="G332" i="6" s="1"/>
  <c r="D332" i="6"/>
  <c r="A332" i="6"/>
  <c r="B332" i="6" s="1"/>
  <c r="F331" i="6"/>
  <c r="G331" i="6"/>
  <c r="D331" i="6"/>
  <c r="A331" i="6"/>
  <c r="B331" i="6" s="1"/>
  <c r="F330" i="6"/>
  <c r="G330" i="6" s="1"/>
  <c r="D330" i="6"/>
  <c r="A330" i="6"/>
  <c r="B330" i="6"/>
  <c r="F329" i="6"/>
  <c r="G329" i="6" s="1"/>
  <c r="D329" i="6"/>
  <c r="A329" i="6"/>
  <c r="B329" i="6" s="1"/>
  <c r="F328" i="6"/>
  <c r="G328" i="6" s="1"/>
  <c r="G336" i="6" s="1"/>
  <c r="D328" i="6"/>
  <c r="A328" i="6"/>
  <c r="B328" i="6" s="1"/>
  <c r="F325" i="6"/>
  <c r="G325" i="6"/>
  <c r="D325" i="6"/>
  <c r="B325" i="6"/>
  <c r="A325" i="6"/>
  <c r="F324" i="6"/>
  <c r="G324" i="6" s="1"/>
  <c r="D324" i="6"/>
  <c r="B324" i="6"/>
  <c r="A324" i="6"/>
  <c r="F323" i="6"/>
  <c r="G323" i="6" s="1"/>
  <c r="D323" i="6"/>
  <c r="B323" i="6"/>
  <c r="A323" i="6"/>
  <c r="F322" i="6"/>
  <c r="G322" i="6" s="1"/>
  <c r="D322" i="6"/>
  <c r="B322" i="6"/>
  <c r="A322" i="6"/>
  <c r="F321" i="6"/>
  <c r="G321" i="6"/>
  <c r="D321" i="6"/>
  <c r="B321" i="6"/>
  <c r="A321" i="6"/>
  <c r="F320" i="6"/>
  <c r="G320" i="6" s="1"/>
  <c r="D320" i="6"/>
  <c r="B320" i="6"/>
  <c r="A320" i="6"/>
  <c r="F319" i="6"/>
  <c r="G319" i="6" s="1"/>
  <c r="D319" i="6"/>
  <c r="B319" i="6"/>
  <c r="A319" i="6"/>
  <c r="F318" i="6"/>
  <c r="G318" i="6" s="1"/>
  <c r="D318" i="6"/>
  <c r="B318" i="6"/>
  <c r="A318" i="6"/>
  <c r="F317" i="6"/>
  <c r="G317" i="6"/>
  <c r="D317" i="6"/>
  <c r="B317" i="6"/>
  <c r="A317" i="6"/>
  <c r="F316" i="6"/>
  <c r="G316" i="6" s="1"/>
  <c r="D316" i="6"/>
  <c r="B316" i="6"/>
  <c r="A316" i="6"/>
  <c r="F315" i="6"/>
  <c r="G315" i="6" s="1"/>
  <c r="D315" i="6"/>
  <c r="B315" i="6"/>
  <c r="A315" i="6"/>
  <c r="F314" i="6"/>
  <c r="G314" i="6" s="1"/>
  <c r="D314" i="6"/>
  <c r="B314" i="6"/>
  <c r="A314" i="6"/>
  <c r="F313" i="6"/>
  <c r="G313" i="6"/>
  <c r="D313" i="6"/>
  <c r="B313" i="6"/>
  <c r="A313" i="6"/>
  <c r="F312" i="6"/>
  <c r="G312" i="6" s="1"/>
  <c r="D312" i="6"/>
  <c r="B312" i="6"/>
  <c r="A312" i="6"/>
  <c r="B305" i="6"/>
  <c r="G304" i="6"/>
  <c r="B304" i="6"/>
  <c r="B303" i="6"/>
  <c r="B302" i="6"/>
  <c r="F296" i="6"/>
  <c r="G296" i="6" s="1"/>
  <c r="D296" i="6"/>
  <c r="B296" i="6"/>
  <c r="A296" i="6"/>
  <c r="F295" i="6"/>
  <c r="G295" i="6"/>
  <c r="D295" i="6"/>
  <c r="B295" i="6"/>
  <c r="A295" i="6"/>
  <c r="F294" i="6"/>
  <c r="G294" i="6" s="1"/>
  <c r="D294" i="6"/>
  <c r="B294" i="6"/>
  <c r="A294" i="6"/>
  <c r="F293" i="6"/>
  <c r="G293" i="6" s="1"/>
  <c r="D293" i="6"/>
  <c r="B293" i="6"/>
  <c r="A293" i="6"/>
  <c r="F292" i="6"/>
  <c r="G292" i="6" s="1"/>
  <c r="D292" i="6"/>
  <c r="B292" i="6"/>
  <c r="A292" i="6"/>
  <c r="F291" i="6"/>
  <c r="G291" i="6"/>
  <c r="D291" i="6"/>
  <c r="B291" i="6"/>
  <c r="A291" i="6"/>
  <c r="F290" i="6"/>
  <c r="G290" i="6" s="1"/>
  <c r="D290" i="6"/>
  <c r="B290" i="6"/>
  <c r="A290" i="6"/>
  <c r="F289" i="6"/>
  <c r="G289" i="6" s="1"/>
  <c r="D289" i="6"/>
  <c r="B289" i="6"/>
  <c r="A289" i="6"/>
  <c r="F288" i="6"/>
  <c r="G288" i="6" s="1"/>
  <c r="D288" i="6"/>
  <c r="B288" i="6"/>
  <c r="A288" i="6"/>
  <c r="F285" i="6"/>
  <c r="G285" i="6"/>
  <c r="D285" i="6"/>
  <c r="A285" i="6"/>
  <c r="B285" i="6" s="1"/>
  <c r="F284" i="6"/>
  <c r="G284" i="6" s="1"/>
  <c r="D284" i="6"/>
  <c r="A284" i="6"/>
  <c r="B284" i="6"/>
  <c r="F283" i="6"/>
  <c r="G283" i="6" s="1"/>
  <c r="D283" i="6"/>
  <c r="A283" i="6"/>
  <c r="B283" i="6" s="1"/>
  <c r="F282" i="6"/>
  <c r="G282" i="6" s="1"/>
  <c r="D282" i="6"/>
  <c r="A282" i="6"/>
  <c r="B282" i="6" s="1"/>
  <c r="F281" i="6"/>
  <c r="G281" i="6"/>
  <c r="D281" i="6"/>
  <c r="A281" i="6"/>
  <c r="B281" i="6" s="1"/>
  <c r="F280" i="6"/>
  <c r="G280" i="6" s="1"/>
  <c r="D280" i="6"/>
  <c r="A280" i="6"/>
  <c r="B280" i="6"/>
  <c r="F279" i="6"/>
  <c r="G279" i="6" s="1"/>
  <c r="D279" i="6"/>
  <c r="A279" i="6"/>
  <c r="B279" i="6" s="1"/>
  <c r="F278" i="6"/>
  <c r="G278" i="6" s="1"/>
  <c r="D278" i="6"/>
  <c r="A278" i="6"/>
  <c r="B278" i="6" s="1"/>
  <c r="F275" i="6"/>
  <c r="G275" i="6"/>
  <c r="D275" i="6"/>
  <c r="B275" i="6"/>
  <c r="A275" i="6"/>
  <c r="F274" i="6"/>
  <c r="G274" i="6" s="1"/>
  <c r="D274" i="6"/>
  <c r="B274" i="6"/>
  <c r="A274" i="6"/>
  <c r="F273" i="6"/>
  <c r="G273" i="6" s="1"/>
  <c r="D273" i="6"/>
  <c r="B273" i="6"/>
  <c r="A273" i="6"/>
  <c r="F272" i="6"/>
  <c r="G272" i="6" s="1"/>
  <c r="D272" i="6"/>
  <c r="B272" i="6"/>
  <c r="A272" i="6"/>
  <c r="F271" i="6"/>
  <c r="G271" i="6"/>
  <c r="D271" i="6"/>
  <c r="B271" i="6"/>
  <c r="A271" i="6"/>
  <c r="F270" i="6"/>
  <c r="G270" i="6" s="1"/>
  <c r="D270" i="6"/>
  <c r="B270" i="6"/>
  <c r="A270" i="6"/>
  <c r="F269" i="6"/>
  <c r="G269" i="6" s="1"/>
  <c r="D269" i="6"/>
  <c r="B269" i="6"/>
  <c r="A269" i="6"/>
  <c r="F268" i="6"/>
  <c r="G268" i="6" s="1"/>
  <c r="D268" i="6"/>
  <c r="B268" i="6"/>
  <c r="A268" i="6"/>
  <c r="F267" i="6"/>
  <c r="G267" i="6"/>
  <c r="D267" i="6"/>
  <c r="B267" i="6"/>
  <c r="A267" i="6"/>
  <c r="F266" i="6"/>
  <c r="G266" i="6" s="1"/>
  <c r="D266" i="6"/>
  <c r="B266" i="6"/>
  <c r="A266" i="6"/>
  <c r="F265" i="6"/>
  <c r="G265" i="6" s="1"/>
  <c r="D265" i="6"/>
  <c r="B265" i="6"/>
  <c r="A265" i="6"/>
  <c r="F264" i="6"/>
  <c r="G264" i="6" s="1"/>
  <c r="D264" i="6"/>
  <c r="B264" i="6"/>
  <c r="A264" i="6"/>
  <c r="F263" i="6"/>
  <c r="G263" i="6"/>
  <c r="D263" i="6"/>
  <c r="B263" i="6"/>
  <c r="A263" i="6"/>
  <c r="F262" i="6"/>
  <c r="G262" i="6" s="1"/>
  <c r="D262" i="6"/>
  <c r="B262" i="6"/>
  <c r="A262" i="6"/>
  <c r="B255" i="6"/>
  <c r="G254" i="6"/>
  <c r="B254" i="6"/>
  <c r="B253" i="6"/>
  <c r="B252" i="6"/>
  <c r="F246" i="6"/>
  <c r="G246" i="6" s="1"/>
  <c r="D246" i="6"/>
  <c r="B246" i="6"/>
  <c r="A246" i="6"/>
  <c r="F245" i="6"/>
  <c r="G245" i="6"/>
  <c r="D245" i="6"/>
  <c r="B245" i="6"/>
  <c r="A245" i="6"/>
  <c r="F244" i="6"/>
  <c r="G244" i="6" s="1"/>
  <c r="D244" i="6"/>
  <c r="B244" i="6"/>
  <c r="A244" i="6"/>
  <c r="F243" i="6"/>
  <c r="G243" i="6" s="1"/>
  <c r="D243" i="6"/>
  <c r="B243" i="6"/>
  <c r="A243" i="6"/>
  <c r="F242" i="6"/>
  <c r="G242" i="6" s="1"/>
  <c r="D242" i="6"/>
  <c r="B242" i="6"/>
  <c r="A242" i="6"/>
  <c r="F241" i="6"/>
  <c r="G241" i="6"/>
  <c r="D241" i="6"/>
  <c r="B241" i="6"/>
  <c r="A241" i="6"/>
  <c r="F240" i="6"/>
  <c r="G240" i="6" s="1"/>
  <c r="D240" i="6"/>
  <c r="B240" i="6"/>
  <c r="A240" i="6"/>
  <c r="F239" i="6"/>
  <c r="G239" i="6" s="1"/>
  <c r="D239" i="6"/>
  <c r="B239" i="6"/>
  <c r="A239" i="6"/>
  <c r="F238" i="6"/>
  <c r="G238" i="6" s="1"/>
  <c r="D238" i="6"/>
  <c r="B238" i="6"/>
  <c r="A238" i="6"/>
  <c r="F235" i="6"/>
  <c r="G235" i="6"/>
  <c r="D235" i="6"/>
  <c r="A235" i="6"/>
  <c r="B235" i="6" s="1"/>
  <c r="F234" i="6"/>
  <c r="G234" i="6" s="1"/>
  <c r="D234" i="6"/>
  <c r="A234" i="6"/>
  <c r="B234" i="6"/>
  <c r="F233" i="6"/>
  <c r="G233" i="6" s="1"/>
  <c r="D233" i="6"/>
  <c r="A233" i="6"/>
  <c r="B233" i="6" s="1"/>
  <c r="F232" i="6"/>
  <c r="G232" i="6" s="1"/>
  <c r="D232" i="6"/>
  <c r="A232" i="6"/>
  <c r="B232" i="6" s="1"/>
  <c r="F231" i="6"/>
  <c r="G231" i="6"/>
  <c r="D231" i="6"/>
  <c r="A231" i="6"/>
  <c r="B231" i="6" s="1"/>
  <c r="F230" i="6"/>
  <c r="G230" i="6" s="1"/>
  <c r="D230" i="6"/>
  <c r="A230" i="6"/>
  <c r="B230" i="6"/>
  <c r="F229" i="6"/>
  <c r="G229" i="6" s="1"/>
  <c r="D229" i="6"/>
  <c r="A229" i="6"/>
  <c r="B229" i="6" s="1"/>
  <c r="F228" i="6"/>
  <c r="G228" i="6" s="1"/>
  <c r="D228" i="6"/>
  <c r="A228" i="6"/>
  <c r="B228" i="6" s="1"/>
  <c r="F225" i="6"/>
  <c r="G225" i="6"/>
  <c r="D225" i="6"/>
  <c r="B225" i="6"/>
  <c r="A225" i="6"/>
  <c r="F224" i="6"/>
  <c r="G224" i="6" s="1"/>
  <c r="D224" i="6"/>
  <c r="B224" i="6"/>
  <c r="A224" i="6"/>
  <c r="F223" i="6"/>
  <c r="G223" i="6" s="1"/>
  <c r="D223" i="6"/>
  <c r="B223" i="6"/>
  <c r="A223" i="6"/>
  <c r="F222" i="6"/>
  <c r="G222" i="6" s="1"/>
  <c r="D222" i="6"/>
  <c r="B222" i="6"/>
  <c r="A222" i="6"/>
  <c r="F221" i="6"/>
  <c r="G221" i="6"/>
  <c r="D221" i="6"/>
  <c r="B221" i="6"/>
  <c r="A221" i="6"/>
  <c r="F220" i="6"/>
  <c r="G220" i="6" s="1"/>
  <c r="D220" i="6"/>
  <c r="B220" i="6"/>
  <c r="A220" i="6"/>
  <c r="F219" i="6"/>
  <c r="G219" i="6" s="1"/>
  <c r="D219" i="6"/>
  <c r="B219" i="6"/>
  <c r="A219" i="6"/>
  <c r="F218" i="6"/>
  <c r="G218" i="6" s="1"/>
  <c r="D218" i="6"/>
  <c r="B218" i="6"/>
  <c r="A218" i="6"/>
  <c r="F217" i="6"/>
  <c r="G217" i="6"/>
  <c r="D217" i="6"/>
  <c r="B217" i="6"/>
  <c r="A217" i="6"/>
  <c r="F216" i="6"/>
  <c r="G216" i="6" s="1"/>
  <c r="D216" i="6"/>
  <c r="B216" i="6"/>
  <c r="A216" i="6"/>
  <c r="F215" i="6"/>
  <c r="G215" i="6" s="1"/>
  <c r="D215" i="6"/>
  <c r="B215" i="6"/>
  <c r="A215" i="6"/>
  <c r="F214" i="6"/>
  <c r="G214" i="6" s="1"/>
  <c r="D214" i="6"/>
  <c r="B214" i="6"/>
  <c r="A214" i="6"/>
  <c r="F213" i="6"/>
  <c r="G213" i="6"/>
  <c r="D213" i="6"/>
  <c r="B213" i="6"/>
  <c r="A213" i="6"/>
  <c r="F212" i="6"/>
  <c r="G212" i="6" s="1"/>
  <c r="D212" i="6"/>
  <c r="B212" i="6"/>
  <c r="A212" i="6"/>
  <c r="B205" i="6"/>
  <c r="G204" i="6"/>
  <c r="B204" i="6"/>
  <c r="B203" i="6"/>
  <c r="B202" i="6"/>
  <c r="F196" i="6"/>
  <c r="G196" i="6" s="1"/>
  <c r="D196" i="6"/>
  <c r="B196" i="6"/>
  <c r="A196" i="6"/>
  <c r="F195" i="6"/>
  <c r="G195" i="6"/>
  <c r="D195" i="6"/>
  <c r="B195" i="6"/>
  <c r="A195" i="6"/>
  <c r="F194" i="6"/>
  <c r="G194" i="6" s="1"/>
  <c r="D194" i="6"/>
  <c r="B194" i="6"/>
  <c r="A194" i="6"/>
  <c r="F193" i="6"/>
  <c r="G193" i="6" s="1"/>
  <c r="D193" i="6"/>
  <c r="B193" i="6"/>
  <c r="A193" i="6"/>
  <c r="F192" i="6"/>
  <c r="G192" i="6" s="1"/>
  <c r="D192" i="6"/>
  <c r="B192" i="6"/>
  <c r="A192" i="6"/>
  <c r="F191" i="6"/>
  <c r="G191" i="6"/>
  <c r="D191" i="6"/>
  <c r="B191" i="6"/>
  <c r="A191" i="6"/>
  <c r="F190" i="6"/>
  <c r="G190" i="6" s="1"/>
  <c r="D190" i="6"/>
  <c r="B190" i="6"/>
  <c r="A190" i="6"/>
  <c r="F189" i="6"/>
  <c r="G189" i="6" s="1"/>
  <c r="D189" i="6"/>
  <c r="B189" i="6"/>
  <c r="A189" i="6"/>
  <c r="F188" i="6"/>
  <c r="G188" i="6" s="1"/>
  <c r="G197" i="6" s="1"/>
  <c r="D188" i="6"/>
  <c r="B188" i="6"/>
  <c r="A188" i="6"/>
  <c r="F185" i="6"/>
  <c r="G185" i="6"/>
  <c r="D185" i="6"/>
  <c r="A185" i="6"/>
  <c r="B185" i="6" s="1"/>
  <c r="F184" i="6"/>
  <c r="G184" i="6" s="1"/>
  <c r="D184" i="6"/>
  <c r="A184" i="6"/>
  <c r="B184" i="6"/>
  <c r="F183" i="6"/>
  <c r="G183" i="6" s="1"/>
  <c r="D183" i="6"/>
  <c r="A183" i="6"/>
  <c r="B183" i="6" s="1"/>
  <c r="F182" i="6"/>
  <c r="G182" i="6" s="1"/>
  <c r="D182" i="6"/>
  <c r="A182" i="6"/>
  <c r="B182" i="6" s="1"/>
  <c r="F181" i="6"/>
  <c r="G181" i="6"/>
  <c r="D181" i="6"/>
  <c r="A181" i="6"/>
  <c r="B181" i="6" s="1"/>
  <c r="F180" i="6"/>
  <c r="G180" i="6" s="1"/>
  <c r="D180" i="6"/>
  <c r="A180" i="6"/>
  <c r="B180" i="6"/>
  <c r="F179" i="6"/>
  <c r="G179" i="6" s="1"/>
  <c r="D179" i="6"/>
  <c r="A179" i="6"/>
  <c r="B179" i="6" s="1"/>
  <c r="F178" i="6"/>
  <c r="G178" i="6" s="1"/>
  <c r="D178" i="6"/>
  <c r="A178" i="6"/>
  <c r="B178" i="6" s="1"/>
  <c r="F175" i="6"/>
  <c r="G175" i="6"/>
  <c r="D175" i="6"/>
  <c r="B175" i="6"/>
  <c r="A175" i="6"/>
  <c r="F174" i="6"/>
  <c r="G174" i="6" s="1"/>
  <c r="D174" i="6"/>
  <c r="B174" i="6"/>
  <c r="A174" i="6"/>
  <c r="F173" i="6"/>
  <c r="G173" i="6" s="1"/>
  <c r="D173" i="6"/>
  <c r="B173" i="6"/>
  <c r="A173" i="6"/>
  <c r="F172" i="6"/>
  <c r="G172" i="6" s="1"/>
  <c r="D172" i="6"/>
  <c r="B172" i="6"/>
  <c r="A172" i="6"/>
  <c r="F171" i="6"/>
  <c r="G171" i="6"/>
  <c r="D171" i="6"/>
  <c r="B171" i="6"/>
  <c r="A171" i="6"/>
  <c r="F170" i="6"/>
  <c r="G170" i="6" s="1"/>
  <c r="D170" i="6"/>
  <c r="B170" i="6"/>
  <c r="A170" i="6"/>
  <c r="F169" i="6"/>
  <c r="G169" i="6" s="1"/>
  <c r="D169" i="6"/>
  <c r="B169" i="6"/>
  <c r="A169" i="6"/>
  <c r="F168" i="6"/>
  <c r="G168" i="6" s="1"/>
  <c r="D168" i="6"/>
  <c r="B168" i="6"/>
  <c r="A168" i="6"/>
  <c r="F167" i="6"/>
  <c r="G167" i="6"/>
  <c r="D167" i="6"/>
  <c r="B167" i="6"/>
  <c r="A167" i="6"/>
  <c r="F166" i="6"/>
  <c r="G166" i="6" s="1"/>
  <c r="D166" i="6"/>
  <c r="B166" i="6"/>
  <c r="A166" i="6"/>
  <c r="F165" i="6"/>
  <c r="G165" i="6" s="1"/>
  <c r="D165" i="6"/>
  <c r="B165" i="6"/>
  <c r="A165" i="6"/>
  <c r="F164" i="6"/>
  <c r="G164" i="6" s="1"/>
  <c r="D164" i="6"/>
  <c r="B164" i="6"/>
  <c r="A164" i="6"/>
  <c r="F163" i="6"/>
  <c r="G163" i="6"/>
  <c r="D163" i="6"/>
  <c r="B163" i="6"/>
  <c r="A163" i="6"/>
  <c r="F162" i="6"/>
  <c r="G162" i="6" s="1"/>
  <c r="D162" i="6"/>
  <c r="B162" i="6"/>
  <c r="A162" i="6"/>
  <c r="B155" i="6"/>
  <c r="G154" i="6"/>
  <c r="B154" i="6"/>
  <c r="B153" i="6"/>
  <c r="B152" i="6"/>
  <c r="F146" i="6"/>
  <c r="G146" i="6" s="1"/>
  <c r="D146" i="6"/>
  <c r="B146" i="6"/>
  <c r="A146" i="6"/>
  <c r="F145" i="6"/>
  <c r="G145" i="6"/>
  <c r="D145" i="6"/>
  <c r="B145" i="6"/>
  <c r="A145" i="6"/>
  <c r="F144" i="6"/>
  <c r="G144" i="6" s="1"/>
  <c r="D144" i="6"/>
  <c r="B144" i="6"/>
  <c r="A144" i="6"/>
  <c r="F143" i="6"/>
  <c r="G143" i="6" s="1"/>
  <c r="D143" i="6"/>
  <c r="B143" i="6"/>
  <c r="A143" i="6"/>
  <c r="F142" i="6"/>
  <c r="G142" i="6" s="1"/>
  <c r="D142" i="6"/>
  <c r="B142" i="6"/>
  <c r="A142" i="6"/>
  <c r="F141" i="6"/>
  <c r="G141" i="6"/>
  <c r="D141" i="6"/>
  <c r="B141" i="6"/>
  <c r="A141" i="6"/>
  <c r="F140" i="6"/>
  <c r="G140" i="6" s="1"/>
  <c r="D140" i="6"/>
  <c r="B140" i="6"/>
  <c r="A140" i="6"/>
  <c r="F139" i="6"/>
  <c r="G139" i="6" s="1"/>
  <c r="D139" i="6"/>
  <c r="B139" i="6"/>
  <c r="A139" i="6"/>
  <c r="F138" i="6"/>
  <c r="G138" i="6" s="1"/>
  <c r="G147" i="6" s="1"/>
  <c r="D138" i="6"/>
  <c r="B138" i="6"/>
  <c r="A138" i="6"/>
  <c r="F135" i="6"/>
  <c r="G135" i="6"/>
  <c r="D135" i="6"/>
  <c r="A135" i="6"/>
  <c r="B135" i="6" s="1"/>
  <c r="F134" i="6"/>
  <c r="G134" i="6" s="1"/>
  <c r="D134" i="6"/>
  <c r="A134" i="6"/>
  <c r="B134" i="6"/>
  <c r="F133" i="6"/>
  <c r="G133" i="6" s="1"/>
  <c r="D133" i="6"/>
  <c r="A133" i="6"/>
  <c r="B133" i="6" s="1"/>
  <c r="F132" i="6"/>
  <c r="G132" i="6" s="1"/>
  <c r="D132" i="6"/>
  <c r="A132" i="6"/>
  <c r="B132" i="6" s="1"/>
  <c r="F131" i="6"/>
  <c r="G131" i="6"/>
  <c r="D131" i="6"/>
  <c r="A131" i="6"/>
  <c r="B131" i="6" s="1"/>
  <c r="F130" i="6"/>
  <c r="G130" i="6" s="1"/>
  <c r="D130" i="6"/>
  <c r="A130" i="6"/>
  <c r="B130" i="6"/>
  <c r="F129" i="6"/>
  <c r="G129" i="6" s="1"/>
  <c r="D129" i="6"/>
  <c r="A129" i="6"/>
  <c r="B129" i="6" s="1"/>
  <c r="F128" i="6"/>
  <c r="G128" i="6" s="1"/>
  <c r="G136" i="6" s="1"/>
  <c r="D128" i="6"/>
  <c r="A128" i="6"/>
  <c r="B128" i="6" s="1"/>
  <c r="F125" i="6"/>
  <c r="G125" i="6"/>
  <c r="D125" i="6"/>
  <c r="B125" i="6"/>
  <c r="A125" i="6"/>
  <c r="F124" i="6"/>
  <c r="G124" i="6" s="1"/>
  <c r="D124" i="6"/>
  <c r="B124" i="6"/>
  <c r="A124" i="6"/>
  <c r="F123" i="6"/>
  <c r="G123" i="6" s="1"/>
  <c r="D123" i="6"/>
  <c r="B123" i="6"/>
  <c r="A123" i="6"/>
  <c r="F122" i="6"/>
  <c r="G122" i="6" s="1"/>
  <c r="D122" i="6"/>
  <c r="B122" i="6"/>
  <c r="A122" i="6"/>
  <c r="F121" i="6"/>
  <c r="G121" i="6"/>
  <c r="D121" i="6"/>
  <c r="B121" i="6"/>
  <c r="A121" i="6"/>
  <c r="F120" i="6"/>
  <c r="G120" i="6" s="1"/>
  <c r="D120" i="6"/>
  <c r="B120" i="6"/>
  <c r="A120" i="6"/>
  <c r="F119" i="6"/>
  <c r="G119" i="6" s="1"/>
  <c r="D119" i="6"/>
  <c r="B119" i="6"/>
  <c r="A119" i="6"/>
  <c r="F118" i="6"/>
  <c r="G118" i="6" s="1"/>
  <c r="D118" i="6"/>
  <c r="B118" i="6"/>
  <c r="A118" i="6"/>
  <c r="F117" i="6"/>
  <c r="G117" i="6"/>
  <c r="D117" i="6"/>
  <c r="B117" i="6"/>
  <c r="A117" i="6"/>
  <c r="F116" i="6"/>
  <c r="G116" i="6" s="1"/>
  <c r="D116" i="6"/>
  <c r="B116" i="6"/>
  <c r="A116" i="6"/>
  <c r="F115" i="6"/>
  <c r="G115" i="6" s="1"/>
  <c r="D115" i="6"/>
  <c r="B115" i="6"/>
  <c r="A115" i="6"/>
  <c r="F114" i="6"/>
  <c r="G114" i="6" s="1"/>
  <c r="D114" i="6"/>
  <c r="B114" i="6"/>
  <c r="A114" i="6"/>
  <c r="F113" i="6"/>
  <c r="G113" i="6"/>
  <c r="D113" i="6"/>
  <c r="B113" i="6"/>
  <c r="A113" i="6"/>
  <c r="F112" i="6"/>
  <c r="G112" i="6" s="1"/>
  <c r="D112" i="6"/>
  <c r="B112" i="6"/>
  <c r="A112" i="6"/>
  <c r="B105" i="6"/>
  <c r="G104" i="6"/>
  <c r="B104" i="6"/>
  <c r="B103" i="6"/>
  <c r="B102" i="6"/>
  <c r="F96" i="6"/>
  <c r="G96" i="6" s="1"/>
  <c r="D96" i="6"/>
  <c r="B96" i="6"/>
  <c r="A96" i="6"/>
  <c r="F95" i="6"/>
  <c r="G95" i="6"/>
  <c r="D95" i="6"/>
  <c r="B95" i="6"/>
  <c r="A95" i="6"/>
  <c r="F94" i="6"/>
  <c r="G94" i="6" s="1"/>
  <c r="D94" i="6"/>
  <c r="B94" i="6"/>
  <c r="A94" i="6"/>
  <c r="F93" i="6"/>
  <c r="G93" i="6" s="1"/>
  <c r="D93" i="6"/>
  <c r="B93" i="6"/>
  <c r="A93" i="6"/>
  <c r="F92" i="6"/>
  <c r="G92" i="6" s="1"/>
  <c r="D92" i="6"/>
  <c r="B92" i="6"/>
  <c r="A92" i="6"/>
  <c r="F91" i="6"/>
  <c r="G91" i="6"/>
  <c r="D91" i="6"/>
  <c r="B91" i="6"/>
  <c r="A91" i="6"/>
  <c r="F90" i="6"/>
  <c r="G90" i="6" s="1"/>
  <c r="D90" i="6"/>
  <c r="B90" i="6"/>
  <c r="A90" i="6"/>
  <c r="F89" i="6"/>
  <c r="G89" i="6" s="1"/>
  <c r="D89" i="6"/>
  <c r="B89" i="6"/>
  <c r="A89" i="6"/>
  <c r="F88" i="6"/>
  <c r="G88" i="6" s="1"/>
  <c r="D88" i="6"/>
  <c r="B88" i="6"/>
  <c r="A88" i="6"/>
  <c r="F85" i="6"/>
  <c r="G85" i="6"/>
  <c r="D85" i="6"/>
  <c r="A85" i="6"/>
  <c r="B85" i="6" s="1"/>
  <c r="F84" i="6"/>
  <c r="G84" i="6" s="1"/>
  <c r="D84" i="6"/>
  <c r="A84" i="6"/>
  <c r="B84" i="6"/>
  <c r="F83" i="6"/>
  <c r="G83" i="6" s="1"/>
  <c r="D83" i="6"/>
  <c r="A83" i="6"/>
  <c r="B83" i="6" s="1"/>
  <c r="F82" i="6"/>
  <c r="G82" i="6" s="1"/>
  <c r="D82" i="6"/>
  <c r="A82" i="6"/>
  <c r="B82" i="6" s="1"/>
  <c r="F81" i="6"/>
  <c r="G81" i="6"/>
  <c r="D81" i="6"/>
  <c r="A81" i="6"/>
  <c r="B81" i="6" s="1"/>
  <c r="F80" i="6"/>
  <c r="G80" i="6" s="1"/>
  <c r="D80" i="6"/>
  <c r="A80" i="6"/>
  <c r="B80" i="6"/>
  <c r="F79" i="6"/>
  <c r="G79" i="6" s="1"/>
  <c r="D79" i="6"/>
  <c r="A79" i="6"/>
  <c r="B79" i="6" s="1"/>
  <c r="F78" i="6"/>
  <c r="G78" i="6" s="1"/>
  <c r="D78" i="6"/>
  <c r="A78" i="6"/>
  <c r="B78" i="6" s="1"/>
  <c r="F75" i="6"/>
  <c r="G75" i="6"/>
  <c r="D75" i="6"/>
  <c r="B75" i="6"/>
  <c r="A75" i="6"/>
  <c r="F74" i="6"/>
  <c r="G74" i="6" s="1"/>
  <c r="D74" i="6"/>
  <c r="B74" i="6"/>
  <c r="A74" i="6"/>
  <c r="F73" i="6"/>
  <c r="G73" i="6" s="1"/>
  <c r="D73" i="6"/>
  <c r="B73" i="6"/>
  <c r="A73" i="6"/>
  <c r="F72" i="6"/>
  <c r="G72" i="6" s="1"/>
  <c r="D72" i="6"/>
  <c r="B72" i="6"/>
  <c r="A72" i="6"/>
  <c r="F71" i="6"/>
  <c r="G71" i="6"/>
  <c r="D71" i="6"/>
  <c r="B71" i="6"/>
  <c r="A71" i="6"/>
  <c r="F70" i="6"/>
  <c r="G70" i="6" s="1"/>
  <c r="D70" i="6"/>
  <c r="B70" i="6"/>
  <c r="A70" i="6"/>
  <c r="F69" i="6"/>
  <c r="G69" i="6" s="1"/>
  <c r="D69" i="6"/>
  <c r="B69" i="6"/>
  <c r="A69" i="6"/>
  <c r="F68" i="6"/>
  <c r="G68" i="6" s="1"/>
  <c r="D68" i="6"/>
  <c r="B68" i="6"/>
  <c r="A68" i="6"/>
  <c r="F67" i="6"/>
  <c r="G67" i="6"/>
  <c r="D67" i="6"/>
  <c r="B67" i="6"/>
  <c r="A67" i="6"/>
  <c r="F66" i="6"/>
  <c r="G66" i="6" s="1"/>
  <c r="D66" i="6"/>
  <c r="B66" i="6"/>
  <c r="A66" i="6"/>
  <c r="F65" i="6"/>
  <c r="G65" i="6" s="1"/>
  <c r="D65" i="6"/>
  <c r="B65" i="6"/>
  <c r="A65" i="6"/>
  <c r="F64" i="6"/>
  <c r="G64" i="6" s="1"/>
  <c r="D64" i="6"/>
  <c r="B64" i="6"/>
  <c r="A64" i="6"/>
  <c r="F63" i="6"/>
  <c r="G63" i="6"/>
  <c r="D63" i="6"/>
  <c r="B63" i="6"/>
  <c r="A63" i="6"/>
  <c r="F62" i="6"/>
  <c r="G62" i="6" s="1"/>
  <c r="D62" i="6"/>
  <c r="B62" i="6"/>
  <c r="A62" i="6"/>
  <c r="B55" i="6"/>
  <c r="G54" i="6"/>
  <c r="B54" i="6"/>
  <c r="B53" i="6"/>
  <c r="B52" i="6"/>
  <c r="F46" i="6"/>
  <c r="D46" i="6"/>
  <c r="F45" i="6"/>
  <c r="D45" i="6"/>
  <c r="F44" i="6"/>
  <c r="D44" i="6"/>
  <c r="F43" i="6"/>
  <c r="D43" i="6"/>
  <c r="F42" i="6"/>
  <c r="D42" i="6"/>
  <c r="F41" i="6"/>
  <c r="D41" i="6"/>
  <c r="F40" i="6"/>
  <c r="D40" i="6"/>
  <c r="F39" i="6"/>
  <c r="D39" i="6"/>
  <c r="F38" i="6"/>
  <c r="D38" i="6"/>
  <c r="F35" i="6"/>
  <c r="D35" i="6"/>
  <c r="F34" i="6"/>
  <c r="G34" i="6" s="1"/>
  <c r="D34" i="6"/>
  <c r="F33" i="6"/>
  <c r="D33" i="6"/>
  <c r="F32" i="6"/>
  <c r="D32" i="6"/>
  <c r="F31" i="6"/>
  <c r="D31" i="6"/>
  <c r="F30" i="6"/>
  <c r="G30" i="6" s="1"/>
  <c r="D30" i="6"/>
  <c r="F29" i="6"/>
  <c r="D29" i="6"/>
  <c r="F28" i="6"/>
  <c r="D28" i="6"/>
  <c r="F25" i="6"/>
  <c r="D25" i="6"/>
  <c r="F24" i="6"/>
  <c r="D24" i="6"/>
  <c r="F23" i="6"/>
  <c r="D23" i="6"/>
  <c r="F22" i="6"/>
  <c r="D22" i="6"/>
  <c r="F21" i="6"/>
  <c r="D21" i="6"/>
  <c r="F20" i="6"/>
  <c r="D20" i="6"/>
  <c r="F19" i="6"/>
  <c r="D19" i="6"/>
  <c r="F18" i="6"/>
  <c r="D18" i="6"/>
  <c r="F17" i="6"/>
  <c r="D17" i="6"/>
  <c r="F16" i="6"/>
  <c r="D16" i="6"/>
  <c r="F15" i="6"/>
  <c r="D15" i="6"/>
  <c r="F14" i="6"/>
  <c r="D14" i="6"/>
  <c r="F13" i="6"/>
  <c r="D13" i="6"/>
  <c r="B12" i="6"/>
  <c r="D12" i="6"/>
  <c r="F12" i="6"/>
  <c r="G586" i="6"/>
  <c r="G2887" i="6"/>
  <c r="G2937" i="6"/>
  <c r="G5598" i="6"/>
  <c r="G1787" i="6"/>
  <c r="G5337" i="6"/>
  <c r="G3198" i="6"/>
  <c r="G3737" i="6"/>
  <c r="G3987" i="6"/>
  <c r="G3087" i="6"/>
  <c r="G5587" i="6"/>
  <c r="G6187" i="6"/>
  <c r="G6200" i="6" s="1"/>
  <c r="G887" i="6"/>
  <c r="G3648" i="6"/>
  <c r="G1098" i="6"/>
  <c r="G1337" i="6"/>
  <c r="G1350" i="6" s="1"/>
  <c r="G1687" i="6"/>
  <c r="G1700" i="6" s="1"/>
  <c r="G2187" i="6"/>
  <c r="G3287" i="6"/>
  <c r="G5187" i="6"/>
  <c r="G1587" i="6"/>
  <c r="G1748" i="6"/>
  <c r="G1837" i="6"/>
  <c r="G2587" i="6"/>
  <c r="G2600" i="6" s="1"/>
  <c r="G3798" i="6"/>
  <c r="G1637" i="6"/>
  <c r="G2287" i="6"/>
  <c r="G2687" i="6"/>
  <c r="G2700" i="6" s="1"/>
  <c r="G3227" i="6"/>
  <c r="G4227" i="6"/>
  <c r="G4250" i="6" s="1"/>
  <c r="G4637" i="6"/>
  <c r="G5348" i="6"/>
  <c r="G5350" i="6" s="1"/>
  <c r="G5327" i="6"/>
  <c r="G5998" i="6"/>
  <c r="G5198" i="6"/>
  <c r="G5887" i="6"/>
  <c r="G4537" i="6"/>
  <c r="G5537" i="6"/>
  <c r="G6087" i="6"/>
  <c r="G6098" i="6"/>
  <c r="G426" i="6"/>
  <c r="G486" i="6"/>
  <c r="G877" i="6"/>
  <c r="G3448" i="6"/>
  <c r="G3477" i="6"/>
  <c r="G4427" i="6"/>
  <c r="G4437" i="6"/>
  <c r="G4448" i="6"/>
  <c r="G4450" i="6"/>
  <c r="G697" i="6"/>
  <c r="G1187" i="6"/>
  <c r="G1200" i="6" s="1"/>
  <c r="G1248" i="6"/>
  <c r="G1498" i="6"/>
  <c r="G1548" i="6"/>
  <c r="G1627" i="6"/>
  <c r="G1650" i="6" s="1"/>
  <c r="G1998" i="6"/>
  <c r="G3687" i="6"/>
  <c r="G736" i="6"/>
  <c r="G749" i="6" s="1"/>
  <c r="G686" i="6"/>
  <c r="G797" i="6"/>
  <c r="G1137" i="6"/>
  <c r="G1287" i="6"/>
  <c r="G1887" i="6"/>
  <c r="G1898" i="6"/>
  <c r="G1948" i="6"/>
  <c r="G2248" i="6"/>
  <c r="G2548" i="6"/>
  <c r="G2577" i="6"/>
  <c r="G2637" i="6"/>
  <c r="G2737" i="6"/>
  <c r="G3077" i="6"/>
  <c r="G3100" i="6" s="1"/>
  <c r="G3137" i="6"/>
  <c r="G3248" i="6"/>
  <c r="G3487" i="6"/>
  <c r="G3627" i="6"/>
  <c r="G3650" i="6" s="1"/>
  <c r="G4327" i="6"/>
  <c r="G4587" i="6"/>
  <c r="G4787" i="6"/>
  <c r="G5048" i="6"/>
  <c r="G5050" i="6" s="1"/>
  <c r="G5077" i="6"/>
  <c r="G5098" i="6"/>
  <c r="G436" i="6"/>
  <c r="G597" i="6"/>
  <c r="G898" i="6"/>
  <c r="G900" i="6"/>
  <c r="G1048" i="6"/>
  <c r="G1387" i="6"/>
  <c r="G1537" i="6"/>
  <c r="G1987" i="6"/>
  <c r="G2087" i="6"/>
  <c r="G937" i="6"/>
  <c r="G950" i="6" s="1"/>
  <c r="G977" i="6"/>
  <c r="G1000" i="6" s="1"/>
  <c r="G1027" i="6"/>
  <c r="G1737" i="6"/>
  <c r="G2137" i="6"/>
  <c r="G2498" i="6"/>
  <c r="G2798" i="6"/>
  <c r="G3048" i="6"/>
  <c r="G3427" i="6"/>
  <c r="G3537" i="6"/>
  <c r="G3748" i="6"/>
  <c r="G1148" i="6"/>
  <c r="G2298" i="6"/>
  <c r="G2337" i="6"/>
  <c r="G2350" i="6" s="1"/>
  <c r="G2437" i="6"/>
  <c r="G2948" i="6"/>
  <c r="G2698" i="6"/>
  <c r="G3598" i="6"/>
  <c r="G3898" i="6"/>
  <c r="G2898" i="6"/>
  <c r="G3937" i="6"/>
  <c r="G3948" i="6"/>
  <c r="G3998" i="6"/>
  <c r="G4037" i="6"/>
  <c r="G4187" i="6"/>
  <c r="G4677" i="6"/>
  <c r="G4837" i="6"/>
  <c r="G5037" i="6"/>
  <c r="G5148" i="6"/>
  <c r="G4137" i="6"/>
  <c r="G4298" i="6"/>
  <c r="G4337" i="6"/>
  <c r="G5137" i="6"/>
  <c r="G5150" i="6" s="1"/>
  <c r="G5398" i="6"/>
  <c r="G5498" i="6"/>
  <c r="G4098" i="6"/>
  <c r="G4198" i="6"/>
  <c r="G4237" i="6"/>
  <c r="G4398" i="6"/>
  <c r="G4648" i="6"/>
  <c r="G5727" i="6"/>
  <c r="G5750" i="6" s="1"/>
  <c r="G5298" i="6"/>
  <c r="G5487" i="6"/>
  <c r="G5787" i="6"/>
  <c r="G5848" i="6"/>
  <c r="G6148" i="6"/>
  <c r="G6198" i="6"/>
  <c r="G5987" i="6"/>
  <c r="G6048" i="6"/>
  <c r="G64" i="19"/>
  <c r="G68" i="19"/>
  <c r="H100" i="19"/>
  <c r="G108" i="19"/>
  <c r="G149" i="19"/>
  <c r="G157" i="19"/>
  <c r="F157" i="19"/>
  <c r="H165" i="19"/>
  <c r="F167" i="19"/>
  <c r="G172" i="19"/>
  <c r="F190" i="19"/>
  <c r="F207" i="19"/>
  <c r="G94" i="19"/>
  <c r="F112" i="19"/>
  <c r="H142" i="19"/>
  <c r="G142" i="19"/>
  <c r="F191" i="19"/>
  <c r="G55" i="19"/>
  <c r="G71" i="19"/>
  <c r="G76" i="19"/>
  <c r="F79" i="19"/>
  <c r="F104" i="19"/>
  <c r="F126" i="19"/>
  <c r="G126" i="19"/>
  <c r="G133" i="19"/>
  <c r="H145" i="19"/>
  <c r="G190" i="19"/>
  <c r="H203" i="19"/>
  <c r="F80" i="19"/>
  <c r="H84" i="19"/>
  <c r="G135" i="19"/>
  <c r="F140" i="19"/>
  <c r="G199" i="19"/>
  <c r="H153" i="19"/>
  <c r="F42" i="19"/>
  <c r="G42" i="19"/>
  <c r="F81" i="19"/>
  <c r="H121" i="19"/>
  <c r="G121" i="19"/>
  <c r="F121" i="19"/>
  <c r="F38" i="19"/>
  <c r="G50" i="19"/>
  <c r="H75" i="19"/>
  <c r="F91" i="19"/>
  <c r="F107" i="19"/>
  <c r="G131" i="19"/>
  <c r="F131" i="19"/>
  <c r="H138" i="19"/>
  <c r="F195" i="19"/>
  <c r="H195" i="19"/>
  <c r="G195" i="19"/>
  <c r="H89" i="19"/>
  <c r="G89" i="19"/>
  <c r="F89" i="19"/>
  <c r="H129" i="19"/>
  <c r="G43" i="19"/>
  <c r="F46" i="19"/>
  <c r="H49" i="19"/>
  <c r="G49" i="19"/>
  <c r="F58" i="19"/>
  <c r="G58" i="19"/>
  <c r="F82" i="19"/>
  <c r="G82" i="19"/>
  <c r="G83" i="19"/>
  <c r="F98" i="19"/>
  <c r="G98" i="19"/>
  <c r="F106" i="19"/>
  <c r="F114" i="19"/>
  <c r="F122" i="19"/>
  <c r="F130" i="19"/>
  <c r="G130" i="19"/>
  <c r="F52" i="19"/>
  <c r="H73" i="19"/>
  <c r="G73" i="19"/>
  <c r="F73" i="19"/>
  <c r="H97" i="19"/>
  <c r="G97" i="19"/>
  <c r="F97" i="19"/>
  <c r="G105" i="19"/>
  <c r="H113" i="19"/>
  <c r="G113" i="19"/>
  <c r="F113" i="19"/>
  <c r="F185" i="19"/>
  <c r="G185" i="19"/>
  <c r="H185" i="19"/>
  <c r="H42" i="19"/>
  <c r="F44" i="19"/>
  <c r="H45" i="19"/>
  <c r="H52" i="19"/>
  <c r="F68" i="19"/>
  <c r="F76" i="19"/>
  <c r="F84" i="19"/>
  <c r="F92" i="19"/>
  <c r="F100" i="19"/>
  <c r="F108" i="19"/>
  <c r="F116" i="19"/>
  <c r="F169" i="19"/>
  <c r="F211" i="19"/>
  <c r="H211" i="19"/>
  <c r="F186" i="19"/>
  <c r="H93" i="19"/>
  <c r="H101" i="19"/>
  <c r="H118" i="19"/>
  <c r="H125" i="19"/>
  <c r="H126" i="19"/>
  <c r="F134" i="19"/>
  <c r="F142" i="19"/>
  <c r="H39" i="19"/>
  <c r="H55" i="19"/>
  <c r="H71" i="19"/>
  <c r="H79" i="19"/>
  <c r="H80" i="19"/>
  <c r="H87" i="19"/>
  <c r="H104" i="19"/>
  <c r="H112" i="19"/>
  <c r="H119" i="19"/>
  <c r="F180" i="19"/>
  <c r="H212" i="19"/>
  <c r="F212" i="19"/>
  <c r="H140" i="19"/>
  <c r="H144" i="19"/>
  <c r="H160" i="19"/>
  <c r="F165" i="19"/>
  <c r="H178" i="19"/>
  <c r="F178" i="19"/>
  <c r="F160" i="19"/>
  <c r="F164" i="19"/>
  <c r="G165" i="19"/>
  <c r="H172" i="19"/>
  <c r="G178" i="19"/>
  <c r="F181" i="19"/>
  <c r="H184" i="19"/>
  <c r="G184" i="19"/>
  <c r="F203" i="19"/>
  <c r="H167" i="19"/>
  <c r="H190" i="19"/>
  <c r="H191" i="19"/>
  <c r="H207" i="19"/>
  <c r="G3548" i="6"/>
  <c r="G3027" i="6"/>
  <c r="G3050" i="6" s="1"/>
  <c r="G3098" i="6"/>
  <c r="G3327" i="6"/>
  <c r="G3398" i="6"/>
  <c r="G3127" i="6"/>
  <c r="G3150" i="6" s="1"/>
  <c r="G3148" i="6"/>
  <c r="G3337" i="6"/>
  <c r="G3187" i="6"/>
  <c r="G3298" i="6"/>
  <c r="G3300" i="6" s="1"/>
  <c r="G3348" i="6"/>
  <c r="G3377" i="6"/>
  <c r="G3527" i="6"/>
  <c r="G3550" i="6"/>
  <c r="G4127" i="6"/>
  <c r="G4150" i="6" s="1"/>
  <c r="G3177" i="6"/>
  <c r="G3787" i="6"/>
  <c r="G3800" i="6" s="1"/>
  <c r="G3827" i="6"/>
  <c r="G3850" i="6" s="1"/>
  <c r="G3837" i="6"/>
  <c r="G3877" i="6"/>
  <c r="G3927" i="6"/>
  <c r="G3950" i="6" s="1"/>
  <c r="G4087" i="6"/>
  <c r="G4177" i="6"/>
  <c r="G3437" i="6"/>
  <c r="G3450" i="6" s="1"/>
  <c r="G3587" i="6"/>
  <c r="G3698" i="6"/>
  <c r="G3727" i="6"/>
  <c r="G3750" i="6"/>
  <c r="G4048" i="6"/>
  <c r="G3037" i="6"/>
  <c r="G3237" i="6"/>
  <c r="G3250" i="6" s="1"/>
  <c r="G3277" i="6"/>
  <c r="G3387" i="6"/>
  <c r="G3498" i="6"/>
  <c r="G3577" i="6"/>
  <c r="G3677" i="6"/>
  <c r="G3700" i="6"/>
  <c r="G3848" i="6"/>
  <c r="G3887" i="6"/>
  <c r="G3900" i="6" s="1"/>
  <c r="G4027" i="6"/>
  <c r="G4050" i="6"/>
  <c r="G4077" i="6"/>
  <c r="G4100" i="6"/>
  <c r="G4148" i="6"/>
  <c r="G4277" i="6"/>
  <c r="G4300" i="6" s="1"/>
  <c r="G4377" i="6"/>
  <c r="G4400" i="6" s="1"/>
  <c r="G3777" i="6"/>
  <c r="G3977" i="6"/>
  <c r="G4000" i="6"/>
  <c r="G4577" i="6"/>
  <c r="G4748" i="6"/>
  <c r="G4798" i="6"/>
  <c r="G4937" i="6"/>
  <c r="G4950" i="6" s="1"/>
  <c r="G4987" i="6"/>
  <c r="G4248" i="6"/>
  <c r="G4348" i="6"/>
  <c r="G4548" i="6"/>
  <c r="G4550" i="6" s="1"/>
  <c r="G4627" i="6"/>
  <c r="G4727" i="6"/>
  <c r="G4777" i="6"/>
  <c r="G4898" i="6"/>
  <c r="G4477" i="6"/>
  <c r="G4500" i="6" s="1"/>
  <c r="G4498" i="6"/>
  <c r="G4527" i="6"/>
  <c r="G4698" i="6"/>
  <c r="G4737" i="6"/>
  <c r="G5227" i="6"/>
  <c r="G4598" i="6"/>
  <c r="G4687" i="6"/>
  <c r="G4700" i="6" s="1"/>
  <c r="G4948" i="6"/>
  <c r="G4977" i="6"/>
  <c r="G4998" i="6"/>
  <c r="G4827" i="6"/>
  <c r="G4850" i="6" s="1"/>
  <c r="G4848" i="6"/>
  <c r="G4877" i="6"/>
  <c r="G4887" i="6"/>
  <c r="G4900" i="6" s="1"/>
  <c r="G4927" i="6"/>
  <c r="G5027" i="6"/>
  <c r="G5277" i="6"/>
  <c r="G5300" i="6" s="1"/>
  <c r="G5237" i="6"/>
  <c r="G5248" i="6"/>
  <c r="G5477" i="6"/>
  <c r="G5627" i="6"/>
  <c r="G5650" i="6" s="1"/>
  <c r="G5577" i="6"/>
  <c r="G5600" i="6" s="1"/>
  <c r="G5087" i="6"/>
  <c r="G5127" i="6"/>
  <c r="G5177" i="6"/>
  <c r="G5200" i="6" s="1"/>
  <c r="G5287" i="6"/>
  <c r="G5377" i="6"/>
  <c r="G5777" i="6"/>
  <c r="G5977" i="6"/>
  <c r="G5437" i="6"/>
  <c r="G5548" i="6"/>
  <c r="G5648" i="6"/>
  <c r="G5737" i="6"/>
  <c r="G5387" i="6"/>
  <c r="G5427" i="6"/>
  <c r="G5448" i="6"/>
  <c r="G5450" i="6" s="1"/>
  <c r="G5527" i="6"/>
  <c r="G5637" i="6"/>
  <c r="G5677" i="6"/>
  <c r="G5877" i="6"/>
  <c r="G5900" i="6" s="1"/>
  <c r="G5898" i="6"/>
  <c r="G5937" i="6"/>
  <c r="G6077" i="6"/>
  <c r="G6100" i="6"/>
  <c r="G6177" i="6"/>
  <c r="G5748" i="6"/>
  <c r="G5837" i="6"/>
  <c r="G5948" i="6"/>
  <c r="G5687" i="6"/>
  <c r="G5827" i="6"/>
  <c r="G5927" i="6"/>
  <c r="G5950" i="6" s="1"/>
  <c r="G6027" i="6"/>
  <c r="G6127" i="6"/>
  <c r="G6150" i="6"/>
  <c r="G948" i="6"/>
  <c r="G998" i="6"/>
  <c r="G1087" i="6"/>
  <c r="G1127" i="6"/>
  <c r="G1150" i="6" s="1"/>
  <c r="G1527" i="6"/>
  <c r="G827" i="6"/>
  <c r="G850" i="6" s="1"/>
  <c r="G987" i="6"/>
  <c r="G1077" i="6"/>
  <c r="G1377" i="6"/>
  <c r="G1398" i="6"/>
  <c r="G1487" i="6"/>
  <c r="G848" i="6"/>
  <c r="G927" i="6"/>
  <c r="G1037" i="6"/>
  <c r="G1477" i="6"/>
  <c r="G1500" i="6"/>
  <c r="G1427" i="6"/>
  <c r="G1448" i="6"/>
  <c r="G1577" i="6"/>
  <c r="G1648" i="6"/>
  <c r="G837" i="6"/>
  <c r="G1298" i="6"/>
  <c r="G1327" i="6"/>
  <c r="G1348" i="6"/>
  <c r="G1777" i="6"/>
  <c r="G1798" i="6"/>
  <c r="G1100" i="6"/>
  <c r="G1177" i="6"/>
  <c r="G1198" i="6"/>
  <c r="G1227" i="6"/>
  <c r="G1237" i="6"/>
  <c r="G1277" i="6"/>
  <c r="G1598" i="6"/>
  <c r="G1827" i="6"/>
  <c r="G1848" i="6"/>
  <c r="G1850" i="6" s="1"/>
  <c r="G1977" i="6"/>
  <c r="G1677" i="6"/>
  <c r="G1698" i="6"/>
  <c r="G1727" i="6"/>
  <c r="G2127" i="6"/>
  <c r="G2150" i="6" s="1"/>
  <c r="G1437" i="6"/>
  <c r="G1877" i="6"/>
  <c r="G1900" i="6" s="1"/>
  <c r="G2098" i="6"/>
  <c r="G2327" i="6"/>
  <c r="G2387" i="6"/>
  <c r="G2400" i="6" s="1"/>
  <c r="G2027" i="6"/>
  <c r="G2037" i="6"/>
  <c r="G1927" i="6"/>
  <c r="G1937" i="6"/>
  <c r="G1950" i="6" s="1"/>
  <c r="G2177" i="6"/>
  <c r="G2198" i="6"/>
  <c r="G2227" i="6"/>
  <c r="G2427" i="6"/>
  <c r="G2487" i="6"/>
  <c r="G2077" i="6"/>
  <c r="G2100" i="6"/>
  <c r="G2348" i="6"/>
  <c r="G2377" i="6"/>
  <c r="G2648" i="6"/>
  <c r="G2727" i="6"/>
  <c r="G2927" i="6"/>
  <c r="G2048" i="6"/>
  <c r="G2148" i="6"/>
  <c r="G2277" i="6"/>
  <c r="G2300" i="6" s="1"/>
  <c r="G2398" i="6"/>
  <c r="G2477" i="6"/>
  <c r="G2500" i="6" s="1"/>
  <c r="G2827" i="6"/>
  <c r="G2527" i="6"/>
  <c r="G2550" i="6" s="1"/>
  <c r="G2627" i="6"/>
  <c r="G2650" i="6" s="1"/>
  <c r="G2748" i="6"/>
  <c r="G2977" i="6"/>
  <c r="G3000" i="6" s="1"/>
  <c r="G2787" i="6"/>
  <c r="G2848" i="6"/>
  <c r="G2877" i="6"/>
  <c r="G2900" i="6"/>
  <c r="G2598" i="6"/>
  <c r="G2677" i="6"/>
  <c r="G2777" i="6"/>
  <c r="G2800" i="6" s="1"/>
  <c r="G2998" i="6"/>
  <c r="G2837" i="6"/>
  <c r="G2850" i="6"/>
  <c r="G447" i="6"/>
  <c r="G536" i="6"/>
  <c r="G476" i="6"/>
  <c r="G499" i="6" s="1"/>
  <c r="G497" i="6"/>
  <c r="G647" i="6"/>
  <c r="G776" i="6"/>
  <c r="G799" i="6" s="1"/>
  <c r="G786" i="6"/>
  <c r="G747" i="6"/>
  <c r="G547" i="6"/>
  <c r="G626" i="6"/>
  <c r="G636" i="6"/>
  <c r="G726" i="6"/>
  <c r="G376" i="6"/>
  <c r="C10" i="22"/>
  <c r="H19" i="9"/>
  <c r="H20" i="9"/>
  <c r="H36" i="9"/>
  <c r="C7" i="2"/>
  <c r="G2950" i="6"/>
  <c r="G5400" i="6"/>
  <c r="G4350" i="6"/>
  <c r="G449" i="6"/>
  <c r="G1600" i="6"/>
  <c r="G4600" i="6"/>
  <c r="G4650" i="6"/>
  <c r="G2000" i="6"/>
  <c r="G3400" i="6"/>
  <c r="G2750" i="6"/>
  <c r="G5550" i="6"/>
  <c r="G4800" i="6"/>
  <c r="G5850" i="6"/>
  <c r="G6000" i="6"/>
  <c r="G649" i="6"/>
  <c r="G1300" i="6"/>
  <c r="G1450" i="6"/>
  <c r="G5100" i="6"/>
  <c r="G5000" i="6"/>
  <c r="G2250" i="6"/>
  <c r="G1750" i="6"/>
  <c r="G1050" i="6"/>
  <c r="G1550" i="6"/>
  <c r="G5500" i="6"/>
  <c r="G4750" i="6"/>
  <c r="G3500" i="6"/>
  <c r="G2200" i="6"/>
  <c r="G2050" i="6"/>
  <c r="G1250" i="6"/>
  <c r="G1800" i="6"/>
  <c r="G1400" i="6"/>
  <c r="G5800" i="6"/>
  <c r="G5250" i="6"/>
  <c r="G3600" i="6"/>
  <c r="G4200" i="6"/>
  <c r="G3200" i="6"/>
  <c r="G3350" i="6"/>
  <c r="G6" i="19"/>
  <c r="F10" i="19"/>
  <c r="C6" i="20"/>
  <c r="C5" i="20"/>
  <c r="C4" i="20"/>
  <c r="C3" i="20"/>
  <c r="C2" i="20"/>
  <c r="C1" i="20"/>
  <c r="C6" i="19"/>
  <c r="C5" i="19"/>
  <c r="C4" i="19"/>
  <c r="C3" i="19"/>
  <c r="C2" i="19"/>
  <c r="C1" i="19"/>
  <c r="E39" i="2"/>
  <c r="B39" i="2"/>
  <c r="B45" i="2"/>
  <c r="B44" i="2"/>
  <c r="B42" i="2"/>
  <c r="A13" i="19"/>
  <c r="E7" i="14"/>
  <c r="E11" i="14"/>
  <c r="E15" i="14"/>
  <c r="C12" i="22"/>
  <c r="C11" i="22"/>
  <c r="E8" i="14"/>
  <c r="E12" i="14"/>
  <c r="C16" i="22"/>
  <c r="C13" i="22"/>
  <c r="E14" i="14"/>
  <c r="C15" i="22"/>
  <c r="E5" i="14"/>
  <c r="E9" i="14"/>
  <c r="E13" i="14"/>
  <c r="C14" i="22"/>
  <c r="E6" i="14"/>
  <c r="E10" i="14"/>
  <c r="C8" i="22"/>
  <c r="C7" i="22"/>
  <c r="C9" i="22"/>
  <c r="C36" i="8"/>
  <c r="C11" i="8"/>
  <c r="C75" i="8"/>
  <c r="C1" i="5"/>
  <c r="C1" i="4"/>
  <c r="B46" i="6"/>
  <c r="B45" i="6"/>
  <c r="B44" i="6"/>
  <c r="B43" i="6"/>
  <c r="B42" i="6"/>
  <c r="B41" i="6"/>
  <c r="B40" i="6"/>
  <c r="B39" i="6"/>
  <c r="B38" i="6"/>
  <c r="B13" i="6"/>
  <c r="B14" i="6"/>
  <c r="B15" i="6"/>
  <c r="B16" i="6"/>
  <c r="B17" i="6"/>
  <c r="B18" i="6"/>
  <c r="B19" i="6"/>
  <c r="B20" i="6"/>
  <c r="B21" i="6"/>
  <c r="B22" i="6"/>
  <c r="B23" i="6"/>
  <c r="B24" i="6"/>
  <c r="B25" i="6"/>
  <c r="E45" i="2"/>
  <c r="E44" i="2"/>
  <c r="E42" i="2"/>
  <c r="C10" i="2"/>
  <c r="C9" i="2"/>
  <c r="C8" i="2"/>
  <c r="C6" i="2"/>
  <c r="C5" i="2"/>
  <c r="C4" i="2"/>
  <c r="C3" i="2"/>
  <c r="C2" i="2"/>
  <c r="C1" i="2"/>
  <c r="G46" i="6"/>
  <c r="A46" i="6"/>
  <c r="G45" i="6"/>
  <c r="A45" i="6"/>
  <c r="G44" i="6"/>
  <c r="A44" i="6"/>
  <c r="G43" i="6"/>
  <c r="A43" i="6"/>
  <c r="G42" i="6"/>
  <c r="A42" i="6"/>
  <c r="G41" i="6"/>
  <c r="A41" i="6"/>
  <c r="G40" i="6"/>
  <c r="A40" i="6"/>
  <c r="G39" i="6"/>
  <c r="G47" i="6" s="1"/>
  <c r="A39" i="6"/>
  <c r="G38" i="6"/>
  <c r="A38" i="6"/>
  <c r="G35" i="6"/>
  <c r="A35" i="6"/>
  <c r="B35" i="6"/>
  <c r="A34" i="6"/>
  <c r="B34" i="6" s="1"/>
  <c r="G33" i="6"/>
  <c r="A33" i="6"/>
  <c r="B33" i="6"/>
  <c r="G32" i="6"/>
  <c r="A32" i="6"/>
  <c r="B32" i="6" s="1"/>
  <c r="G31" i="6"/>
  <c r="A31" i="6"/>
  <c r="B31" i="6"/>
  <c r="A30" i="6"/>
  <c r="B30" i="6" s="1"/>
  <c r="G29" i="6"/>
  <c r="G36" i="6" s="1"/>
  <c r="A29" i="6"/>
  <c r="B29" i="6"/>
  <c r="G28" i="6"/>
  <c r="A28" i="6"/>
  <c r="B28" i="6" s="1"/>
  <c r="G25" i="6"/>
  <c r="A25" i="6"/>
  <c r="G24" i="6"/>
  <c r="A24" i="6"/>
  <c r="G23" i="6"/>
  <c r="A23" i="6"/>
  <c r="G22" i="6"/>
  <c r="A22" i="6"/>
  <c r="G21" i="6"/>
  <c r="A21" i="6"/>
  <c r="G20" i="6"/>
  <c r="A20" i="6"/>
  <c r="G19" i="6"/>
  <c r="A19" i="6"/>
  <c r="G18" i="6"/>
  <c r="A18" i="6"/>
  <c r="G17" i="6"/>
  <c r="A17" i="6"/>
  <c r="G16" i="6"/>
  <c r="A16" i="6"/>
  <c r="G15" i="6"/>
  <c r="A15" i="6"/>
  <c r="G14" i="6"/>
  <c r="A14" i="6"/>
  <c r="G13" i="6"/>
  <c r="A13" i="6"/>
  <c r="G12" i="6"/>
  <c r="G26" i="6" s="1"/>
  <c r="G49" i="6" s="1"/>
  <c r="A12" i="6"/>
  <c r="B5" i="6"/>
  <c r="G4" i="6"/>
  <c r="B4" i="6"/>
  <c r="B3" i="6"/>
  <c r="B2" i="6"/>
  <c r="B1" i="8"/>
  <c r="E17" i="14"/>
  <c r="E20" i="14"/>
  <c r="E27" i="14"/>
  <c r="E19" i="14"/>
  <c r="E23" i="14"/>
  <c r="E24" i="14"/>
  <c r="E21" i="14"/>
  <c r="E25" i="14"/>
  <c r="E181" i="14"/>
  <c r="E185" i="14"/>
  <c r="E189" i="14"/>
  <c r="E193" i="14"/>
  <c r="E197" i="14"/>
  <c r="E201" i="14"/>
  <c r="E205" i="14"/>
  <c r="E209" i="14"/>
  <c r="E16" i="14"/>
  <c r="E18" i="14"/>
  <c r="E22" i="14"/>
  <c r="E26" i="14"/>
  <c r="E178" i="14"/>
  <c r="E182" i="14"/>
  <c r="E186" i="14"/>
  <c r="E190" i="14"/>
  <c r="E194" i="14"/>
  <c r="E198" i="14"/>
  <c r="E202" i="14"/>
  <c r="E206" i="14"/>
  <c r="E210" i="14"/>
  <c r="E179" i="14"/>
  <c r="E187" i="14"/>
  <c r="E195" i="14"/>
  <c r="E203" i="14"/>
  <c r="E211" i="14"/>
  <c r="E215" i="14"/>
  <c r="E219" i="14"/>
  <c r="E223" i="14"/>
  <c r="E227" i="14"/>
  <c r="E231" i="14"/>
  <c r="E235" i="14"/>
  <c r="E4" i="14"/>
  <c r="E180" i="14"/>
  <c r="E188" i="14"/>
  <c r="E196" i="14"/>
  <c r="E204" i="14"/>
  <c r="E212" i="14"/>
  <c r="E216" i="14"/>
  <c r="E220" i="14"/>
  <c r="E224" i="14"/>
  <c r="E228" i="14"/>
  <c r="E232" i="14"/>
  <c r="E236" i="14"/>
  <c r="E183" i="14"/>
  <c r="E191" i="14"/>
  <c r="E199" i="14"/>
  <c r="E207" i="14"/>
  <c r="E213" i="14"/>
  <c r="E217" i="14"/>
  <c r="E221" i="14"/>
  <c r="E225" i="14"/>
  <c r="E229" i="14"/>
  <c r="E233" i="14"/>
  <c r="E237" i="14"/>
  <c r="E184" i="14"/>
  <c r="E192" i="14"/>
  <c r="E200" i="14"/>
  <c r="E208" i="14"/>
  <c r="E214" i="14"/>
  <c r="E218" i="14"/>
  <c r="E222" i="14"/>
  <c r="E226" i="14"/>
  <c r="E230" i="14"/>
  <c r="E234" i="14"/>
  <c r="E238" i="14"/>
  <c r="H13" i="9"/>
  <c r="H14" i="9"/>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c r="D36" i="8"/>
  <c r="B5" i="8"/>
  <c r="B4" i="8"/>
  <c r="B3" i="8"/>
  <c r="B2" i="8"/>
  <c r="C6" i="9"/>
  <c r="C1" i="22" s="1"/>
  <c r="C4" i="9"/>
  <c r="C3" i="9"/>
  <c r="C2" i="9"/>
  <c r="C1" i="9"/>
  <c r="C5" i="9"/>
  <c r="H18" i="9"/>
  <c r="H17" i="9"/>
  <c r="H16" i="9"/>
  <c r="H15" i="9"/>
  <c r="C1788" i="15"/>
  <c r="C1038" i="15"/>
  <c r="C1138" i="15"/>
  <c r="C1388" i="15"/>
  <c r="C1438" i="15"/>
  <c r="C1738" i="15"/>
  <c r="C938" i="15"/>
  <c r="C988" i="15"/>
  <c r="C1538" i="15"/>
  <c r="C1938" i="15"/>
  <c r="C1188" i="15"/>
  <c r="C1688" i="15"/>
  <c r="C1588" i="15"/>
  <c r="C1838" i="15"/>
  <c r="C1488" i="15"/>
  <c r="C1638" i="15"/>
  <c r="C1288" i="15"/>
  <c r="C1338" i="15"/>
  <c r="C888" i="15"/>
  <c r="C1088" i="15"/>
  <c r="A13" i="9"/>
  <c r="C1888" i="15"/>
  <c r="C1238" i="15"/>
  <c r="B964" i="2"/>
  <c r="B1564" i="2"/>
  <c r="B1664" i="2"/>
  <c r="B1814" i="2"/>
  <c r="B1914" i="2"/>
  <c r="B1764" i="2"/>
  <c r="B1414" i="2"/>
  <c r="B1964" i="2"/>
  <c r="B1114" i="2"/>
  <c r="B1014" i="2"/>
  <c r="B1264" i="2"/>
  <c r="B1164" i="2"/>
  <c r="B1614" i="2"/>
  <c r="B1864" i="2"/>
  <c r="B1214" i="2"/>
  <c r="B1464" i="2"/>
  <c r="B2014" i="2"/>
  <c r="B1514" i="2"/>
  <c r="B1314" i="2"/>
  <c r="B1064" i="2"/>
  <c r="B1714" i="2"/>
  <c r="B1364" i="2"/>
  <c r="B41" i="2"/>
  <c r="E41" i="2"/>
  <c r="H42" i="2"/>
  <c r="C19" i="15"/>
  <c r="G176" i="6" l="1"/>
  <c r="G86" i="6"/>
  <c r="G126" i="6"/>
  <c r="G149" i="6" s="1"/>
  <c r="G286" i="6"/>
  <c r="G326" i="6"/>
  <c r="G349" i="6" s="1"/>
  <c r="G76" i="6"/>
  <c r="G99" i="6" s="1"/>
  <c r="G97" i="6"/>
  <c r="G236" i="6"/>
  <c r="G276" i="6"/>
  <c r="G299" i="6"/>
  <c r="G297" i="6"/>
  <c r="G186" i="6"/>
  <c r="G199" i="6" s="1"/>
  <c r="G226" i="6"/>
  <c r="G249" i="6" s="1"/>
  <c r="G247" i="6"/>
  <c r="G399" i="6"/>
  <c r="G2448" i="6"/>
  <c r="G2450" i="6" s="1"/>
  <c r="G5698" i="6"/>
  <c r="G5700" i="6" s="1"/>
  <c r="G6037" i="6"/>
  <c r="G6050" i="6" s="1"/>
  <c r="H198" i="19"/>
  <c r="H156" i="19"/>
  <c r="H136" i="19"/>
  <c r="H128" i="19"/>
  <c r="H95" i="19"/>
  <c r="F65" i="19"/>
  <c r="G115" i="19"/>
  <c r="F43" i="19"/>
  <c r="G116" i="19"/>
  <c r="F156" i="19"/>
  <c r="H148" i="19"/>
  <c r="G65" i="19"/>
  <c r="G74" i="19"/>
  <c r="H51" i="19"/>
  <c r="G128" i="19"/>
  <c r="F136" i="19"/>
  <c r="F148" i="19"/>
  <c r="H164" i="19"/>
  <c r="G38" i="19"/>
  <c r="G122" i="19"/>
  <c r="G106" i="19"/>
  <c r="G95" i="19"/>
  <c r="G46" i="19"/>
  <c r="F135" i="19"/>
  <c r="H180" i="19"/>
  <c r="H63" i="19"/>
  <c r="H86" i="19"/>
  <c r="H61" i="19"/>
  <c r="H186" i="19"/>
  <c r="F124" i="19"/>
  <c r="F54" i="19"/>
  <c r="G107" i="19"/>
  <c r="G66" i="19"/>
  <c r="F138" i="19"/>
  <c r="F59" i="19"/>
  <c r="G81" i="19"/>
  <c r="F144" i="19"/>
  <c r="G171" i="19"/>
  <c r="F132" i="19"/>
  <c r="G103" i="19"/>
  <c r="A18" i="9"/>
  <c r="A26" i="9"/>
  <c r="A22" i="19"/>
  <c r="G87" i="19"/>
  <c r="H133" i="19"/>
  <c r="G153" i="19"/>
  <c r="F171" i="19"/>
  <c r="G196" i="19"/>
  <c r="H109" i="19"/>
  <c r="H78" i="19"/>
  <c r="F196" i="19"/>
  <c r="G90" i="19"/>
  <c r="F66" i="19"/>
  <c r="F129" i="19"/>
  <c r="H59" i="19"/>
  <c r="G41" i="19"/>
  <c r="F48" i="19"/>
  <c r="G45" i="19"/>
  <c r="D27" i="2"/>
  <c r="A15" i="9"/>
  <c r="A27" i="9"/>
  <c r="F61" i="19"/>
  <c r="G63" i="19"/>
  <c r="F109" i="19"/>
  <c r="B31" i="2"/>
  <c r="F152" i="19"/>
  <c r="H132" i="19"/>
  <c r="H120" i="19"/>
  <c r="H103" i="19"/>
  <c r="H48" i="19"/>
  <c r="H70" i="19"/>
  <c r="G51" i="19"/>
  <c r="F41" i="19"/>
  <c r="G114" i="19"/>
  <c r="F90" i="19"/>
  <c r="G75" i="19"/>
  <c r="G93" i="19"/>
  <c r="F70" i="19"/>
  <c r="F117" i="19"/>
  <c r="G86" i="19"/>
  <c r="A22" i="9"/>
  <c r="A18" i="19"/>
  <c r="A26" i="19"/>
  <c r="G54" i="19"/>
  <c r="G78" i="19"/>
  <c r="F120" i="19"/>
  <c r="B32" i="2"/>
  <c r="B27" i="20" s="1"/>
  <c r="A32" i="19"/>
  <c r="F13" i="19"/>
  <c r="B23" i="2"/>
  <c r="B18" i="20" s="1"/>
  <c r="D22" i="2"/>
  <c r="B21" i="2"/>
  <c r="B16" i="9" s="1"/>
  <c r="F15" i="19"/>
  <c r="A30" i="19"/>
  <c r="A30" i="9"/>
  <c r="B30" i="9" s="1"/>
  <c r="A34" i="9"/>
  <c r="A34" i="19"/>
  <c r="A14" i="19"/>
  <c r="F14" i="19" s="1"/>
  <c r="B19" i="2"/>
  <c r="A24" i="9"/>
  <c r="B33" i="20"/>
  <c r="D32" i="2"/>
  <c r="A20" i="9"/>
  <c r="A25" i="9"/>
  <c r="A25" i="19"/>
  <c r="D30" i="2"/>
  <c r="D21" i="2"/>
  <c r="D25" i="2"/>
  <c r="D23" i="2"/>
  <c r="D33" i="2"/>
  <c r="B26" i="2"/>
  <c r="B22" i="2"/>
  <c r="B17" i="19" s="1"/>
  <c r="F16" i="19"/>
  <c r="G187" i="19"/>
  <c r="G177" i="19"/>
  <c r="H96" i="19"/>
  <c r="H102" i="19"/>
  <c r="F60" i="19"/>
  <c r="H105" i="19"/>
  <c r="G91" i="19"/>
  <c r="F74" i="19"/>
  <c r="F50" i="19"/>
  <c r="F199" i="19"/>
  <c r="G96" i="19"/>
  <c r="G62" i="19"/>
  <c r="H141" i="19"/>
  <c r="F94" i="19"/>
  <c r="F64" i="19"/>
  <c r="D26" i="2"/>
  <c r="A21" i="9"/>
  <c r="B28" i="2"/>
  <c r="B23" i="20" s="1"/>
  <c r="B27" i="2"/>
  <c r="B24" i="2"/>
  <c r="B19" i="19" s="1"/>
  <c r="A17" i="20"/>
  <c r="F19" i="19" s="1"/>
  <c r="H206" i="19"/>
  <c r="F187" i="19"/>
  <c r="F177" i="19"/>
  <c r="H117" i="19"/>
  <c r="H62" i="19"/>
  <c r="H169" i="19"/>
  <c r="G57" i="19"/>
  <c r="G99" i="19"/>
  <c r="G67" i="19"/>
  <c r="F115" i="19"/>
  <c r="F99" i="19"/>
  <c r="F83" i="19"/>
  <c r="F67" i="19"/>
  <c r="H137" i="19"/>
  <c r="F47" i="19"/>
  <c r="G141" i="19"/>
  <c r="G77" i="19"/>
  <c r="A14" i="9"/>
  <c r="F119" i="19"/>
  <c r="H124" i="19"/>
  <c r="F149" i="19"/>
  <c r="H152" i="19"/>
  <c r="H47" i="19"/>
  <c r="H110" i="19"/>
  <c r="H77" i="19"/>
  <c r="H57" i="19"/>
  <c r="G161" i="19"/>
  <c r="G102" i="19"/>
  <c r="H44" i="19"/>
  <c r="G145" i="19"/>
  <c r="G137" i="19"/>
  <c r="G125" i="19"/>
  <c r="A21" i="19"/>
  <c r="F39" i="19"/>
  <c r="G60" i="19"/>
  <c r="G110" i="19"/>
  <c r="F161" i="19"/>
  <c r="F206" i="19"/>
  <c r="A21" i="20"/>
  <c r="G69" i="19"/>
  <c r="F69" i="19"/>
  <c r="A205" i="20"/>
  <c r="A205" i="19"/>
  <c r="B205" i="19" s="1"/>
  <c r="A200" i="20"/>
  <c r="A200" i="19"/>
  <c r="A189" i="20"/>
  <c r="A189" i="19"/>
  <c r="A178" i="20"/>
  <c r="A175" i="20"/>
  <c r="B175" i="20" s="1"/>
  <c r="A175" i="19"/>
  <c r="A162" i="19"/>
  <c r="B162" i="19" s="1"/>
  <c r="A162" i="20"/>
  <c r="B162" i="20" s="1"/>
  <c r="A159" i="20"/>
  <c r="B159" i="20" s="1"/>
  <c r="A159" i="19"/>
  <c r="A146" i="20"/>
  <c r="B146" i="20" s="1"/>
  <c r="A146" i="19"/>
  <c r="A143" i="20"/>
  <c r="B143" i="20" s="1"/>
  <c r="A143" i="19"/>
  <c r="B143" i="19" s="1"/>
  <c r="A127" i="20"/>
  <c r="B127" i="20" s="1"/>
  <c r="A127" i="19"/>
  <c r="B127" i="19" s="1"/>
  <c r="A111" i="20"/>
  <c r="A111" i="19"/>
  <c r="B111" i="19" s="1"/>
  <c r="A88" i="20"/>
  <c r="B88" i="20" s="1"/>
  <c r="A88" i="19"/>
  <c r="A85" i="20"/>
  <c r="B85" i="20" s="1"/>
  <c r="A85" i="19"/>
  <c r="A72" i="20"/>
  <c r="B72" i="20" s="1"/>
  <c r="A72" i="19"/>
  <c r="B72" i="19" s="1"/>
  <c r="A69" i="20"/>
  <c r="B69" i="20" s="1"/>
  <c r="A56" i="20"/>
  <c r="A56" i="19"/>
  <c r="A53" i="20"/>
  <c r="B53" i="20" s="1"/>
  <c r="A40" i="20"/>
  <c r="B40" i="20" s="1"/>
  <c r="A40" i="19"/>
  <c r="A37" i="20"/>
  <c r="B37" i="20" s="1"/>
  <c r="A37" i="19"/>
  <c r="A35" i="20"/>
  <c r="A35" i="19"/>
  <c r="H92" i="19"/>
  <c r="G92" i="19"/>
  <c r="G118" i="19"/>
  <c r="F118" i="19"/>
  <c r="B210" i="20"/>
  <c r="A201" i="20"/>
  <c r="B201" i="20"/>
  <c r="A201" i="19"/>
  <c r="B201" i="19" s="1"/>
  <c r="A196" i="20"/>
  <c r="B196" i="20" s="1"/>
  <c r="B194" i="20"/>
  <c r="A182" i="19"/>
  <c r="B182" i="19" s="1"/>
  <c r="A182" i="20"/>
  <c r="A179" i="20"/>
  <c r="A179" i="19"/>
  <c r="B179" i="19" s="1"/>
  <c r="A166" i="20"/>
  <c r="B166" i="20" s="1"/>
  <c r="A166" i="19"/>
  <c r="A163" i="20"/>
  <c r="B163" i="20" s="1"/>
  <c r="A163" i="19"/>
  <c r="B163" i="19" s="1"/>
  <c r="A150" i="20"/>
  <c r="B150" i="20" s="1"/>
  <c r="A150" i="19"/>
  <c r="B150" i="19" s="1"/>
  <c r="A147" i="20"/>
  <c r="B147" i="20" s="1"/>
  <c r="A147" i="19"/>
  <c r="D29" i="2"/>
  <c r="A208" i="19"/>
  <c r="A208" i="20"/>
  <c r="B208" i="20" s="1"/>
  <c r="B206" i="20"/>
  <c r="A197" i="20"/>
  <c r="B197" i="20" s="1"/>
  <c r="A197" i="19"/>
  <c r="A192" i="20"/>
  <c r="B192" i="20" s="1"/>
  <c r="A192" i="19"/>
  <c r="B190" i="20"/>
  <c r="A186" i="20"/>
  <c r="B186" i="20" s="1"/>
  <c r="A183" i="20"/>
  <c r="B183" i="20" s="1"/>
  <c r="A183" i="19"/>
  <c r="B183" i="19" s="1"/>
  <c r="A170" i="20"/>
  <c r="A170" i="19"/>
  <c r="A167" i="20"/>
  <c r="A154" i="20"/>
  <c r="B154" i="20" s="1"/>
  <c r="A154" i="19"/>
  <c r="A151" i="20"/>
  <c r="B151" i="20" s="1"/>
  <c r="A151" i="19"/>
  <c r="A35" i="9"/>
  <c r="A53" i="19"/>
  <c r="G101" i="19"/>
  <c r="F101" i="19"/>
  <c r="H134" i="19"/>
  <c r="G134" i="19"/>
  <c r="H181" i="19"/>
  <c r="G181" i="19"/>
  <c r="A209" i="20"/>
  <c r="B209" i="20" s="1"/>
  <c r="A209" i="19"/>
  <c r="A204" i="20"/>
  <c r="B204" i="20"/>
  <c r="A204" i="19"/>
  <c r="B204" i="19" s="1"/>
  <c r="A193" i="20"/>
  <c r="B193" i="20" s="1"/>
  <c r="A193" i="19"/>
  <c r="B193" i="19" s="1"/>
  <c r="A188" i="20"/>
  <c r="B188" i="20" s="1"/>
  <c r="A188" i="19"/>
  <c r="B188" i="19" s="1"/>
  <c r="A174" i="20"/>
  <c r="B174" i="20" s="1"/>
  <c r="A174" i="19"/>
  <c r="A171" i="20"/>
  <c r="B171" i="20" s="1"/>
  <c r="A158" i="20"/>
  <c r="A158" i="19"/>
  <c r="A155" i="20"/>
  <c r="A155" i="19"/>
  <c r="A139" i="20"/>
  <c r="B139" i="20" s="1"/>
  <c r="A123" i="20"/>
  <c r="B123" i="20" s="1"/>
  <c r="A107" i="20"/>
  <c r="B107" i="20" s="1"/>
  <c r="A123" i="19"/>
  <c r="A139" i="19"/>
  <c r="A194" i="19"/>
  <c r="G198" i="19"/>
  <c r="A210" i="19"/>
  <c r="A185" i="20"/>
  <c r="A181" i="20"/>
  <c r="B181" i="20" s="1"/>
  <c r="A177" i="20"/>
  <c r="A176" i="19"/>
  <c r="A176" i="20"/>
  <c r="B176" i="20" s="1"/>
  <c r="A173" i="20"/>
  <c r="A173" i="19"/>
  <c r="A169" i="20"/>
  <c r="B169" i="20" s="1"/>
  <c r="A168" i="19"/>
  <c r="A168" i="20"/>
  <c r="B168" i="20" s="1"/>
  <c r="A165" i="20"/>
  <c r="B165" i="20" s="1"/>
  <c r="A161" i="20"/>
  <c r="B161" i="20" s="1"/>
  <c r="A157" i="20"/>
  <c r="B157" i="20" s="1"/>
  <c r="A153" i="20"/>
  <c r="B153" i="20" s="1"/>
  <c r="A149" i="20"/>
  <c r="B149" i="20" s="1"/>
  <c r="A145" i="20"/>
  <c r="B145" i="20" s="1"/>
  <c r="A135" i="20"/>
  <c r="B135" i="20" s="1"/>
  <c r="A119" i="20"/>
  <c r="B119" i="20" s="1"/>
  <c r="A103" i="20"/>
  <c r="B103" i="20" s="1"/>
  <c r="A96" i="20"/>
  <c r="B96" i="20" s="1"/>
  <c r="A93" i="20"/>
  <c r="B93" i="20" s="1"/>
  <c r="A80" i="20"/>
  <c r="B80" i="20" s="1"/>
  <c r="A77" i="20"/>
  <c r="B77" i="20" s="1"/>
  <c r="A64" i="20"/>
  <c r="B64" i="20" s="1"/>
  <c r="A61" i="20"/>
  <c r="B61" i="20"/>
  <c r="A48" i="20"/>
  <c r="B48" i="20" s="1"/>
  <c r="A45" i="20"/>
  <c r="B45" i="20" s="1"/>
  <c r="A202" i="19"/>
  <c r="A211" i="20"/>
  <c r="B211" i="20" s="1"/>
  <c r="A207" i="20"/>
  <c r="B207" i="20" s="1"/>
  <c r="A203" i="20"/>
  <c r="B203" i="20" s="1"/>
  <c r="A199" i="20"/>
  <c r="B199" i="20" s="1"/>
  <c r="B198" i="20"/>
  <c r="A195" i="20"/>
  <c r="A191" i="20"/>
  <c r="B191" i="20" s="1"/>
  <c r="A187" i="20"/>
  <c r="A131" i="20"/>
  <c r="B131" i="20"/>
  <c r="A115" i="20"/>
  <c r="B212" i="20"/>
  <c r="A137" i="20"/>
  <c r="B137" i="20"/>
  <c r="B136" i="20"/>
  <c r="A129" i="20"/>
  <c r="B129" i="20" s="1"/>
  <c r="B128" i="20"/>
  <c r="A121" i="20"/>
  <c r="B121" i="20" s="1"/>
  <c r="B120" i="20"/>
  <c r="A113" i="20"/>
  <c r="B112" i="20"/>
  <c r="A105" i="20"/>
  <c r="B105" i="20" s="1"/>
  <c r="B104" i="20"/>
  <c r="A92" i="20"/>
  <c r="B92" i="20" s="1"/>
  <c r="A89" i="20"/>
  <c r="A76" i="20"/>
  <c r="B76" i="20" s="1"/>
  <c r="A73" i="20"/>
  <c r="A60" i="20"/>
  <c r="B60" i="20" s="1"/>
  <c r="A57" i="20"/>
  <c r="A44" i="20"/>
  <c r="B44" i="20"/>
  <c r="A41" i="20"/>
  <c r="A28" i="20"/>
  <c r="B33" i="2"/>
  <c r="B28" i="19" s="1"/>
  <c r="A24" i="20"/>
  <c r="H32" i="19" s="1"/>
  <c r="B29" i="2"/>
  <c r="A141" i="20"/>
  <c r="B141" i="20" s="1"/>
  <c r="B140" i="20"/>
  <c r="A133" i="20"/>
  <c r="B133" i="20" s="1"/>
  <c r="B132" i="20"/>
  <c r="A125" i="20"/>
  <c r="B124" i="20"/>
  <c r="A117" i="20"/>
  <c r="B117" i="20" s="1"/>
  <c r="B116" i="20"/>
  <c r="A109" i="20"/>
  <c r="B109" i="20" s="1"/>
  <c r="B108" i="20"/>
  <c r="A84" i="20"/>
  <c r="B84" i="20" s="1"/>
  <c r="A81" i="20"/>
  <c r="B81" i="20" s="1"/>
  <c r="A68" i="20"/>
  <c r="B68" i="20" s="1"/>
  <c r="A65" i="20"/>
  <c r="B65" i="20" s="1"/>
  <c r="A52" i="20"/>
  <c r="B52" i="20" s="1"/>
  <c r="A49" i="20"/>
  <c r="B49" i="20" s="1"/>
  <c r="B101" i="20"/>
  <c r="B99" i="20"/>
  <c r="B97" i="20"/>
  <c r="B31" i="20"/>
  <c r="B26" i="20"/>
  <c r="B36" i="20"/>
  <c r="B32" i="20"/>
  <c r="B30" i="20"/>
  <c r="B34" i="2"/>
  <c r="B29" i="20" s="1"/>
  <c r="B30" i="2"/>
  <c r="B25" i="20" s="1"/>
  <c r="B100" i="20"/>
  <c r="B98" i="20"/>
  <c r="B34" i="20"/>
  <c r="A20" i="20"/>
  <c r="B25" i="2"/>
  <c r="B20" i="19" s="1"/>
  <c r="G16" i="19"/>
  <c r="B14" i="20"/>
  <c r="K13" i="20"/>
  <c r="H13" i="19" s="1"/>
  <c r="B15" i="20"/>
  <c r="J31" i="20"/>
  <c r="G31" i="19" s="1"/>
  <c r="J14" i="20"/>
  <c r="H15" i="19"/>
  <c r="J15" i="20"/>
  <c r="G15" i="19" s="1"/>
  <c r="J32" i="20"/>
  <c r="G32" i="19" s="1"/>
  <c r="A27" i="15"/>
  <c r="A28" i="15" s="1"/>
  <c r="A29" i="15" s="1"/>
  <c r="A30" i="15" s="1"/>
  <c r="A31" i="15" s="1"/>
  <c r="A32" i="15" s="1"/>
  <c r="A33" i="15" s="1"/>
  <c r="A34" i="15" s="1"/>
  <c r="A35" i="15" s="1"/>
  <c r="A36" i="15" s="1"/>
  <c r="A37" i="15" s="1"/>
  <c r="A38" i="15" s="1"/>
  <c r="A39" i="15" s="1"/>
  <c r="A40" i="15" s="1"/>
  <c r="A41" i="15" s="1"/>
  <c r="A42" i="15" s="1"/>
  <c r="H18" i="19"/>
  <c r="D18" i="2"/>
  <c r="H19" i="19"/>
  <c r="H33" i="19"/>
  <c r="H16" i="19"/>
  <c r="B87" i="19"/>
  <c r="B45" i="19"/>
  <c r="B33" i="9"/>
  <c r="B38" i="19"/>
  <c r="B26" i="19"/>
  <c r="B88" i="19"/>
  <c r="B212" i="19"/>
  <c r="B13" i="20"/>
  <c r="B13" i="9"/>
  <c r="B13" i="19"/>
  <c r="B95" i="19"/>
  <c r="B30" i="19"/>
  <c r="B77" i="19"/>
  <c r="B48" i="19"/>
  <c r="B18" i="19"/>
  <c r="B94" i="19"/>
  <c r="B102" i="19"/>
  <c r="B62" i="19"/>
  <c r="B39" i="19"/>
  <c r="B46" i="19"/>
  <c r="B112" i="19"/>
  <c r="B34" i="19"/>
  <c r="B110" i="19"/>
  <c r="B103" i="19"/>
  <c r="B18" i="9"/>
  <c r="B31" i="9"/>
  <c r="B47" i="19"/>
  <c r="B34" i="9"/>
  <c r="B104" i="19"/>
  <c r="B40" i="19"/>
  <c r="B105" i="19"/>
  <c r="B96" i="19"/>
  <c r="B27" i="9"/>
  <c r="B86" i="19"/>
  <c r="B98" i="19"/>
  <c r="B63" i="19"/>
  <c r="B55" i="19"/>
  <c r="B113" i="19"/>
  <c r="B70" i="19"/>
  <c r="B65" i="19"/>
  <c r="B50" i="19"/>
  <c r="B99" i="19"/>
  <c r="B114" i="19"/>
  <c r="B158" i="19"/>
  <c r="B54" i="19"/>
  <c r="B210" i="19"/>
  <c r="B146" i="19"/>
  <c r="B118" i="19"/>
  <c r="B78" i="19"/>
  <c r="B116" i="19"/>
  <c r="B66" i="19"/>
  <c r="B207" i="19"/>
  <c r="B206" i="19"/>
  <c r="B115" i="19"/>
  <c r="B109" i="19"/>
  <c r="B126" i="19"/>
  <c r="B60" i="19"/>
  <c r="B51" i="19"/>
  <c r="B31" i="19"/>
  <c r="B159" i="19"/>
  <c r="B134" i="19"/>
  <c r="B79" i="19"/>
  <c r="B71" i="19"/>
  <c r="B195" i="19"/>
  <c r="B170" i="19"/>
  <c r="B174" i="19"/>
  <c r="B200" i="19"/>
  <c r="B176" i="19"/>
  <c r="B198" i="19"/>
  <c r="B178" i="19"/>
  <c r="B157" i="19"/>
  <c r="B152" i="19"/>
  <c r="B142" i="19"/>
  <c r="B125" i="19"/>
  <c r="B211" i="19"/>
  <c r="B130" i="19"/>
  <c r="B138" i="19"/>
  <c r="B123" i="19"/>
  <c r="B83" i="19"/>
  <c r="B128" i="19"/>
  <c r="B80" i="19"/>
  <c r="B147" i="19"/>
  <c r="B191" i="19"/>
  <c r="B135" i="19"/>
  <c r="B151" i="19"/>
  <c r="B192" i="19"/>
  <c r="B160" i="19"/>
  <c r="B167" i="19"/>
  <c r="B166" i="19"/>
  <c r="B168" i="19"/>
  <c r="B194" i="19"/>
  <c r="B119" i="19"/>
  <c r="B131" i="19"/>
  <c r="B67" i="19"/>
  <c r="B56" i="19"/>
  <c r="B199" i="19"/>
  <c r="B208" i="19"/>
  <c r="B184" i="19"/>
  <c r="B144" i="19"/>
  <c r="B190" i="19"/>
  <c r="B122" i="19"/>
  <c r="B106" i="19"/>
  <c r="B82" i="19"/>
  <c r="B136" i="19"/>
  <c r="B64" i="19"/>
  <c r="B120" i="19"/>
  <c r="B175" i="19"/>
  <c r="B139" i="19"/>
  <c r="B89" i="19"/>
  <c r="B26" i="9"/>
  <c r="B155" i="19"/>
  <c r="B59" i="19"/>
  <c r="B42" i="19"/>
  <c r="B187" i="19"/>
  <c r="B91" i="19"/>
  <c r="B202" i="19"/>
  <c r="B73" i="19"/>
  <c r="B154" i="19"/>
  <c r="B171" i="19"/>
  <c r="B90" i="19"/>
  <c r="B74" i="19"/>
  <c r="B203" i="19"/>
  <c r="B185" i="19"/>
  <c r="B27" i="19"/>
  <c r="B41" i="19"/>
  <c r="B107" i="19"/>
  <c r="B169" i="19"/>
  <c r="B186" i="19"/>
  <c r="B58" i="19"/>
  <c r="B75" i="19"/>
  <c r="B43" i="19"/>
  <c r="B180" i="19"/>
  <c r="B52" i="19"/>
  <c r="B36" i="19"/>
  <c r="B140" i="19"/>
  <c r="B148" i="19"/>
  <c r="B156" i="19"/>
  <c r="B124" i="19"/>
  <c r="B68" i="19"/>
  <c r="B172" i="19"/>
  <c r="B108" i="19"/>
  <c r="B76" i="19"/>
  <c r="B137" i="19"/>
  <c r="B92" i="19"/>
  <c r="B100" i="19"/>
  <c r="B44" i="19"/>
  <c r="B164" i="19"/>
  <c r="B196" i="19"/>
  <c r="B84" i="19"/>
  <c r="B132" i="19"/>
  <c r="B197" i="19"/>
  <c r="B177" i="19"/>
  <c r="B161" i="19"/>
  <c r="B173" i="19"/>
  <c r="B21" i="9"/>
  <c r="B189" i="19"/>
  <c r="B97" i="19"/>
  <c r="B121" i="19"/>
  <c r="B81" i="19"/>
  <c r="B133" i="19"/>
  <c r="B69" i="19"/>
  <c r="B181" i="19"/>
  <c r="B153" i="19"/>
  <c r="B57" i="19"/>
  <c r="B61" i="19"/>
  <c r="B15" i="9"/>
  <c r="B93" i="19"/>
  <c r="B53" i="19"/>
  <c r="B145" i="19"/>
  <c r="B141" i="19"/>
  <c r="B101" i="19"/>
  <c r="B85" i="19"/>
  <c r="B165" i="19"/>
  <c r="B37" i="19"/>
  <c r="B33" i="19"/>
  <c r="B117" i="19"/>
  <c r="B49" i="19"/>
  <c r="B129" i="19"/>
  <c r="B15" i="19"/>
  <c r="B149" i="19"/>
  <c r="B209" i="19"/>
  <c r="B16" i="19" l="1"/>
  <c r="H25" i="19"/>
  <c r="B24" i="9"/>
  <c r="B22" i="19"/>
  <c r="H27" i="19"/>
  <c r="H22" i="19"/>
  <c r="H26" i="19"/>
  <c r="G14" i="19"/>
  <c r="J13" i="20"/>
  <c r="G13" i="19" s="1"/>
  <c r="H14" i="19"/>
  <c r="B35" i="19"/>
  <c r="B14" i="9"/>
  <c r="B16" i="20"/>
  <c r="B14" i="19"/>
  <c r="H34" i="19"/>
  <c r="G34" i="19"/>
  <c r="G22" i="19"/>
  <c r="H17" i="19"/>
  <c r="H20" i="19"/>
  <c r="H23" i="19"/>
  <c r="G18" i="19"/>
  <c r="G19" i="19"/>
  <c r="G20" i="19"/>
  <c r="G17" i="19"/>
  <c r="F18" i="19"/>
  <c r="B7" i="6"/>
  <c r="B21" i="20"/>
  <c r="B21" i="19"/>
  <c r="B17" i="9"/>
  <c r="B22" i="9"/>
  <c r="B22" i="20"/>
  <c r="B29" i="19"/>
  <c r="B24" i="19"/>
  <c r="B29" i="9"/>
  <c r="B19" i="9"/>
  <c r="B23" i="9"/>
  <c r="B23" i="19"/>
  <c r="B19" i="20"/>
  <c r="G27" i="19"/>
  <c r="G28" i="19"/>
  <c r="B17" i="20"/>
  <c r="F17" i="19"/>
  <c r="B25" i="9"/>
  <c r="B25" i="19"/>
  <c r="B20" i="20"/>
  <c r="B28" i="20"/>
  <c r="B35" i="9"/>
  <c r="B20" i="9"/>
  <c r="B32" i="9"/>
  <c r="B28" i="9"/>
  <c r="B32" i="19"/>
  <c r="F31" i="19"/>
  <c r="H28" i="19"/>
  <c r="F20" i="19"/>
  <c r="F32" i="19"/>
  <c r="F33" i="19"/>
  <c r="H36" i="19"/>
  <c r="F24" i="19"/>
  <c r="F21" i="19"/>
  <c r="F23" i="19"/>
  <c r="F28" i="19"/>
  <c r="F36" i="19"/>
  <c r="H29" i="19"/>
  <c r="F25" i="19"/>
  <c r="F22" i="19"/>
  <c r="F27" i="19"/>
  <c r="H30" i="19"/>
  <c r="F29" i="19"/>
  <c r="G29" i="19"/>
  <c r="G202" i="19"/>
  <c r="F202" i="19"/>
  <c r="H202" i="19"/>
  <c r="B173" i="20"/>
  <c r="H176" i="19"/>
  <c r="F176" i="19"/>
  <c r="G176" i="19"/>
  <c r="B155" i="20"/>
  <c r="G158" i="19"/>
  <c r="F158" i="19"/>
  <c r="H158" i="19"/>
  <c r="G53" i="19"/>
  <c r="H53" i="19"/>
  <c r="F53" i="19"/>
  <c r="G170" i="19"/>
  <c r="H170" i="19"/>
  <c r="F170" i="19"/>
  <c r="F30" i="19"/>
  <c r="G21" i="19"/>
  <c r="G56" i="19"/>
  <c r="H56" i="19"/>
  <c r="F56" i="19"/>
  <c r="F111" i="19"/>
  <c r="H111" i="19"/>
  <c r="G111" i="19"/>
  <c r="G162" i="19"/>
  <c r="F162" i="19"/>
  <c r="H162" i="19"/>
  <c r="B189" i="20"/>
  <c r="F205" i="19"/>
  <c r="H205" i="19"/>
  <c r="G205" i="19"/>
  <c r="H21" i="19"/>
  <c r="H24" i="19"/>
  <c r="H31" i="19"/>
  <c r="G23" i="19"/>
  <c r="G33" i="19"/>
  <c r="B125" i="20"/>
  <c r="B24" i="20"/>
  <c r="B41" i="20"/>
  <c r="B57" i="20"/>
  <c r="B73" i="20"/>
  <c r="B89" i="20"/>
  <c r="B113" i="20"/>
  <c r="B115" i="20"/>
  <c r="B187" i="20"/>
  <c r="B195" i="20"/>
  <c r="G26" i="19"/>
  <c r="G168" i="19"/>
  <c r="F168" i="19"/>
  <c r="H168" i="19"/>
  <c r="F173" i="19"/>
  <c r="G173" i="19"/>
  <c r="H173" i="19"/>
  <c r="B177" i="20"/>
  <c r="B185" i="20"/>
  <c r="G194" i="19"/>
  <c r="F194" i="19"/>
  <c r="H194" i="19"/>
  <c r="F155" i="19"/>
  <c r="G155" i="19"/>
  <c r="H155" i="19"/>
  <c r="B158" i="20"/>
  <c r="H193" i="19"/>
  <c r="F193" i="19"/>
  <c r="G193" i="19"/>
  <c r="H209" i="19"/>
  <c r="F209" i="19"/>
  <c r="G209" i="19"/>
  <c r="G151" i="19"/>
  <c r="F151" i="19"/>
  <c r="H151" i="19"/>
  <c r="B167" i="20"/>
  <c r="B170" i="20"/>
  <c r="G166" i="19"/>
  <c r="F166" i="19"/>
  <c r="H166" i="19"/>
  <c r="B179" i="20"/>
  <c r="B182" i="20"/>
  <c r="G201" i="19"/>
  <c r="H201" i="19"/>
  <c r="F201" i="19"/>
  <c r="G24" i="19"/>
  <c r="B35" i="20"/>
  <c r="B56" i="20"/>
  <c r="H85" i="19"/>
  <c r="F85" i="19"/>
  <c r="G85" i="19"/>
  <c r="F88" i="19"/>
  <c r="G88" i="19"/>
  <c r="H88" i="19"/>
  <c r="B111" i="20"/>
  <c r="G175" i="19"/>
  <c r="F175" i="19"/>
  <c r="H175" i="19"/>
  <c r="B178" i="20"/>
  <c r="F189" i="19"/>
  <c r="G189" i="19"/>
  <c r="H189" i="19"/>
  <c r="B200" i="20"/>
  <c r="B205" i="20"/>
  <c r="G36" i="19"/>
  <c r="H139" i="19"/>
  <c r="G139" i="19"/>
  <c r="F139" i="19"/>
  <c r="G174" i="19"/>
  <c r="H174" i="19"/>
  <c r="F174" i="19"/>
  <c r="F188" i="19"/>
  <c r="G188" i="19"/>
  <c r="H188" i="19"/>
  <c r="G204" i="19"/>
  <c r="F204" i="19"/>
  <c r="H204" i="19"/>
  <c r="F154" i="19"/>
  <c r="G154" i="19"/>
  <c r="H154" i="19"/>
  <c r="H197" i="19"/>
  <c r="G197" i="19"/>
  <c r="F197" i="19"/>
  <c r="H208" i="19"/>
  <c r="G208" i="19"/>
  <c r="F208" i="19"/>
  <c r="H147" i="19"/>
  <c r="F147" i="19"/>
  <c r="G147" i="19"/>
  <c r="G150" i="19"/>
  <c r="F150" i="19"/>
  <c r="H150" i="19"/>
  <c r="H163" i="19"/>
  <c r="F163" i="19"/>
  <c r="G163" i="19"/>
  <c r="F179" i="19"/>
  <c r="H179" i="19"/>
  <c r="G179" i="19"/>
  <c r="G25" i="19"/>
  <c r="G40" i="19"/>
  <c r="F40" i="19"/>
  <c r="H40" i="19"/>
  <c r="G72" i="19"/>
  <c r="F72" i="19"/>
  <c r="H72" i="19"/>
  <c r="G143" i="19"/>
  <c r="H143" i="19"/>
  <c r="F143" i="19"/>
  <c r="F34" i="19"/>
  <c r="H210" i="19"/>
  <c r="F210" i="19"/>
  <c r="G210" i="19"/>
  <c r="H123" i="19"/>
  <c r="F123" i="19"/>
  <c r="G123" i="19"/>
  <c r="F183" i="19"/>
  <c r="H183" i="19"/>
  <c r="G183" i="19"/>
  <c r="F192" i="19"/>
  <c r="H192" i="19"/>
  <c r="G192" i="19"/>
  <c r="G30" i="19"/>
  <c r="G182" i="19"/>
  <c r="F182" i="19"/>
  <c r="H182" i="19"/>
  <c r="F35" i="19"/>
  <c r="G35" i="19"/>
  <c r="H35" i="19"/>
  <c r="G37" i="19"/>
  <c r="F37" i="19"/>
  <c r="H37" i="19"/>
  <c r="G127" i="19"/>
  <c r="F127" i="19"/>
  <c r="H127" i="19"/>
  <c r="G146" i="19"/>
  <c r="H146" i="19"/>
  <c r="F146" i="19"/>
  <c r="H159" i="19"/>
  <c r="F159" i="19"/>
  <c r="G159" i="19"/>
  <c r="G200" i="19"/>
  <c r="H200" i="19"/>
  <c r="F200" i="19"/>
  <c r="F26" i="19"/>
  <c r="A49" i="6" l="1"/>
  <c r="C7" i="6"/>
  <c r="B49" i="6" s="1"/>
  <c r="G7" i="6"/>
  <c r="B6" i="6"/>
  <c r="C6" i="6" s="1"/>
  <c r="B57" i="6" l="1"/>
  <c r="B56" i="6" l="1"/>
  <c r="C56" i="6" s="1"/>
  <c r="G57" i="6"/>
  <c r="C57" i="6"/>
  <c r="B99" i="6" s="1"/>
  <c r="A99" i="6"/>
  <c r="B107" i="6" l="1"/>
  <c r="B106" i="6" l="1"/>
  <c r="C106" i="6" s="1"/>
  <c r="A149" i="6"/>
  <c r="C107" i="6"/>
  <c r="B149" i="6" s="1"/>
  <c r="G107" i="6"/>
  <c r="B157" i="6" l="1"/>
  <c r="B156" i="6" l="1"/>
  <c r="C156" i="6" s="1"/>
  <c r="C157" i="6"/>
  <c r="B199" i="6" s="1"/>
  <c r="A199" i="6"/>
  <c r="G157" i="6"/>
  <c r="B207" i="6" l="1"/>
  <c r="G207" i="6" l="1"/>
  <c r="C207" i="6"/>
  <c r="B249" i="6" s="1"/>
  <c r="A249" i="6"/>
  <c r="B206" i="6"/>
  <c r="C206" i="6" s="1"/>
  <c r="B257" i="6" l="1"/>
  <c r="C257" i="6" l="1"/>
  <c r="B299" i="6" s="1"/>
  <c r="A299" i="6"/>
  <c r="B256" i="6"/>
  <c r="C256" i="6" s="1"/>
  <c r="G257" i="6"/>
  <c r="B307" i="6" l="1"/>
  <c r="G307" i="6" l="1"/>
  <c r="A349" i="6"/>
  <c r="B357" i="6" s="1"/>
  <c r="C307" i="6"/>
  <c r="B349" i="6" s="1"/>
  <c r="B306" i="6"/>
  <c r="C306" i="6" s="1"/>
  <c r="C357" i="6" l="1"/>
  <c r="B399" i="6" s="1"/>
  <c r="B356" i="6"/>
  <c r="C356" i="6" s="1"/>
  <c r="A399" i="6"/>
  <c r="B407" i="6" s="1"/>
  <c r="G357" i="6"/>
  <c r="B406" i="6" l="1"/>
  <c r="C406" i="6" s="1"/>
  <c r="A449" i="6"/>
  <c r="B457" i="6" s="1"/>
  <c r="G407" i="6"/>
  <c r="C407" i="6"/>
  <c r="B449" i="6" s="1"/>
  <c r="B456" i="6" l="1"/>
  <c r="C456" i="6" s="1"/>
  <c r="C457" i="6"/>
  <c r="B499" i="6" s="1"/>
  <c r="A499" i="6"/>
  <c r="B507" i="6" s="1"/>
  <c r="G457" i="6"/>
  <c r="A549" i="6" l="1"/>
  <c r="B557" i="6" s="1"/>
  <c r="C507" i="6"/>
  <c r="B549" i="6" s="1"/>
  <c r="G507" i="6"/>
  <c r="B506" i="6"/>
  <c r="C506" i="6" s="1"/>
  <c r="B556" i="6" l="1"/>
  <c r="C556" i="6" s="1"/>
  <c r="A599" i="6"/>
  <c r="B607" i="6" s="1"/>
  <c r="C557" i="6"/>
  <c r="B599" i="6" s="1"/>
  <c r="G557" i="6"/>
  <c r="C607" i="6" l="1"/>
  <c r="B649" i="6" s="1"/>
  <c r="A649" i="6"/>
  <c r="B657" i="6" s="1"/>
  <c r="G607" i="6"/>
  <c r="B606" i="6"/>
  <c r="C606" i="6" s="1"/>
  <c r="B656" i="6" l="1"/>
  <c r="C656" i="6" s="1"/>
  <c r="A699" i="6"/>
  <c r="B707" i="6" s="1"/>
  <c r="C657" i="6"/>
  <c r="B699" i="6" s="1"/>
  <c r="G657" i="6"/>
  <c r="C707" i="6" l="1"/>
  <c r="B749" i="6" s="1"/>
  <c r="A749" i="6"/>
  <c r="B757" i="6" s="1"/>
  <c r="B706" i="6"/>
  <c r="C706" i="6" s="1"/>
  <c r="G707" i="6"/>
  <c r="A799" i="6" l="1"/>
  <c r="G757" i="6"/>
  <c r="B756" i="6"/>
  <c r="C756" i="6" s="1"/>
  <c r="C757" i="6"/>
  <c r="B799" i="6" s="1"/>
  <c r="B808" i="6" l="1"/>
  <c r="C808" i="6" l="1"/>
  <c r="B850" i="6" s="1"/>
  <c r="A850" i="6"/>
  <c r="B858" i="6" s="1"/>
  <c r="G808" i="6"/>
  <c r="B807" i="6"/>
  <c r="C807" i="6" s="1"/>
  <c r="G858" i="6" l="1"/>
  <c r="A900" i="6"/>
  <c r="B908" i="6" s="1"/>
  <c r="B857" i="6"/>
  <c r="C857" i="6" s="1"/>
  <c r="C858" i="6"/>
  <c r="B900" i="6" s="1"/>
  <c r="C908" i="6" l="1"/>
  <c r="B950" i="6" s="1"/>
  <c r="A950" i="6"/>
  <c r="B958" i="6" s="1"/>
  <c r="B907" i="6"/>
  <c r="C907" i="6" s="1"/>
  <c r="G908" i="6"/>
  <c r="A1000" i="6" l="1"/>
  <c r="B1008" i="6" s="1"/>
  <c r="B957" i="6"/>
  <c r="C957" i="6" s="1"/>
  <c r="C958" i="6"/>
  <c r="B1000" i="6" s="1"/>
  <c r="G958" i="6"/>
  <c r="C1008" i="6" l="1"/>
  <c r="B1050" i="6" s="1"/>
  <c r="A1050" i="6"/>
  <c r="B1058" i="6" s="1"/>
  <c r="G1008" i="6"/>
  <c r="B1007" i="6"/>
  <c r="C1007" i="6" s="1"/>
  <c r="G1058" i="6" l="1"/>
  <c r="A1100" i="6"/>
  <c r="B1108" i="6" s="1"/>
  <c r="B1057" i="6"/>
  <c r="C1057" i="6" s="1"/>
  <c r="C1058" i="6"/>
  <c r="B1100" i="6" s="1"/>
  <c r="B1107" i="6" l="1"/>
  <c r="C1107" i="6" s="1"/>
  <c r="A1150" i="6"/>
  <c r="B1158" i="6" s="1"/>
  <c r="C1108" i="6"/>
  <c r="B1150" i="6" s="1"/>
  <c r="G1108" i="6"/>
  <c r="B1157" i="6" l="1"/>
  <c r="C1157" i="6" s="1"/>
  <c r="A1200" i="6"/>
  <c r="B1208" i="6" s="1"/>
  <c r="C1158" i="6"/>
  <c r="B1200" i="6" s="1"/>
  <c r="G1158" i="6"/>
  <c r="C1208" i="6" l="1"/>
  <c r="B1250" i="6" s="1"/>
  <c r="B1207" i="6"/>
  <c r="C1207" i="6" s="1"/>
  <c r="G1208" i="6"/>
  <c r="A1250" i="6"/>
  <c r="B1258" i="6" s="1"/>
  <c r="C1258" i="6" l="1"/>
  <c r="B1300" i="6" s="1"/>
  <c r="A1300" i="6"/>
  <c r="B1308" i="6" s="1"/>
  <c r="G1258" i="6"/>
  <c r="B1257" i="6"/>
  <c r="C1257" i="6" s="1"/>
  <c r="C1308" i="6" l="1"/>
  <c r="B1350" i="6" s="1"/>
  <c r="A1350" i="6"/>
  <c r="B1358" i="6" s="1"/>
  <c r="G1308" i="6"/>
  <c r="B1307" i="6"/>
  <c r="C1307" i="6" s="1"/>
  <c r="C1358" i="6" l="1"/>
  <c r="B1400" i="6" s="1"/>
  <c r="G1358" i="6"/>
  <c r="A1400" i="6"/>
  <c r="B1408" i="6" s="1"/>
  <c r="B1357" i="6"/>
  <c r="C1357" i="6" s="1"/>
  <c r="C1408" i="6" l="1"/>
  <c r="B1450" i="6" s="1"/>
  <c r="A1450" i="6"/>
  <c r="B1458" i="6" s="1"/>
  <c r="G1408" i="6"/>
  <c r="B1407" i="6"/>
  <c r="C1407" i="6" s="1"/>
  <c r="C1458" i="6" l="1"/>
  <c r="B1500" i="6" s="1"/>
  <c r="B1457" i="6"/>
  <c r="C1457" i="6" s="1"/>
  <c r="A1500" i="6"/>
  <c r="B1508" i="6" s="1"/>
  <c r="G1458" i="6"/>
  <c r="B1507" i="6" l="1"/>
  <c r="C1507" i="6" s="1"/>
  <c r="G1508" i="6"/>
  <c r="A1550" i="6"/>
  <c r="B1558" i="6" s="1"/>
  <c r="C1508" i="6"/>
  <c r="B1550" i="6" s="1"/>
  <c r="G1558" i="6" l="1"/>
  <c r="A1600" i="6"/>
  <c r="B1608" i="6" s="1"/>
  <c r="C1558" i="6"/>
  <c r="B1600" i="6" s="1"/>
  <c r="B1557" i="6"/>
  <c r="C1557" i="6" s="1"/>
  <c r="C1608" i="6" l="1"/>
  <c r="B1650" i="6" s="1"/>
  <c r="A1650" i="6"/>
  <c r="B1658" i="6" s="1"/>
  <c r="G1608" i="6"/>
  <c r="B1607" i="6"/>
  <c r="C1607" i="6" s="1"/>
  <c r="G1658" i="6" l="1"/>
  <c r="A1700" i="6"/>
  <c r="B1708" i="6" s="1"/>
  <c r="B1657" i="6"/>
  <c r="C1657" i="6" s="1"/>
  <c r="C1658" i="6"/>
  <c r="B1700" i="6" s="1"/>
  <c r="B1707" i="6" l="1"/>
  <c r="C1707" i="6" s="1"/>
  <c r="C1708" i="6"/>
  <c r="B1750" i="6" s="1"/>
  <c r="G1708" i="6"/>
  <c r="A1750" i="6"/>
  <c r="B1758" i="6" s="1"/>
  <c r="C1758" i="6" l="1"/>
  <c r="B1800" i="6" s="1"/>
  <c r="G1758" i="6"/>
  <c r="B1757" i="6"/>
  <c r="C1757" i="6" s="1"/>
  <c r="A1800" i="6"/>
  <c r="B1808" i="6" s="1"/>
  <c r="C1808" i="6" l="1"/>
  <c r="B1850" i="6" s="1"/>
  <c r="B1807" i="6"/>
  <c r="C1807" i="6" s="1"/>
  <c r="G1808" i="6"/>
  <c r="A1850" i="6"/>
  <c r="B1858" i="6" s="1"/>
  <c r="A1900" i="6" l="1"/>
  <c r="B1908" i="6" s="1"/>
  <c r="B1857" i="6"/>
  <c r="C1857" i="6" s="1"/>
  <c r="C1858" i="6"/>
  <c r="B1900" i="6" s="1"/>
  <c r="G1858" i="6"/>
  <c r="B1907" i="6" l="1"/>
  <c r="C1907" i="6" s="1"/>
  <c r="C1908" i="6"/>
  <c r="B1950" i="6" s="1"/>
  <c r="G1908" i="6"/>
  <c r="A1950" i="6"/>
  <c r="B1958" i="6" s="1"/>
  <c r="B1957" i="6" l="1"/>
  <c r="C1957" i="6" s="1"/>
  <c r="A2000" i="6"/>
  <c r="B2008" i="6" s="1"/>
  <c r="G1958" i="6"/>
  <c r="C1958" i="6"/>
  <c r="B2000" i="6" s="1"/>
  <c r="A2050" i="6" l="1"/>
  <c r="B2058" i="6" s="1"/>
  <c r="B2007" i="6"/>
  <c r="C2007" i="6" s="1"/>
  <c r="G2008" i="6"/>
  <c r="C2008" i="6"/>
  <c r="B2050" i="6" s="1"/>
  <c r="B2057" i="6" l="1"/>
  <c r="C2057" i="6" s="1"/>
  <c r="A2100" i="6"/>
  <c r="B2108" i="6" s="1"/>
  <c r="G2058" i="6"/>
  <c r="C2058" i="6"/>
  <c r="B2100" i="6" s="1"/>
  <c r="C2108" i="6" l="1"/>
  <c r="B2150" i="6" s="1"/>
  <c r="B2107" i="6"/>
  <c r="C2107" i="6" s="1"/>
  <c r="A2150" i="6"/>
  <c r="B2158" i="6" s="1"/>
  <c r="G2108" i="6"/>
  <c r="A2200" i="6" l="1"/>
  <c r="B2208" i="6" s="1"/>
  <c r="B2157" i="6"/>
  <c r="C2157" i="6" s="1"/>
  <c r="G2158" i="6"/>
  <c r="C2158" i="6"/>
  <c r="B2200" i="6" s="1"/>
  <c r="B2207" i="6" l="1"/>
  <c r="C2207" i="6" s="1"/>
  <c r="C2208" i="6"/>
  <c r="B2250" i="6" s="1"/>
  <c r="G2208" i="6"/>
  <c r="A2250" i="6"/>
  <c r="B2258" i="6" s="1"/>
  <c r="B2257" i="6" l="1"/>
  <c r="C2257" i="6" s="1"/>
  <c r="G2258" i="6"/>
  <c r="C2258" i="6"/>
  <c r="B2300" i="6" s="1"/>
  <c r="A2300" i="6"/>
  <c r="B2308" i="6" s="1"/>
  <c r="A2350" i="6" l="1"/>
  <c r="B2358" i="6" s="1"/>
  <c r="B2307" i="6"/>
  <c r="C2307" i="6" s="1"/>
  <c r="G2308" i="6"/>
  <c r="C2308" i="6"/>
  <c r="B2350" i="6" s="1"/>
  <c r="A2400" i="6" l="1"/>
  <c r="B2408" i="6" s="1"/>
  <c r="G2358" i="6"/>
  <c r="B2357" i="6"/>
  <c r="C2357" i="6" s="1"/>
  <c r="C2358" i="6"/>
  <c r="B2400" i="6" s="1"/>
  <c r="A2450" i="6" l="1"/>
  <c r="B2458" i="6" s="1"/>
  <c r="B2407" i="6"/>
  <c r="C2407" i="6" s="1"/>
  <c r="G2408" i="6"/>
  <c r="C2408" i="6"/>
  <c r="B2450" i="6" s="1"/>
  <c r="A2500" i="6" l="1"/>
  <c r="B2508" i="6" s="1"/>
  <c r="B2457" i="6"/>
  <c r="C2457" i="6" s="1"/>
  <c r="G2458" i="6"/>
  <c r="C2458" i="6"/>
  <c r="B2500" i="6" s="1"/>
  <c r="C2508" i="6" l="1"/>
  <c r="B2550" i="6" s="1"/>
  <c r="A2550" i="6"/>
  <c r="B2558" i="6" s="1"/>
  <c r="G2508" i="6"/>
  <c r="B2507" i="6"/>
  <c r="C2507" i="6" s="1"/>
  <c r="A2600" i="6" l="1"/>
  <c r="B2608" i="6" s="1"/>
  <c r="C2558" i="6"/>
  <c r="B2600" i="6" s="1"/>
  <c r="G2558" i="6"/>
  <c r="B2557" i="6"/>
  <c r="C2557" i="6" s="1"/>
  <c r="B2607" i="6" l="1"/>
  <c r="C2607" i="6" s="1"/>
  <c r="C2608" i="6"/>
  <c r="B2650" i="6" s="1"/>
  <c r="A2650" i="6"/>
  <c r="B2658" i="6" s="1"/>
  <c r="G2608" i="6"/>
  <c r="C2658" i="6" l="1"/>
  <c r="B2700" i="6" s="1"/>
  <c r="G2658" i="6"/>
  <c r="A2700" i="6"/>
  <c r="B2708" i="6" s="1"/>
  <c r="B2657" i="6"/>
  <c r="C2657" i="6" s="1"/>
  <c r="B2707" i="6" l="1"/>
  <c r="C2707" i="6" s="1"/>
  <c r="C2708" i="6"/>
  <c r="B2750" i="6" s="1"/>
  <c r="G2708" i="6"/>
  <c r="A2750" i="6"/>
  <c r="B2758" i="6" s="1"/>
  <c r="B2757" i="6" l="1"/>
  <c r="C2757" i="6" s="1"/>
  <c r="G2758" i="6"/>
  <c r="A2800" i="6"/>
  <c r="B2808" i="6" s="1"/>
  <c r="C2758" i="6"/>
  <c r="B2800" i="6" s="1"/>
  <c r="A2850" i="6" l="1"/>
  <c r="B2858" i="6" s="1"/>
  <c r="G2808" i="6"/>
  <c r="B2807" i="6"/>
  <c r="C2807" i="6" s="1"/>
  <c r="C2808" i="6"/>
  <c r="B2850" i="6" s="1"/>
  <c r="B2857" i="6" l="1"/>
  <c r="C2857" i="6" s="1"/>
  <c r="A2900" i="6"/>
  <c r="B2908" i="6" s="1"/>
  <c r="G2858" i="6"/>
  <c r="C2858" i="6"/>
  <c r="B2900" i="6" s="1"/>
  <c r="C2908" i="6" l="1"/>
  <c r="B2950" i="6" s="1"/>
  <c r="B2907" i="6"/>
  <c r="C2907" i="6" s="1"/>
  <c r="A2950" i="6"/>
  <c r="B2958" i="6" s="1"/>
  <c r="G2908" i="6"/>
  <c r="B2957" i="6" l="1"/>
  <c r="C2957" i="6" s="1"/>
  <c r="C2958" i="6"/>
  <c r="B3000" i="6" s="1"/>
  <c r="A3000" i="6"/>
  <c r="B3008" i="6" s="1"/>
  <c r="G2958" i="6"/>
  <c r="C3008" i="6" l="1"/>
  <c r="B3050" i="6" s="1"/>
  <c r="B3007" i="6"/>
  <c r="C3007" i="6" s="1"/>
  <c r="G3008" i="6"/>
  <c r="A3050" i="6"/>
  <c r="B3058" i="6" s="1"/>
  <c r="C3058" i="6" l="1"/>
  <c r="B3100" i="6" s="1"/>
  <c r="B3057" i="6"/>
  <c r="C3057" i="6" s="1"/>
  <c r="G3058" i="6"/>
  <c r="A3100" i="6"/>
  <c r="B3108" i="6" s="1"/>
  <c r="C3108" i="6" l="1"/>
  <c r="B3150" i="6" s="1"/>
  <c r="G3108" i="6"/>
  <c r="A3150" i="6"/>
  <c r="B3158" i="6" s="1"/>
  <c r="B3107" i="6"/>
  <c r="C3107" i="6" s="1"/>
  <c r="C3158" i="6" l="1"/>
  <c r="B3200" i="6" s="1"/>
  <c r="G3158" i="6"/>
  <c r="A3200" i="6"/>
  <c r="B3208" i="6" s="1"/>
  <c r="B3157" i="6"/>
  <c r="C3157" i="6" s="1"/>
  <c r="G3208" i="6" l="1"/>
  <c r="B3207" i="6"/>
  <c r="C3207" i="6" s="1"/>
  <c r="C3208" i="6"/>
  <c r="B3250" i="6" s="1"/>
  <c r="A3250" i="6"/>
  <c r="B3258" i="6" s="1"/>
  <c r="C3258" i="6" l="1"/>
  <c r="B3300" i="6" s="1"/>
  <c r="G3258" i="6"/>
  <c r="A3300" i="6"/>
  <c r="B3308" i="6" s="1"/>
  <c r="B3257" i="6"/>
  <c r="C3257" i="6" s="1"/>
  <c r="C3308" i="6" l="1"/>
  <c r="B3350" i="6" s="1"/>
  <c r="A3350" i="6"/>
  <c r="B3358" i="6" s="1"/>
  <c r="G3308" i="6"/>
  <c r="B3307" i="6"/>
  <c r="C3307" i="6" s="1"/>
  <c r="G3358" i="6" l="1"/>
  <c r="A3400" i="6"/>
  <c r="B3408" i="6" s="1"/>
  <c r="B3357" i="6"/>
  <c r="C3357" i="6" s="1"/>
  <c r="C3358" i="6"/>
  <c r="B3400" i="6" s="1"/>
  <c r="B3407" i="6" l="1"/>
  <c r="C3407" i="6" s="1"/>
  <c r="C3408" i="6"/>
  <c r="B3450" i="6" s="1"/>
  <c r="G3408" i="6"/>
  <c r="A3450" i="6"/>
  <c r="B3458" i="6" s="1"/>
  <c r="B3457" i="6" l="1"/>
  <c r="C3457" i="6" s="1"/>
  <c r="C3458" i="6"/>
  <c r="B3500" i="6" s="1"/>
  <c r="G3458" i="6"/>
  <c r="A3500" i="6"/>
  <c r="B3508" i="6" s="1"/>
  <c r="G3508" i="6" l="1"/>
  <c r="B3507" i="6"/>
  <c r="C3507" i="6" s="1"/>
  <c r="C3508" i="6"/>
  <c r="B3550" i="6" s="1"/>
  <c r="A3550" i="6"/>
  <c r="B3558" i="6" s="1"/>
  <c r="A3600" i="6" l="1"/>
  <c r="B3608" i="6" s="1"/>
  <c r="C3558" i="6"/>
  <c r="B3600" i="6" s="1"/>
  <c r="G3558" i="6"/>
  <c r="B3557" i="6"/>
  <c r="C3557" i="6" s="1"/>
  <c r="A3650" i="6" l="1"/>
  <c r="B3658" i="6" s="1"/>
  <c r="B3607" i="6"/>
  <c r="C3607" i="6" s="1"/>
  <c r="G3608" i="6"/>
  <c r="C3608" i="6"/>
  <c r="B3650" i="6" s="1"/>
  <c r="C3658" i="6" l="1"/>
  <c r="B3700" i="6" s="1"/>
  <c r="G3658" i="6"/>
  <c r="A3700" i="6"/>
  <c r="B3708" i="6" s="1"/>
  <c r="B3657" i="6"/>
  <c r="C3657" i="6" s="1"/>
  <c r="G3708" i="6" l="1"/>
  <c r="A3750" i="6"/>
  <c r="B3758" i="6" s="1"/>
  <c r="B3707" i="6"/>
  <c r="C3707" i="6" s="1"/>
  <c r="C3708" i="6"/>
  <c r="B3750" i="6" s="1"/>
  <c r="A3800" i="6" l="1"/>
  <c r="B3808" i="6" s="1"/>
  <c r="B3757" i="6"/>
  <c r="C3757" i="6" s="1"/>
  <c r="G3758" i="6"/>
  <c r="C3758" i="6"/>
  <c r="B3800" i="6" s="1"/>
  <c r="B3807" i="6" l="1"/>
  <c r="C3807" i="6" s="1"/>
  <c r="G3808" i="6"/>
  <c r="A3850" i="6"/>
  <c r="B3858" i="6" s="1"/>
  <c r="C3808" i="6"/>
  <c r="B3850" i="6" s="1"/>
  <c r="G3858" i="6" l="1"/>
  <c r="B3857" i="6"/>
  <c r="C3857" i="6" s="1"/>
  <c r="C3858" i="6"/>
  <c r="B3900" i="6" s="1"/>
  <c r="A3900" i="6"/>
  <c r="B3908" i="6" s="1"/>
  <c r="G3908" i="6" l="1"/>
  <c r="C3908" i="6"/>
  <c r="B3950" i="6" s="1"/>
  <c r="A3950" i="6"/>
  <c r="B3958" i="6" s="1"/>
  <c r="B3907" i="6"/>
  <c r="C3907" i="6" s="1"/>
  <c r="C3958" i="6" l="1"/>
  <c r="B4000" i="6" s="1"/>
  <c r="G3958" i="6"/>
  <c r="A4000" i="6"/>
  <c r="B4008" i="6" s="1"/>
  <c r="B3957" i="6"/>
  <c r="C3957" i="6" s="1"/>
  <c r="B4007" i="6" l="1"/>
  <c r="C4007" i="6" s="1"/>
  <c r="A4050" i="6"/>
  <c r="B4058" i="6" s="1"/>
  <c r="G4008" i="6"/>
  <c r="C4008" i="6"/>
  <c r="B4050" i="6" s="1"/>
  <c r="C4058" i="6" l="1"/>
  <c r="B4100" i="6" s="1"/>
  <c r="A4100" i="6"/>
  <c r="B4108" i="6" s="1"/>
  <c r="G4058" i="6"/>
  <c r="B4057" i="6"/>
  <c r="C4057" i="6" s="1"/>
  <c r="C4108" i="6" l="1"/>
  <c r="B4150" i="6" s="1"/>
  <c r="B4107" i="6"/>
  <c r="C4107" i="6" s="1"/>
  <c r="A4150" i="6"/>
  <c r="B4158" i="6" s="1"/>
  <c r="G4108" i="6"/>
  <c r="B4157" i="6" l="1"/>
  <c r="C4157" i="6" s="1"/>
  <c r="G4158" i="6"/>
  <c r="C4158" i="6"/>
  <c r="B4200" i="6" s="1"/>
  <c r="A4200" i="6"/>
  <c r="B4208" i="6" s="1"/>
  <c r="C4208" i="6" l="1"/>
  <c r="B4250" i="6" s="1"/>
  <c r="G4208" i="6"/>
  <c r="B4207" i="6"/>
  <c r="C4207" i="6" s="1"/>
  <c r="A4250" i="6"/>
  <c r="B4258" i="6" s="1"/>
  <c r="C4258" i="6" l="1"/>
  <c r="B4300" i="6" s="1"/>
  <c r="A4300" i="6"/>
  <c r="B4308" i="6" s="1"/>
  <c r="G4258" i="6"/>
  <c r="B4257" i="6"/>
  <c r="C4257" i="6" s="1"/>
  <c r="G4308" i="6" l="1"/>
  <c r="C4308" i="6"/>
  <c r="B4350" i="6" s="1"/>
  <c r="A4350" i="6"/>
  <c r="B4358" i="6" s="1"/>
  <c r="B4307" i="6"/>
  <c r="C4307" i="6" s="1"/>
  <c r="G4358" i="6" l="1"/>
  <c r="A4400" i="6"/>
  <c r="B4408" i="6" s="1"/>
  <c r="B4357" i="6"/>
  <c r="C4357" i="6" s="1"/>
  <c r="C4358" i="6"/>
  <c r="B4400" i="6" s="1"/>
  <c r="B4407" i="6" l="1"/>
  <c r="C4407" i="6" s="1"/>
  <c r="A4450" i="6"/>
  <c r="B4458" i="6" s="1"/>
  <c r="G4408" i="6"/>
  <c r="C4408" i="6"/>
  <c r="B4450" i="6" s="1"/>
  <c r="A4500" i="6" l="1"/>
  <c r="B4508" i="6" s="1"/>
  <c r="B4457" i="6"/>
  <c r="C4457" i="6" s="1"/>
  <c r="C4458" i="6"/>
  <c r="B4500" i="6" s="1"/>
  <c r="G4458" i="6"/>
  <c r="A4550" i="6" l="1"/>
  <c r="B4558" i="6" s="1"/>
  <c r="B4507" i="6"/>
  <c r="C4507" i="6" s="1"/>
  <c r="C4508" i="6"/>
  <c r="B4550" i="6" s="1"/>
  <c r="G4508" i="6"/>
  <c r="C4558" i="6" l="1"/>
  <c r="B4600" i="6" s="1"/>
  <c r="G4558" i="6"/>
  <c r="A4600" i="6"/>
  <c r="B4608" i="6" s="1"/>
  <c r="B4557" i="6"/>
  <c r="C4557" i="6" s="1"/>
  <c r="C4608" i="6" l="1"/>
  <c r="B4650" i="6" s="1"/>
  <c r="B4607" i="6"/>
  <c r="C4607" i="6" s="1"/>
  <c r="G4608" i="6"/>
  <c r="A4650" i="6"/>
  <c r="B4658" i="6" s="1"/>
  <c r="G4658" i="6" l="1"/>
  <c r="B4657" i="6"/>
  <c r="C4657" i="6" s="1"/>
  <c r="C4658" i="6"/>
  <c r="B4700" i="6" s="1"/>
  <c r="A4700" i="6"/>
  <c r="B4708" i="6" s="1"/>
  <c r="C4708" i="6" l="1"/>
  <c r="B4750" i="6" s="1"/>
  <c r="B4707" i="6"/>
  <c r="C4707" i="6" s="1"/>
  <c r="G4708" i="6"/>
  <c r="A4750" i="6"/>
  <c r="B4758" i="6" s="1"/>
  <c r="A4800" i="6" l="1"/>
  <c r="B4808" i="6" s="1"/>
  <c r="B4757" i="6"/>
  <c r="C4757" i="6" s="1"/>
  <c r="G4758" i="6"/>
  <c r="C4758" i="6"/>
  <c r="B4800" i="6" s="1"/>
  <c r="C4808" i="6" l="1"/>
  <c r="B4850" i="6" s="1"/>
  <c r="G4808" i="6"/>
  <c r="B4807" i="6"/>
  <c r="C4807" i="6" s="1"/>
  <c r="A4850" i="6"/>
  <c r="B4858" i="6" s="1"/>
  <c r="B4857" i="6" l="1"/>
  <c r="C4857" i="6" s="1"/>
  <c r="A4900" i="6"/>
  <c r="B4908" i="6" s="1"/>
  <c r="C4858" i="6"/>
  <c r="B4900" i="6" s="1"/>
  <c r="G4858" i="6"/>
  <c r="C4908" i="6" l="1"/>
  <c r="B4950" i="6" s="1"/>
  <c r="A4950" i="6"/>
  <c r="B4958" i="6" s="1"/>
  <c r="G4908" i="6"/>
  <c r="B4907" i="6"/>
  <c r="C4907" i="6" s="1"/>
  <c r="G4958" i="6" l="1"/>
  <c r="A5000" i="6"/>
  <c r="B5008" i="6" s="1"/>
  <c r="C4958" i="6"/>
  <c r="B5000" i="6" s="1"/>
  <c r="B4957" i="6"/>
  <c r="C4957" i="6" s="1"/>
  <c r="B5007" i="6" l="1"/>
  <c r="C5007" i="6" s="1"/>
  <c r="A5050" i="6"/>
  <c r="B5058" i="6" s="1"/>
  <c r="C5008" i="6"/>
  <c r="B5050" i="6" s="1"/>
  <c r="G5008" i="6"/>
  <c r="C5058" i="6" l="1"/>
  <c r="B5100" i="6" s="1"/>
  <c r="A5100" i="6"/>
  <c r="B5108" i="6" s="1"/>
  <c r="G5058" i="6"/>
  <c r="B5057" i="6"/>
  <c r="C5057" i="6" s="1"/>
  <c r="B5107" i="6" l="1"/>
  <c r="C5107" i="6" s="1"/>
  <c r="C5108" i="6"/>
  <c r="B5150" i="6" s="1"/>
  <c r="A5150" i="6"/>
  <c r="B5158" i="6" s="1"/>
  <c r="G5108" i="6"/>
  <c r="B5157" i="6" l="1"/>
  <c r="C5157" i="6" s="1"/>
  <c r="A5200" i="6"/>
  <c r="B5208" i="6" s="1"/>
  <c r="C5158" i="6"/>
  <c r="B5200" i="6" s="1"/>
  <c r="G5158" i="6"/>
  <c r="G5208" i="6" l="1"/>
  <c r="C5208" i="6"/>
  <c r="B5250" i="6" s="1"/>
  <c r="B5207" i="6"/>
  <c r="C5207" i="6" s="1"/>
  <c r="A5250" i="6"/>
  <c r="B5258" i="6" s="1"/>
  <c r="G5258" i="6" l="1"/>
  <c r="C5258" i="6"/>
  <c r="B5300" i="6" s="1"/>
  <c r="B5257" i="6"/>
  <c r="C5257" i="6" s="1"/>
  <c r="A5300" i="6"/>
  <c r="B5308" i="6" s="1"/>
  <c r="B5307" i="6" l="1"/>
  <c r="C5307" i="6" s="1"/>
  <c r="G5308" i="6"/>
  <c r="A5350" i="6"/>
  <c r="B5358" i="6" s="1"/>
  <c r="C5308" i="6"/>
  <c r="B5350" i="6" s="1"/>
  <c r="A5400" i="6" l="1"/>
  <c r="B5408" i="6" s="1"/>
  <c r="B5357" i="6"/>
  <c r="C5357" i="6" s="1"/>
  <c r="G5358" i="6"/>
  <c r="C5358" i="6"/>
  <c r="B5400" i="6" s="1"/>
  <c r="B5407" i="6" l="1"/>
  <c r="C5407" i="6" s="1"/>
  <c r="C5408" i="6"/>
  <c r="B5450" i="6" s="1"/>
  <c r="G5408" i="6"/>
  <c r="A5450" i="6"/>
  <c r="B5458" i="6" s="1"/>
  <c r="B5457" i="6" l="1"/>
  <c r="C5457" i="6" s="1"/>
  <c r="C5458" i="6"/>
  <c r="B5500" i="6" s="1"/>
  <c r="G5458" i="6"/>
  <c r="A5500" i="6"/>
  <c r="B5508" i="6" s="1"/>
  <c r="A5550" i="6" l="1"/>
  <c r="B5558" i="6" s="1"/>
  <c r="C5508" i="6"/>
  <c r="B5550" i="6" s="1"/>
  <c r="G5508" i="6"/>
  <c r="B5507" i="6"/>
  <c r="C5507" i="6" s="1"/>
  <c r="G5558" i="6" l="1"/>
  <c r="C5558" i="6"/>
  <c r="B5600" i="6" s="1"/>
  <c r="B5557" i="6"/>
  <c r="C5557" i="6" s="1"/>
  <c r="A5600" i="6"/>
  <c r="B5608" i="6" s="1"/>
  <c r="A5650" i="6" l="1"/>
  <c r="B5658" i="6" s="1"/>
  <c r="C5608" i="6"/>
  <c r="B5650" i="6" s="1"/>
  <c r="G5608" i="6"/>
  <c r="B5607" i="6"/>
  <c r="C5607" i="6" s="1"/>
  <c r="C5658" i="6" l="1"/>
  <c r="B5700" i="6" s="1"/>
  <c r="B5657" i="6"/>
  <c r="C5657" i="6" s="1"/>
  <c r="A5700" i="6"/>
  <c r="B5708" i="6" s="1"/>
  <c r="G5658" i="6"/>
  <c r="C5708" i="6" l="1"/>
  <c r="B5750" i="6" s="1"/>
  <c r="G5708" i="6"/>
  <c r="B5707" i="6"/>
  <c r="C5707" i="6" s="1"/>
  <c r="A5750" i="6"/>
  <c r="B5758" i="6" s="1"/>
  <c r="B5757" i="6" l="1"/>
  <c r="C5757" i="6" s="1"/>
  <c r="A5800" i="6"/>
  <c r="B5808" i="6" s="1"/>
  <c r="G5758" i="6"/>
  <c r="C5758" i="6"/>
  <c r="B5800" i="6" s="1"/>
  <c r="G5808" i="6" l="1"/>
  <c r="B5807" i="6"/>
  <c r="C5807" i="6" s="1"/>
  <c r="A5850" i="6"/>
  <c r="B5858" i="6" s="1"/>
  <c r="C5808" i="6"/>
  <c r="B5850" i="6" s="1"/>
  <c r="G5858" i="6" l="1"/>
  <c r="B5857" i="6"/>
  <c r="C5857" i="6" s="1"/>
  <c r="A5900" i="6"/>
  <c r="B5908" i="6" s="1"/>
  <c r="C5858" i="6"/>
  <c r="B5900" i="6" s="1"/>
  <c r="G5908" i="6" l="1"/>
  <c r="B5907" i="6"/>
  <c r="C5907" i="6" s="1"/>
  <c r="C5908" i="6"/>
  <c r="B5950" i="6" s="1"/>
  <c r="A5950" i="6"/>
  <c r="B5958" i="6" s="1"/>
  <c r="A6000" i="6" l="1"/>
  <c r="B6008" i="6" s="1"/>
  <c r="G5958" i="6"/>
  <c r="C5958" i="6"/>
  <c r="B6000" i="6" s="1"/>
  <c r="B5957" i="6"/>
  <c r="C5957" i="6" s="1"/>
  <c r="C6008" i="6" l="1"/>
  <c r="B6050" i="6" s="1"/>
  <c r="G6008" i="6"/>
  <c r="B6007" i="6"/>
  <c r="C6007" i="6" s="1"/>
  <c r="A6050" i="6"/>
  <c r="B6058" i="6" s="1"/>
  <c r="C6058" i="6" l="1"/>
  <c r="B6100" i="6" s="1"/>
  <c r="G6058" i="6"/>
  <c r="A6100" i="6"/>
  <c r="B6108" i="6" s="1"/>
  <c r="B6057" i="6"/>
  <c r="C6057" i="6" s="1"/>
  <c r="B6107" i="6" l="1"/>
  <c r="C6107" i="6" s="1"/>
  <c r="A6150" i="6"/>
  <c r="C6108" i="6"/>
  <c r="B6150" i="6" s="1"/>
  <c r="G6108" i="6"/>
  <c r="B6158" i="6" l="1"/>
  <c r="A6200" i="6" l="1"/>
  <c r="C6158" i="6"/>
  <c r="B6200" i="6" s="1"/>
  <c r="F18" i="2" s="1"/>
  <c r="G6158" i="6"/>
  <c r="B6157" i="6"/>
  <c r="C6157" i="6" s="1"/>
  <c r="D188" i="19"/>
  <c r="D188" i="20"/>
  <c r="D91" i="20"/>
  <c r="D91" i="19"/>
  <c r="D204" i="20"/>
  <c r="D204" i="19"/>
  <c r="D193" i="19"/>
  <c r="D193" i="20"/>
  <c r="D184" i="19"/>
  <c r="D184" i="20"/>
  <c r="D97" i="19"/>
  <c r="D97" i="20"/>
  <c r="D77" i="20"/>
  <c r="D77" i="19"/>
  <c r="D83" i="19"/>
  <c r="D83" i="20"/>
  <c r="D198" i="20"/>
  <c r="D198" i="19"/>
  <c r="D141" i="20"/>
  <c r="D141" i="19"/>
  <c r="D123" i="20"/>
  <c r="D123" i="19"/>
  <c r="D187" i="20"/>
  <c r="D187" i="19"/>
  <c r="D153" i="19"/>
  <c r="D153" i="20"/>
  <c r="D113" i="19"/>
  <c r="D113" i="20"/>
  <c r="D207" i="19"/>
  <c r="D207" i="20"/>
  <c r="D197" i="20"/>
  <c r="D197" i="19"/>
  <c r="D51" i="19"/>
  <c r="D51" i="20"/>
  <c r="D195" i="20"/>
  <c r="D195" i="19"/>
  <c r="D175" i="20"/>
  <c r="D175" i="19"/>
  <c r="D38" i="20"/>
  <c r="D38" i="19"/>
  <c r="D167" i="20"/>
  <c r="D167" i="19"/>
  <c r="D138" i="20"/>
  <c r="D138" i="19"/>
  <c r="D162" i="20"/>
  <c r="D162" i="19"/>
  <c r="D158" i="19"/>
  <c r="D158" i="20"/>
  <c r="D61" i="20"/>
  <c r="D61" i="19"/>
  <c r="D135" i="19"/>
  <c r="D135" i="20"/>
  <c r="D115" i="19"/>
  <c r="D115" i="20"/>
  <c r="D165" i="19"/>
  <c r="D165" i="20"/>
  <c r="D171" i="20"/>
  <c r="D171" i="19"/>
  <c r="D106" i="20"/>
  <c r="D106" i="19"/>
  <c r="D116" i="20"/>
  <c r="D116" i="19"/>
  <c r="D176" i="20"/>
  <c r="D176" i="19"/>
  <c r="D205" i="20"/>
  <c r="D205" i="19"/>
  <c r="D37" i="20"/>
  <c r="D37" i="19"/>
  <c r="D82" i="19"/>
  <c r="D82" i="20"/>
  <c r="D101" i="20"/>
  <c r="D101" i="19"/>
  <c r="D142" i="20"/>
  <c r="D142" i="19"/>
  <c r="D191" i="19"/>
  <c r="D191" i="20"/>
  <c r="D149" i="20"/>
  <c r="D149" i="19"/>
  <c r="D108" i="19"/>
  <c r="D108" i="20"/>
  <c r="D199" i="20"/>
  <c r="D199" i="19"/>
  <c r="D81" i="19"/>
  <c r="D81" i="20"/>
  <c r="D212" i="20"/>
  <c r="D212" i="19"/>
  <c r="D118" i="19"/>
  <c r="D118" i="20"/>
  <c r="D129" i="20"/>
  <c r="D129" i="19"/>
  <c r="D125" i="20"/>
  <c r="D125" i="19"/>
  <c r="D100" i="20"/>
  <c r="D100" i="19"/>
  <c r="D88" i="19"/>
  <c r="D88" i="20"/>
  <c r="D55" i="20"/>
  <c r="D55" i="19"/>
  <c r="D54" i="20"/>
  <c r="D54" i="19"/>
  <c r="D59" i="19"/>
  <c r="D59" i="20"/>
  <c r="D47" i="19"/>
  <c r="D47" i="20"/>
  <c r="D159" i="19"/>
  <c r="D159" i="20"/>
  <c r="D53" i="20"/>
  <c r="D53" i="19"/>
  <c r="D79" i="19"/>
  <c r="D79" i="20"/>
  <c r="D64" i="20"/>
  <c r="D64" i="19"/>
  <c r="D209" i="19"/>
  <c r="D209" i="20"/>
  <c r="D39" i="20"/>
  <c r="D39" i="19"/>
  <c r="D42" i="20"/>
  <c r="D42" i="19"/>
  <c r="D161" i="19"/>
  <c r="D161" i="20"/>
  <c r="D119" i="20"/>
  <c r="D119" i="19"/>
  <c r="D174" i="20"/>
  <c r="D174" i="19"/>
  <c r="D170" i="19"/>
  <c r="D170" i="20"/>
  <c r="D40" i="20"/>
  <c r="D40" i="19"/>
  <c r="D154" i="19"/>
  <c r="D154" i="20"/>
  <c r="D90" i="19"/>
  <c r="D90" i="20"/>
  <c r="D103" i="20"/>
  <c r="D103" i="19"/>
  <c r="D163" i="20"/>
  <c r="D163" i="19"/>
  <c r="D164" i="20"/>
  <c r="D164" i="19"/>
  <c r="D50" i="20"/>
  <c r="D50" i="19"/>
  <c r="D173" i="20"/>
  <c r="D173" i="19"/>
  <c r="D150" i="19"/>
  <c r="D150" i="20"/>
  <c r="D177" i="19"/>
  <c r="D177" i="20"/>
  <c r="D181" i="20"/>
  <c r="D181" i="19"/>
  <c r="D86" i="20"/>
  <c r="D86" i="19"/>
  <c r="D134" i="20"/>
  <c r="D134" i="19"/>
  <c r="D206" i="20"/>
  <c r="D206" i="19"/>
  <c r="D48" i="20"/>
  <c r="D48" i="19"/>
  <c r="D179" i="20"/>
  <c r="D179" i="19"/>
  <c r="D202" i="20"/>
  <c r="D202" i="19"/>
  <c r="D144" i="19"/>
  <c r="D144" i="20"/>
  <c r="D200" i="20"/>
  <c r="D200" i="19"/>
  <c r="D45" i="19"/>
  <c r="D45" i="20"/>
  <c r="D66" i="20"/>
  <c r="D66" i="19"/>
  <c r="D57" i="19"/>
  <c r="D57" i="20"/>
  <c r="D185" i="20"/>
  <c r="D185" i="19"/>
  <c r="D52" i="20"/>
  <c r="D52" i="19"/>
  <c r="D145" i="20"/>
  <c r="D145" i="19"/>
  <c r="D111" i="20"/>
  <c r="D111" i="19"/>
  <c r="D192" i="20"/>
  <c r="D192" i="19"/>
  <c r="D127" i="19"/>
  <c r="D127" i="20"/>
  <c r="D168" i="20"/>
  <c r="D168" i="19"/>
  <c r="D196" i="20"/>
  <c r="D196" i="19"/>
  <c r="D132" i="20"/>
  <c r="D132" i="19"/>
  <c r="D152" i="20"/>
  <c r="D152" i="19"/>
  <c r="D71" i="19"/>
  <c r="D71" i="20"/>
  <c r="D87" i="20"/>
  <c r="D87" i="19"/>
  <c r="D186" i="19"/>
  <c r="D186" i="20"/>
  <c r="D148" i="19"/>
  <c r="D148" i="20"/>
  <c r="D156" i="20"/>
  <c r="D156" i="19"/>
  <c r="D180" i="19"/>
  <c r="D180" i="20"/>
  <c r="D76" i="19"/>
  <c r="D76" i="20"/>
  <c r="D41" i="20"/>
  <c r="D41" i="19"/>
  <c r="D85" i="19"/>
  <c r="D85" i="20"/>
  <c r="D107" i="20"/>
  <c r="D107" i="19"/>
  <c r="D151" i="19"/>
  <c r="D151" i="20"/>
  <c r="D208" i="20"/>
  <c r="D208" i="19"/>
  <c r="D70" i="20"/>
  <c r="D70" i="19"/>
  <c r="D73" i="20"/>
  <c r="D73" i="19"/>
  <c r="D95" i="20"/>
  <c r="D95" i="19"/>
  <c r="D112" i="20"/>
  <c r="D112" i="19"/>
  <c r="D99" i="20"/>
  <c r="D99" i="19"/>
  <c r="D172" i="20"/>
  <c r="D172" i="19"/>
  <c r="D124" i="19"/>
  <c r="D124" i="20"/>
  <c r="D62" i="19"/>
  <c r="D62" i="20"/>
  <c r="D89" i="20"/>
  <c r="D89" i="19"/>
  <c r="D160" i="19"/>
  <c r="D160" i="20"/>
  <c r="D56" i="19"/>
  <c r="D56" i="20"/>
  <c r="D139" i="20"/>
  <c r="D139" i="19"/>
  <c r="D75" i="20"/>
  <c r="D75" i="19"/>
  <c r="D120" i="20"/>
  <c r="D120" i="19"/>
  <c r="D46" i="20"/>
  <c r="D46" i="19"/>
  <c r="D183" i="19"/>
  <c r="D183" i="20"/>
  <c r="D131" i="19"/>
  <c r="D131" i="20"/>
  <c r="D147" i="20"/>
  <c r="D147" i="19"/>
  <c r="D121" i="19"/>
  <c r="D121" i="20"/>
  <c r="D146" i="20"/>
  <c r="D146" i="19"/>
  <c r="D102" i="19"/>
  <c r="D102" i="20"/>
  <c r="D72" i="19"/>
  <c r="D72" i="20"/>
  <c r="D44" i="19"/>
  <c r="D44" i="20"/>
  <c r="D49" i="20"/>
  <c r="D49" i="19"/>
  <c r="D178" i="19"/>
  <c r="D178" i="20"/>
  <c r="D194" i="20"/>
  <c r="D194" i="19"/>
  <c r="D157" i="19"/>
  <c r="D157" i="20"/>
  <c r="D190" i="19"/>
  <c r="D190" i="20"/>
  <c r="D92" i="19"/>
  <c r="D92" i="20"/>
  <c r="D109" i="19"/>
  <c r="D109" i="20"/>
  <c r="D117" i="19"/>
  <c r="D117" i="20"/>
  <c r="G18" i="2"/>
  <c r="H18" i="2" l="1"/>
  <c r="F24" i="2"/>
  <c r="F33" i="2"/>
  <c r="F22" i="2"/>
  <c r="F29" i="2"/>
  <c r="F20" i="2"/>
  <c r="F19" i="2"/>
  <c r="F23" i="2"/>
  <c r="F30" i="2"/>
  <c r="F25" i="2"/>
  <c r="F21" i="2"/>
  <c r="F27" i="2"/>
  <c r="F31" i="2"/>
  <c r="F26" i="2"/>
  <c r="F32" i="2"/>
  <c r="F28" i="2"/>
  <c r="F34" i="2"/>
  <c r="D69" i="19"/>
  <c r="D69" i="20"/>
  <c r="D210" i="19"/>
  <c r="D210" i="20"/>
  <c r="D110" i="20"/>
  <c r="D110" i="19"/>
  <c r="D67" i="19"/>
  <c r="D67" i="20"/>
  <c r="D133" i="19"/>
  <c r="D133" i="20"/>
  <c r="D140" i="19"/>
  <c r="D140" i="20"/>
  <c r="D104" i="20"/>
  <c r="D104" i="19"/>
  <c r="D43" i="20"/>
  <c r="D43" i="19"/>
  <c r="D114" i="20"/>
  <c r="D114" i="19"/>
  <c r="D68" i="20"/>
  <c r="D68" i="19"/>
  <c r="D58" i="20"/>
  <c r="D58" i="19"/>
  <c r="D189" i="20"/>
  <c r="D189" i="19"/>
  <c r="D65" i="20"/>
  <c r="D65" i="19"/>
  <c r="D122" i="20"/>
  <c r="D122" i="19"/>
  <c r="D169" i="19"/>
  <c r="D169" i="20"/>
  <c r="D60" i="20"/>
  <c r="D60" i="19"/>
  <c r="D80" i="20"/>
  <c r="D80" i="19"/>
  <c r="D98" i="19"/>
  <c r="D98" i="20"/>
  <c r="D105" i="19"/>
  <c r="D105" i="20"/>
  <c r="D93" i="20"/>
  <c r="D93" i="19"/>
  <c r="D201" i="19"/>
  <c r="D201" i="20"/>
  <c r="D143" i="20"/>
  <c r="D143" i="19"/>
  <c r="D137" i="19"/>
  <c r="D137" i="20"/>
  <c r="D211" i="20"/>
  <c r="D211" i="19"/>
  <c r="D166" i="20"/>
  <c r="D166" i="19"/>
  <c r="D63" i="20"/>
  <c r="D63" i="19"/>
  <c r="D126" i="20"/>
  <c r="D126" i="19"/>
  <c r="D78" i="20"/>
  <c r="D78" i="19"/>
  <c r="D84" i="19"/>
  <c r="D84" i="20"/>
  <c r="D74" i="19"/>
  <c r="D74" i="20"/>
  <c r="D203" i="20"/>
  <c r="D203" i="19"/>
  <c r="D96" i="19"/>
  <c r="D96" i="20"/>
  <c r="D136" i="20"/>
  <c r="D136" i="19"/>
  <c r="D36" i="19"/>
  <c r="D36" i="20"/>
  <c r="D130" i="20"/>
  <c r="D130" i="19"/>
  <c r="D94" i="19"/>
  <c r="D94" i="20"/>
  <c r="D155" i="19"/>
  <c r="D155" i="20"/>
  <c r="D128" i="19"/>
  <c r="D128" i="20"/>
  <c r="D182" i="20"/>
  <c r="D182" i="19"/>
  <c r="G22" i="2"/>
  <c r="G33" i="2"/>
  <c r="G28" i="2"/>
  <c r="G20" i="2"/>
  <c r="G26" i="2"/>
  <c r="G29" i="2"/>
  <c r="G31" i="2"/>
  <c r="G21" i="2"/>
  <c r="G24" i="2"/>
  <c r="G30" i="2"/>
  <c r="G23" i="2"/>
  <c r="G32" i="2"/>
  <c r="G27" i="2"/>
  <c r="G25" i="2"/>
  <c r="G19" i="2"/>
  <c r="G34" i="2"/>
  <c r="H31" i="2" l="1"/>
  <c r="H20" i="2"/>
  <c r="H34" i="2"/>
  <c r="H25" i="2"/>
  <c r="H29" i="2"/>
  <c r="H28" i="2"/>
  <c r="H23" i="2"/>
  <c r="H24" i="2"/>
  <c r="H26" i="2"/>
  <c r="H33" i="2"/>
  <c r="H19" i="2"/>
  <c r="H27" i="2"/>
  <c r="H32" i="2"/>
  <c r="H22" i="2"/>
  <c r="H30" i="2"/>
  <c r="H21" i="2"/>
  <c r="F36" i="2"/>
  <c r="J214" i="20"/>
  <c r="K6" i="20" s="1"/>
  <c r="H6" i="19" s="1"/>
  <c r="K214" i="20"/>
  <c r="H214" i="19"/>
  <c r="G214" i="19"/>
  <c r="F214" i="19"/>
  <c r="H36" i="2" l="1"/>
  <c r="I32" i="2" s="1"/>
  <c r="D35" i="9"/>
  <c r="D34" i="19"/>
  <c r="D33" i="19"/>
  <c r="I20" i="2"/>
  <c r="D15" i="9" s="1"/>
  <c r="D15" i="20"/>
  <c r="C11" i="2"/>
  <c r="C2" i="22" s="1"/>
  <c r="D33" i="9"/>
  <c r="I19" i="2"/>
  <c r="B49" i="2"/>
  <c r="E42" i="9" l="1"/>
  <c r="E43" i="9" s="1"/>
  <c r="I23" i="2"/>
  <c r="I28" i="2"/>
  <c r="D23" i="19" s="1"/>
  <c r="I25" i="2"/>
  <c r="D20" i="19" s="1"/>
  <c r="I34" i="2"/>
  <c r="D29" i="9" s="1"/>
  <c r="I26" i="2"/>
  <c r="H47" i="2"/>
  <c r="H38" i="2" s="1"/>
  <c r="H39" i="2" s="1"/>
  <c r="H40" i="2" s="1"/>
  <c r="H41" i="2" s="1"/>
  <c r="H43" i="2" s="1"/>
  <c r="H44" i="2" s="1"/>
  <c r="I31" i="2"/>
  <c r="D26" i="20" s="1"/>
  <c r="I33" i="2"/>
  <c r="I30" i="2"/>
  <c r="I21" i="2"/>
  <c r="D16" i="19" s="1"/>
  <c r="I24" i="2"/>
  <c r="D19" i="20" s="1"/>
  <c r="I22" i="2"/>
  <c r="D17" i="9" s="1"/>
  <c r="I29" i="2"/>
  <c r="D24" i="19" s="1"/>
  <c r="I27" i="2"/>
  <c r="D22" i="20" s="1"/>
  <c r="D27" i="20"/>
  <c r="D27" i="9"/>
  <c r="I18" i="2"/>
  <c r="D18" i="9"/>
  <c r="D19" i="19"/>
  <c r="D17" i="19"/>
  <c r="D34" i="20"/>
  <c r="D20" i="9"/>
  <c r="D29" i="19"/>
  <c r="D35" i="20"/>
  <c r="D17" i="20"/>
  <c r="D34" i="9"/>
  <c r="D29" i="20"/>
  <c r="D35" i="19"/>
  <c r="D33" i="20"/>
  <c r="D23" i="20"/>
  <c r="D27" i="19"/>
  <c r="D15" i="19"/>
  <c r="D14" i="20"/>
  <c r="D14" i="9"/>
  <c r="D14" i="19"/>
  <c r="D30" i="20"/>
  <c r="D30" i="9"/>
  <c r="D30" i="19"/>
  <c r="H45" i="2"/>
  <c r="D25" i="9"/>
  <c r="D25" i="20"/>
  <c r="D25" i="19"/>
  <c r="D16" i="9"/>
  <c r="D16" i="20"/>
  <c r="D21" i="20"/>
  <c r="D21" i="9"/>
  <c r="D21" i="19"/>
  <c r="D31" i="20"/>
  <c r="D31" i="9"/>
  <c r="D31" i="19"/>
  <c r="D28" i="19"/>
  <c r="D28" i="9"/>
  <c r="D28" i="20"/>
  <c r="D32" i="20"/>
  <c r="D32" i="19"/>
  <c r="D32" i="9"/>
  <c r="D26" i="19" l="1"/>
  <c r="D26" i="9"/>
  <c r="D18" i="20"/>
  <c r="D18" i="19"/>
  <c r="D23" i="9"/>
  <c r="D22" i="9"/>
  <c r="D20" i="20"/>
  <c r="D19" i="9"/>
  <c r="I36" i="2"/>
  <c r="D24" i="9"/>
  <c r="D24" i="20"/>
  <c r="D22" i="19"/>
  <c r="D13" i="9"/>
  <c r="D13" i="19"/>
  <c r="D13" i="20"/>
  <c r="D214" i="20" s="1"/>
  <c r="I214" i="20"/>
  <c r="D214" i="19" l="1"/>
  <c r="D37" i="9"/>
  <c r="F39" i="9"/>
  <c r="F42" i="9" s="1"/>
  <c r="F43" i="9" s="1"/>
  <c r="F40" i="9" l="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<sst xmlns="http://schemas.openxmlformats.org/spreadsheetml/2006/main" count="5153" uniqueCount="1251">
  <si>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</si>
  <si>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</si>
  <si>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</si>
  <si>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</si>
  <si>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</si>
  <si>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</si>
  <si>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</si>
  <si>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</si>
  <si>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</si>
  <si>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</si>
  <si>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</si>
  <si>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</si>
  <si>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</si>
  <si>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</si>
  <si>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</si>
  <si>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</si>
  <si>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</si>
  <si>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</si>
  <si>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</si>
  <si>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</si>
  <si>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</si>
  <si>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</si>
  <si>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</si>
  <si>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</si>
  <si>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</si>
  <si>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</si>
  <si>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</si>
  <si>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</si>
  <si>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</si>
  <si>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</si>
  <si>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</si>
  <si>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</si>
  <si>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</si>
  <si>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</si>
  <si>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</si>
  <si>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</si>
  <si>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</si>
  <si>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</si>
  <si>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</si>
  <si>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</si>
  <si>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</si>
  <si>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</si>
  <si>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</si>
  <si>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</si>
  <si>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</si>
  <si>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</si>
  <si>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</si>
  <si>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</si>
  <si>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</si>
  <si>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</si>
  <si>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</si>
  <si>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</si>
  <si>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</si>
  <si>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</si>
  <si>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</si>
  <si>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</si>
  <si>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</si>
  <si>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</si>
  <si>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</si>
  <si>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</si>
  <si>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</si>
  <si>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</si>
  <si>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</si>
  <si>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</si>
  <si>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</si>
  <si>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</si>
  <si>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</si>
  <si>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</si>
  <si>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</si>
  <si>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</si>
  <si>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</si>
  <si>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</si>
  <si>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</si>
  <si>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</si>
  <si>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</si>
  <si>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</si>
  <si>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</si>
  <si>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</si>
  <si>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</si>
  <si>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</si>
  <si>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</si>
  <si>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</si>
  <si>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</si>
  <si>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</si>
  <si>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</si>
  <si>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</si>
  <si>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</si>
  <si>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</si>
  <si>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</si>
  <si>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</si>
  <si>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</si>
  <si>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</si>
  <si>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</si>
  <si>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</si>
  <si>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</si>
  <si>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</si>
  <si>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</si>
  <si>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</si>
  <si>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</si>
  <si>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</si>
  <si>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</si>
  <si>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</si>
  <si>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</si>
  <si>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</si>
  <si>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</si>
  <si>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</si>
  <si>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</si>
  <si>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</si>
  <si>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</si>
  <si>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</si>
  <si>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</si>
  <si>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</si>
  <si>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</si>
  <si>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</si>
  <si>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</si>
  <si>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</si>
  <si>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</si>
  <si>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</si>
  <si>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</si>
  <si>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</si>
  <si>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</si>
  <si>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</si>
  <si>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</si>
  <si>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</si>
  <si>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</si>
  <si>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</si>
  <si>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</si>
  <si>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</si>
  <si>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</si>
  <si>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</si>
  <si>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</si>
  <si>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</si>
  <si>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</si>
  <si>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</si>
  <si>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</si>
  <si>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</si>
  <si>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</si>
  <si>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</si>
  <si>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</si>
  <si>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</si>
  <si>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</si>
  <si>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</si>
  <si>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</si>
  <si>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</si>
  <si>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</si>
  <si>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</si>
  <si>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</si>
  <si>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</si>
  <si>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</si>
  <si>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</si>
  <si>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</si>
  <si>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</si>
  <si>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</si>
  <si>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</si>
  <si>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</si>
  <si>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</si>
  <si>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</si>
  <si>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</si>
  <si>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</si>
  <si>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</si>
  <si>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</si>
  <si>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</si>
  <si>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</si>
  <si>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</si>
  <si>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</si>
  <si>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</si>
  <si>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</si>
  <si>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</si>
  <si>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</si>
  <si>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</si>
  <si>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</si>
  <si>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</si>
  <si>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</si>
  <si>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</si>
  <si>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</si>
  <si>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</si>
  <si>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</si>
  <si>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</si>
  <si>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</si>
  <si>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</si>
  <si>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</si>
  <si>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</si>
  <si>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</si>
  <si>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</si>
  <si>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</si>
  <si>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</si>
  <si>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</si>
  <si>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</si>
  <si>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</si>
  <si>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</si>
  <si>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</si>
  <si>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</si>
  <si>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</si>
  <si>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</si>
  <si>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</si>
  <si>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</si>
  <si>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</si>
  <si>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</si>
  <si>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</si>
  <si>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</si>
  <si>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</si>
  <si>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</si>
  <si>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</si>
  <si>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</si>
  <si>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</si>
  <si>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</si>
  <si>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</si>
  <si>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</si>
  <si>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</si>
  <si>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</si>
  <si>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</si>
  <si>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</si>
  <si>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</si>
  <si>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</si>
  <si>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</si>
  <si>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</si>
  <si>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</si>
  <si>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</si>
  <si>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</si>
  <si>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</si>
  <si>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</si>
  <si>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</si>
  <si>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</si>
  <si>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</si>
  <si>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</si>
  <si>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</si>
  <si>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</si>
  <si>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</si>
  <si>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</si>
  <si>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</si>
  <si>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</si>
  <si>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</si>
  <si>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</si>
  <si>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</si>
  <si>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</si>
  <si>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</si>
  <si>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</si>
  <si>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</si>
  <si>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</si>
  <si>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</si>
  <si>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</si>
  <si>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</si>
  <si>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</si>
  <si>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</si>
  <si>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</si>
  <si>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</si>
  <si>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</si>
  <si>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</si>
  <si>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</si>
  <si>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</si>
  <si>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</si>
  <si>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</si>
  <si>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</si>
  <si>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</si>
  <si>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</si>
  <si>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</si>
  <si>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</si>
  <si>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</si>
  <si>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</si>
  <si>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</si>
  <si>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</si>
  <si>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</si>
  <si>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</si>
  <si>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</si>
  <si>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</si>
  <si>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</si>
  <si>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</si>
  <si>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</si>
  <si>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</si>
  <si>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</si>
  <si>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</si>
  <si>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</si>
  <si>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</si>
  <si>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</si>
  <si>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</si>
  <si>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</si>
  <si>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</si>
  <si>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</si>
  <si>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</si>
  <si>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</si>
  <si>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</si>
  <si>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</si>
  <si>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</si>
  <si>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</si>
  <si>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</si>
  <si>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</si>
  <si>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</si>
  <si>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</si>
  <si>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</si>
  <si>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</si>
  <si>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</si>
  <si>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</si>
  <si>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</si>
  <si>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</si>
  <si>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</si>
  <si>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</si>
  <si>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</si>
  <si>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</si>
  <si>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</si>
  <si>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</si>
  <si>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</si>
  <si>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</si>
  <si>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</si>
  <si>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</si>
  <si>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</si>
  <si>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</si>
  <si>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</si>
  <si>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</si>
  <si>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</si>
  <si>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</si>
  <si>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</si>
  <si>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</si>
  <si>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</si>
  <si>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</si>
  <si>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</si>
  <si>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</si>
  <si>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</si>
  <si>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</si>
  <si>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</si>
  <si>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</si>
  <si>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</si>
  <si>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</si>
  <si>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</si>
  <si>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</si>
  <si>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</si>
  <si>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</si>
  <si>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</si>
  <si>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</si>
  <si>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</si>
  <si>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</si>
  <si>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</si>
  <si>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</si>
  <si>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</si>
  <si>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</si>
  <si>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</si>
  <si>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</si>
  <si>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</si>
  <si>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</si>
  <si>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</si>
  <si>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</si>
  <si>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</si>
  <si>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</si>
  <si>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</si>
  <si>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</si>
  <si>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</si>
  <si>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</si>
  <si>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</si>
  <si>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</si>
  <si>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</si>
  <si>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</si>
  <si>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</si>
  <si>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</si>
  <si>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</si>
  <si>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</si>
  <si>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</si>
  <si>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</si>
  <si>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</si>
  <si>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</si>
  <si>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</si>
  <si>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</si>
  <si>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</si>
  <si>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</si>
  <si>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</si>
  <si>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</si>
  <si>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</si>
  <si>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</si>
  <si>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</si>
  <si>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</si>
  <si>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</si>
  <si>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</si>
  <si>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</si>
  <si>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</si>
  <si>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</si>
  <si>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</si>
  <si>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</si>
  <si>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</si>
  <si>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</si>
  <si>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</si>
  <si>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</si>
  <si>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</si>
  <si>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</si>
  <si>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</si>
  <si>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</si>
  <si>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</si>
  <si>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</si>
  <si>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</si>
  <si>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</si>
  <si>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</si>
  <si>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</si>
  <si>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</si>
  <si>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</si>
  <si>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</si>
  <si>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</si>
  <si>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</si>
  <si>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</si>
  <si>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</si>
  <si>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</si>
  <si>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</si>
  <si>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</si>
  <si>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</si>
  <si>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</si>
  <si>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</si>
  <si>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</si>
  <si>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</si>
  <si>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</si>
  <si>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</si>
  <si>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</si>
  <si>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</si>
  <si>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</si>
  <si>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</si>
  <si>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</si>
  <si>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</si>
  <si>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</si>
  <si>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</si>
  <si>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</si>
  <si>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</si>
  <si>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</si>
  <si>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</si>
  <si>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</si>
  <si>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</si>
  <si>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</si>
  <si>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</si>
  <si>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</si>
  <si>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</si>
  <si>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</si>
  <si>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</si>
  <si>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</si>
  <si>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</si>
  <si>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</si>
  <si>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</si>
  <si>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</si>
  <si>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</si>
  <si>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</si>
  <si>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</si>
  <si>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</si>
  <si>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</si>
  <si>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</si>
  <si>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</si>
  <si>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</si>
  <si>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</si>
  <si>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</si>
  <si>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</si>
  <si>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</si>
  <si>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</si>
  <si>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</si>
  <si>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</si>
  <si>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</si>
  <si>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</si>
  <si>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</si>
  <si>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</si>
  <si>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</si>
  <si>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</si>
  <si>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</si>
  <si>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</si>
  <si>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</si>
  <si>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</si>
  <si>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</si>
  <si>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</si>
  <si>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</si>
  <si>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</si>
  <si>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</si>
  <si>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</si>
  <si>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</si>
  <si>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</si>
  <si>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</si>
  <si>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</si>
  <si>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</si>
  <si>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</si>
  <si>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</si>
  <si>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</si>
  <si>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</si>
  <si>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</si>
  <si>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</si>
  <si>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</si>
  <si>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</si>
  <si>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</si>
  <si>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</si>
  <si>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</si>
  <si>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</si>
  <si>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</si>
  <si>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</si>
  <si>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</si>
  <si>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</si>
  <si>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</si>
  <si>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</si>
  <si>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</si>
  <si>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</si>
  <si>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</si>
  <si>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</si>
  <si>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</si>
  <si>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</si>
  <si>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</si>
  <si>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</si>
  <si>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</si>
  <si>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</si>
  <si>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</si>
  <si>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</si>
  <si>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</si>
  <si>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</si>
  <si>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</si>
  <si>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</si>
  <si>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</si>
  <si>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</si>
  <si>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</si>
  <si>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</si>
  <si>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</si>
  <si>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</si>
  <si>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</si>
  <si>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</si>
  <si>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</si>
  <si>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</si>
  <si>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</si>
  <si>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</si>
  <si>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</si>
  <si>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</si>
  <si>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</si>
  <si>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</si>
  <si>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</si>
  <si>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</si>
  <si>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</si>
  <si>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</si>
  <si>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</si>
  <si>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</si>
  <si>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</si>
  <si>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</si>
  <si>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</si>
  <si>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</si>
  <si>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</si>
  <si>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</si>
  <si>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</si>
  <si>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</si>
  <si>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</si>
  <si>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</si>
  <si>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</si>
  <si>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</si>
  <si>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</si>
  <si>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</si>
  <si>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</si>
  <si>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</si>
  <si>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</si>
  <si>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</si>
  <si>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</si>
  <si>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</si>
  <si>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</si>
  <si>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</si>
  <si>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</si>
  <si>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</si>
  <si>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</si>
  <si>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</si>
  <si>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</si>
  <si>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</si>
  <si>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</si>
  <si>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</si>
  <si>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</si>
  <si>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</si>
  <si>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</si>
  <si>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</si>
  <si>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</si>
  <si>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</si>
  <si>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</si>
  <si>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</si>
  <si>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</si>
  <si>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</si>
  <si>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</si>
  <si>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</si>
  <si>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</si>
  <si>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</si>
  <si>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</si>
  <si>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</si>
  <si>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</si>
  <si>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</si>
  <si>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</si>
  <si>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</si>
  <si>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</si>
  <si>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</si>
  <si>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</si>
  <si>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</si>
  <si>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</si>
  <si>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</si>
  <si>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</si>
  <si>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</si>
  <si>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</si>
  <si>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</si>
  <si>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</si>
  <si>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</si>
  <si>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</si>
  <si>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</si>
  <si>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</si>
  <si>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</si>
  <si>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</si>
  <si>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</si>
  <si>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</si>
  <si>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</si>
  <si>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</si>
  <si>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</si>
  <si>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</si>
  <si>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</si>
  <si>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</si>
  <si>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</si>
  <si>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</si>
  <si>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</si>
  <si>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</si>
  <si>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</si>
  <si>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</si>
  <si>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</si>
  <si>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</si>
  <si>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</si>
  <si>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</si>
  <si>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</si>
  <si>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</si>
  <si>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</si>
  <si>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</si>
  <si>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</si>
  <si>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</si>
  <si>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</si>
  <si>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</si>
  <si>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</si>
  <si>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</si>
  <si>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</si>
  <si>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</si>
  <si>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</si>
  <si>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</si>
  <si>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</si>
  <si>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</si>
  <si>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</si>
  <si>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</si>
  <si>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</si>
  <si>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</si>
  <si>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</si>
  <si>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</si>
  <si>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</si>
  <si>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</si>
  <si>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</si>
  <si>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</si>
  <si>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</si>
  <si>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</si>
  <si>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</si>
  <si>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</si>
  <si>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</si>
  <si>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</si>
  <si>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</si>
  <si>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</si>
  <si>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</si>
  <si>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</si>
  <si>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</si>
  <si>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</si>
  <si>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</si>
  <si>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</si>
  <si>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</si>
  <si>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</si>
  <si>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</si>
  <si>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</si>
  <si>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</si>
  <si>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</si>
  <si>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</si>
  <si>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</si>
  <si>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</si>
  <si>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</si>
  <si>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</si>
  <si>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</si>
  <si>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</si>
  <si>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</si>
  <si>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</si>
  <si>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</si>
  <si>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</si>
  <si>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</si>
  <si>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</si>
  <si>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</si>
  <si>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</si>
  <si>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</si>
  <si>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</si>
  <si>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</si>
  <si>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</si>
  <si>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</si>
  <si>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</si>
  <si>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</si>
  <si>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</si>
  <si>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</si>
  <si>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</si>
  <si>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</si>
  <si>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</si>
  <si>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</si>
  <si>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</si>
  <si>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</si>
  <si>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</si>
  <si>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</si>
  <si>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</si>
  <si>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</si>
  <si>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</si>
  <si>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</si>
  <si>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</si>
  <si>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</si>
  <si>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</si>
  <si>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</si>
  <si>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</si>
  <si>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</si>
  <si>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</si>
  <si>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</si>
  <si>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</si>
  <si>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</si>
  <si>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</si>
  <si>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</si>
  <si>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</si>
  <si>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</si>
  <si>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</si>
  <si>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</si>
  <si>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</si>
  <si>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</si>
  <si>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</si>
  <si>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</si>
  <si>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</si>
  <si>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</si>
  <si>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</si>
  <si>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</si>
  <si>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</si>
  <si>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</si>
  <si>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</si>
  <si>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</si>
  <si>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</si>
  <si>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</si>
  <si>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</si>
  <si>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</si>
  <si>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</si>
  <si>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</si>
  <si>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</si>
  <si>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</si>
  <si>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</si>
  <si>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</si>
  <si>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</si>
  <si>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</si>
  <si>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</si>
  <si>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</si>
  <si>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</si>
  <si>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</si>
  <si>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</si>
  <si>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</si>
  <si>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</si>
  <si>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</si>
  <si>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</si>
  <si>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</si>
  <si>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</si>
  <si>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</si>
  <si>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</si>
  <si>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</si>
  <si>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</si>
  <si>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</si>
  <si>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</si>
  <si>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</si>
  <si>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</si>
  <si>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</si>
  <si>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</si>
  <si>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</si>
  <si>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</si>
  <si>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</si>
  <si>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</si>
  <si>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</si>
  <si>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</si>
  <si>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</si>
  <si>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</si>
  <si>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</si>
  <si>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</si>
  <si>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</si>
  <si>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</si>
  <si>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</si>
  <si>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</si>
  <si>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</si>
  <si>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</si>
  <si>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</si>
  <si>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</si>
  <si>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</si>
  <si>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</si>
  <si>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</si>
  <si>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</si>
  <si>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</si>
  <si>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</si>
  <si>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</si>
  <si>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</si>
  <si>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</si>
  <si>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</si>
  <si>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</si>
  <si>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</si>
  <si>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</si>
  <si>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</si>
  <si>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</si>
  <si>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</si>
  <si>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</si>
  <si>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</si>
  <si>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</si>
  <si>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</si>
  <si>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</si>
  <si>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</si>
  <si>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</si>
  <si>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</si>
  <si>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</si>
  <si>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</si>
  <si>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</si>
  <si>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</si>
  <si>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</si>
  <si>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</si>
  <si>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</si>
  <si>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</si>
  <si>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</si>
  <si>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</si>
  <si>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</si>
  <si>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</si>
  <si>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</si>
  <si>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</si>
  <si>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</si>
  <si>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</si>
  <si>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</si>
  <si>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</si>
  <si>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</si>
  <si>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</si>
  <si>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</si>
  <si>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</si>
  <si>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</si>
  <si>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</si>
  <si>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</si>
  <si>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</si>
  <si>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</si>
  <si>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</si>
  <si>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</si>
  <si>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</si>
  <si>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</si>
  <si>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</si>
  <si>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</si>
  <si>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</si>
  <si>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</si>
  <si>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</si>
  <si>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</si>
  <si>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</si>
  <si>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</si>
  <si>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</si>
  <si>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</si>
  <si>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</si>
  <si>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</si>
  <si>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</si>
  <si>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</si>
  <si>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</si>
  <si>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</si>
  <si>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</si>
  <si>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</si>
  <si>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</si>
  <si>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</si>
  <si>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</si>
  <si>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</si>
  <si>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</si>
  <si>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</si>
  <si>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</si>
  <si>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</si>
  <si>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</si>
  <si>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</si>
  <si>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</si>
  <si>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</si>
  <si>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</si>
  <si>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</si>
  <si>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</si>
  <si>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</si>
  <si>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</si>
  <si>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</si>
  <si>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</si>
  <si>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</si>
  <si>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</si>
  <si>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</si>
  <si>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</si>
  <si>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</si>
  <si>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</si>
  <si>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</si>
  <si>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</si>
  <si>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</si>
  <si>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</si>
  <si>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</si>
  <si>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</si>
  <si>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</si>
  <si>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</si>
  <si>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</si>
  <si>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</si>
  <si>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</si>
  <si>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</si>
  <si>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</si>
  <si>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</si>
  <si>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</si>
  <si>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</si>
  <si>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</si>
  <si>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</si>
  <si>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</si>
  <si>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</si>
  <si>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</si>
  <si>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</si>
  <si>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</si>
  <si>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</si>
  <si>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</si>
  <si>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</si>
  <si>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</si>
  <si>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</si>
  <si>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</si>
  <si>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</si>
  <si>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</si>
  <si>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</si>
  <si>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</si>
  <si>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</si>
  <si>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</si>
  <si>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</si>
  <si>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</si>
  <si>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</si>
  <si>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</si>
  <si>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</si>
  <si>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</si>
  <si>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</si>
  <si>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</si>
  <si>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</si>
  <si>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</si>
  <si>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</si>
  <si>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</si>
  <si>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</si>
  <si>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</si>
  <si>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</si>
  <si>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</si>
  <si>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</si>
  <si>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</si>
  <si>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</si>
  <si>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</si>
  <si>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</si>
  <si>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</si>
  <si>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</si>
  <si>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</si>
  <si>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</si>
  <si>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</si>
  <si>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</si>
  <si>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</si>
  <si>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</si>
  <si>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</si>
  <si>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</si>
  <si>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</si>
  <si>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</si>
  <si>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</si>
  <si>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</si>
  <si>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</si>
  <si>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</si>
  <si>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</si>
  <si>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</si>
  <si>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</si>
  <si>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</si>
  <si>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</si>
  <si>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</si>
  <si>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</si>
  <si>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</si>
  <si>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</si>
  <si>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</si>
  <si>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</si>
  <si>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</si>
  <si>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</si>
  <si>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</si>
  <si>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</si>
  <si>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</si>
  <si>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</si>
  <si>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</si>
  <si>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</si>
  <si>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</si>
  <si>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</si>
  <si>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</si>
  <si>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</si>
  <si>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</si>
  <si>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</si>
  <si>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</si>
  <si>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</si>
  <si>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</si>
  <si>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</si>
  <si>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</si>
  <si>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</si>
  <si>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</si>
  <si>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</si>
  <si>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</si>
  <si>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</si>
  <si>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</si>
  <si>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</si>
  <si>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</si>
  <si>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</si>
  <si>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</si>
  <si>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</si>
  <si>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</si>
  <si>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</si>
  <si>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</si>
  <si>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</si>
  <si>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</si>
  <si>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</si>
  <si>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</si>
  <si>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</si>
  <si>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</si>
  <si>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</si>
  <si>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</si>
  <si>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</si>
  <si>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</si>
  <si>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</si>
  <si>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</si>
  <si>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</si>
  <si>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</si>
  <si>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</si>
  <si>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</si>
  <si>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</si>
  <si>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</si>
  <si>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</si>
  <si>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</si>
  <si>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</si>
  <si>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</si>
  <si>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</si>
  <si>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</si>
  <si>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</si>
  <si>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</si>
  <si>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</si>
  <si>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</si>
  <si>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</si>
  <si>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</si>
  <si>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</si>
  <si>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</si>
  <si>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</si>
  <si>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</si>
  <si>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</si>
  <si>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</si>
  <si>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</si>
  <si>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</si>
  <si>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</si>
  <si>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</si>
  <si>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</si>
  <si>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</si>
  <si>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</si>
  <si>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</si>
  <si>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</si>
  <si>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</si>
  <si>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</si>
  <si>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</si>
  <si>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</si>
  <si>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</si>
  <si>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</si>
  <si>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</si>
  <si>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</si>
  <si>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</si>
  <si>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</si>
  <si>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</si>
  <si>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</si>
  <si>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</si>
  <si>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</si>
  <si>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</si>
  <si>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</si>
  <si>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</si>
  <si>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</si>
  <si>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</si>
  <si>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</si>
  <si>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</si>
  <si>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</si>
  <si>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</si>
  <si>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</si>
  <si>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</si>
  <si>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</si>
  <si>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</si>
  <si>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</si>
  <si>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</si>
  <si>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</si>
  <si>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</si>
  <si>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</si>
  <si>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</si>
  <si>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</si>
  <si>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</si>
  <si>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</si>
  <si>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</si>
  <si>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</si>
  <si>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</si>
  <si>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</si>
  <si>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</si>
  <si>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</si>
  <si>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</si>
  <si>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</si>
  <si>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</si>
  <si>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</si>
  <si>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</si>
  <si>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</si>
  <si>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</si>
  <si>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</si>
  <si>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</si>
  <si>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</si>
  <si>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</si>
  <si>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</si>
  <si>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</si>
  <si>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</si>
  <si>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</si>
  <si>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</si>
  <si>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</si>
  <si>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</si>
  <si>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</si>
  <si>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</si>
  <si>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</si>
  <si>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</si>
  <si>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</si>
  <si>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</si>
  <si>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</si>
  <si>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</si>
  <si>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</si>
  <si>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</si>
  <si>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</si>
  <si>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</si>
  <si>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</si>
  <si>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</si>
  <si>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</si>
  <si>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</si>
  <si>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</si>
  <si>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</si>
  <si>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</si>
  <si>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</si>
  <si>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</si>
  <si>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</si>
  <si>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</si>
  <si>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</si>
  <si>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</si>
  <si>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</si>
  <si>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</si>
  <si>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</si>
  <si>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</si>
  <si>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</si>
  <si>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</si>
  <si>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</si>
  <si>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</si>
  <si>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</si>
  <si>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</si>
  <si>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</si>
  <si>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</si>
  <si>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</si>
  <si>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</si>
  <si>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</si>
  <si>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</si>
  <si>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</si>
  <si>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</si>
  <si>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</si>
  <si>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</si>
  <si>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</si>
  <si>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</si>
  <si>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</si>
  <si>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</si>
  <si>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</si>
  <si>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</si>
  <si>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</si>
  <si>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</si>
  <si>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</si>
  <si>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</si>
  <si>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</si>
  <si>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</si>
  <si>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</si>
  <si>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</si>
  <si>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</si>
  <si>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</si>
  <si>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</si>
  <si>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</si>
  <si>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</si>
  <si>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</si>
  <si>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</si>
  <si>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</si>
  <si>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</si>
  <si>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</si>
  <si>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</si>
  <si>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</si>
  <si>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</si>
  <si>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</si>
  <si>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</si>
  <si>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</si>
  <si>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</si>
  <si>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</si>
  <si>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</si>
  <si>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</si>
  <si>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</si>
  <si>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</si>
  <si>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</si>
  <si>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</si>
  <si>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</si>
  <si>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</si>
  <si>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</si>
  <si>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</si>
  <si>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</si>
  <si>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</si>
  <si>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</si>
  <si>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</si>
  <si>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</si>
  <si>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</si>
  <si>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</si>
  <si>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</si>
  <si>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</si>
  <si>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</si>
  <si>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</si>
  <si>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</si>
  <si>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</si>
  <si>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</si>
  <si>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</si>
  <si>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</si>
  <si>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</si>
  <si>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</si>
  <si>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</si>
  <si>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</si>
  <si>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</si>
  <si>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</si>
  <si>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</si>
  <si>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</si>
  <si>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</si>
  <si>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</si>
  <si>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</si>
  <si>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</si>
  <si>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</si>
  <si>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</si>
  <si>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</si>
  <si>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</si>
  <si>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</si>
  <si>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</si>
  <si>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</si>
  <si>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</si>
  <si>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</si>
  <si>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</si>
  <si>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</si>
  <si>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</si>
  <si>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PLANILLA DE MEDICION - SIGOP</t>
  </si>
  <si>
    <t>EJECUTADO ANTERIOR</t>
  </si>
  <si>
    <t>EJECUTADO PRESENTE</t>
  </si>
  <si>
    <t>EJECUTADO ACUMULADO</t>
  </si>
  <si>
    <t>MES:</t>
  </si>
  <si>
    <t>SUB-ITEMS DE LA OBRA</t>
  </si>
  <si>
    <t>CANTIDAD</t>
  </si>
  <si>
    <t>INCIDENCIA SUB-ITEMS</t>
  </si>
  <si>
    <t>FORMULA POLINOMICA SEGÚN PLIEGO DE BASES Y CONDICIONES</t>
  </si>
  <si>
    <t>ORDEN</t>
  </si>
  <si>
    <t>INCIDENCIA</t>
  </si>
  <si>
    <t>DIRECCION PROVINCIAL REDES DE GAS</t>
  </si>
  <si>
    <t>“SERVICIO de MANTENIMIENTO de las INSTALACIONES de GAS en los ESTABLECIMIENTOS EDUCATIVOS”</t>
  </si>
  <si>
    <t>30 dias</t>
  </si>
  <si>
    <t>DEPARTAMENTO JACHAL A</t>
  </si>
  <si>
    <t>Escuela Esteban Gascon</t>
  </si>
  <si>
    <t>Escuela Matías Zapiola – Niquivil</t>
  </si>
  <si>
    <r>
      <rPr>
        <sz val="7"/>
        <rFont val="Times New Roman"/>
        <family val="1"/>
      </rPr>
      <t xml:space="preserve"> </t>
    </r>
    <r>
      <rPr>
        <sz val="11"/>
        <rFont val="Calibri"/>
        <family val="2"/>
      </rPr>
      <t>Escuela Monseñor Tomas Cruz – Jardín Kahue</t>
    </r>
  </si>
  <si>
    <r>
      <rPr>
        <sz val="7"/>
        <rFont val="Times New Roman"/>
        <family val="1"/>
      </rPr>
      <t xml:space="preserve"> </t>
    </r>
    <r>
      <rPr>
        <sz val="11"/>
        <rFont val="Calibri"/>
        <family val="2"/>
      </rPr>
      <t>Escuela Juan de Echegaray – Jardín Burbujita</t>
    </r>
  </si>
  <si>
    <r>
      <rPr>
        <sz val="7"/>
        <rFont val="Times New Roman"/>
        <family val="1"/>
      </rPr>
      <t xml:space="preserve"> </t>
    </r>
    <r>
      <rPr>
        <sz val="11"/>
        <rFont val="Calibri"/>
        <family val="2"/>
      </rPr>
      <t xml:space="preserve">Escuela Juan M. de Pueyrrerdon </t>
    </r>
  </si>
  <si>
    <r>
      <rPr>
        <sz val="7"/>
        <rFont val="Times New Roman"/>
        <family val="1"/>
      </rPr>
      <t xml:space="preserve"> </t>
    </r>
    <r>
      <rPr>
        <sz val="11"/>
        <rFont val="Calibri"/>
        <family val="2"/>
      </rPr>
      <t>Escuela Abejitas de Santa Rita</t>
    </r>
  </si>
  <si>
    <r>
      <rPr>
        <sz val="7"/>
        <rFont val="Times New Roman"/>
        <family val="1"/>
      </rPr>
      <t xml:space="preserve"> </t>
    </r>
    <r>
      <rPr>
        <sz val="11"/>
        <rFont val="Calibri"/>
        <family val="2"/>
      </rPr>
      <t>Escuela EPET Nº 1</t>
    </r>
  </si>
  <si>
    <r>
      <rPr>
        <sz val="7"/>
        <rFont val="Times New Roman"/>
        <family val="1"/>
      </rPr>
      <t xml:space="preserve"> </t>
    </r>
    <r>
      <rPr>
        <sz val="11"/>
        <rFont val="Calibri"/>
        <family val="2"/>
      </rPr>
      <t>Escuela Fronteras Argentina - Dojorti</t>
    </r>
  </si>
  <si>
    <t>Escuela General San Martín de Capacitación Laboral Gregoria Matorras</t>
  </si>
  <si>
    <t>Escuela Fray Justo Santa María de Oro</t>
  </si>
  <si>
    <t>Escuela Antonio Quaranta</t>
  </si>
  <si>
    <t>Escuela Provincia de la Pampa</t>
  </si>
  <si>
    <r>
      <rPr>
        <sz val="7"/>
        <rFont val="Times New Roman"/>
        <family val="1"/>
      </rPr>
      <t xml:space="preserve"> </t>
    </r>
    <r>
      <rPr>
        <sz val="11"/>
        <rFont val="Calibri"/>
        <family val="2"/>
      </rPr>
      <t>Escuela Bienvenida Sarmiento</t>
    </r>
  </si>
  <si>
    <r>
      <rPr>
        <sz val="7"/>
        <rFont val="Times New Roman"/>
        <family val="1"/>
      </rPr>
      <t xml:space="preserve"> </t>
    </r>
    <r>
      <rPr>
        <sz val="11"/>
        <rFont val="Calibri"/>
        <family val="2"/>
      </rPr>
      <t>Escuela Agrotécnica Manuel Belgrano</t>
    </r>
  </si>
  <si>
    <r>
      <rPr>
        <sz val="7"/>
        <rFont val="Times New Roman"/>
        <family val="1"/>
      </rPr>
      <t xml:space="preserve"> </t>
    </r>
    <r>
      <rPr>
        <sz val="11"/>
        <rFont val="Calibri"/>
        <family val="2"/>
      </rPr>
      <t>Escuela Almirante Ramón Gonzalez  Fernández</t>
    </r>
  </si>
  <si>
    <r>
      <rPr>
        <sz val="7"/>
        <rFont val="Times New Roman"/>
        <family val="1"/>
      </rPr>
      <t xml:space="preserve"> </t>
    </r>
    <r>
      <rPr>
        <sz val="11"/>
        <rFont val="Calibri"/>
        <family val="2"/>
      </rPr>
      <t>Escuela Atenor Flores Vidal</t>
    </r>
  </si>
  <si>
    <t>1</t>
  </si>
  <si>
    <t>=SI.ERROR(BUSCARV(J26;Tabla_Items;3;FALSO);H26)</t>
  </si>
  <si>
    <t>CONCURSO DE PRECIOS N°:</t>
  </si>
  <si>
    <t>FECHA APERTURA:</t>
  </si>
  <si>
    <t>CONCURSO de PRECIOS  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</si>
</sst>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8" formatCode="&quot;$&quot;\ #,##0.00;[Red]\-&quot;$&quot;\ #,##0.00"/>
    <numFmt numFmtId="44" formatCode="_-&quot;$&quot;\ * #,##0.00_-;\-&quot;$&quot;\ * #,##0.00_-;_-&quot;$&quot;\ * &quot;-&quot;??_-;_-@_-"/>
    <numFmt numFmtId="43" formatCode="_-* #,##0.00_-;\-* #,##0.00_-;_-* &quot;-&quot;??_-;_-@_-"/>
    <numFmt numFmtId="164" formatCode="&quot;$&quot;#,##0_);\(&quot;$&quot;#,##0\)"/>
    <numFmt numFmtId="165" formatCode="_(* #,##0.00_);_(* \(#,##0.00\);_(* &quot;-&quot;??_);_(@_)"/>
    <numFmt numFmtId="166" formatCode="&quot;$&quot;\ #,##0;&quot;$&quot;\ \-#,##0"/>
    <numFmt numFmtId="167" formatCode="&quot;$&quot;\ #,##0.00;&quot;$&quot;\ \-#,##0.00"/>
    <numFmt numFmtId="168" formatCode="_ &quot;$&quot;\ * #,##0.00_ ;_ &quot;$&quot;\ * \-#,##0.00_ ;_ &quot;$&quot;\ * &quot;-&quot;??_ ;_ @_ "/>
    <numFmt numFmtId="169" formatCode="_ * #,##0.00_ ;_ * \-#,##0.00_ ;_ * &quot;-&quot;??_ ;_ @_ "/>
    <numFmt numFmtId="170" formatCode="_-&quot;$&quot;* #,##0.00_-;\-&quot;$&quot;* #,##0.00_-;_-&quot;$&quot;*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_ * #,##0_ ;_ * \-#,##0_ ;_ * &quot;-&quot;??_ ;_ @_ "/>
    <numFmt numFmtId="189" formatCode="_ * #,##0.0000000_ ;_ * \-#,##0.0000000_ ;_ * &quot;-&quot;??_ ;_ @_ "/>
  </numFmts>
  <fonts count="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10"/>
      <name val="Arial"/>
      <family val="2"/>
    </font>
    <font>
      <b/>
      <sz val="10"/>
      <color rgb="FFFF0000"/>
      <name val="Arial"/>
      <family val="2"/>
    </font>
    <font>
      <b/>
      <u/>
      <sz val="10"/>
      <name val="Arial"/>
      <family val="2"/>
    </font>
    <font>
      <b/>
      <sz val="11"/>
      <color rgb="FF202124"/>
      <name val="Arial"/>
      <family val="2"/>
    </font>
    <font>
      <b/>
      <sz val="11"/>
      <name val="Calibri"/>
      <family val="2"/>
    </font>
    <font>
      <sz val="11"/>
      <name val="Calibri"/>
      <family val="2"/>
    </font>
    <font>
      <sz val="7"/>
      <name val="Times New Roman"/>
      <family val="1"/>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3" tint="0.79998168889431442"/>
        <bgColor indexed="64"/>
      </patternFill>
    </fill>
  </fills>
  <borders count="3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11">
    <xf numFmtId="0" fontId="0" fillId="0" borderId="0"/>
    <xf numFmtId="9" fontId="7" fillId="0" borderId="0" applyFont="0" applyFill="0" applyBorder="0" applyAlignment="0" applyProtection="0"/>
    <xf numFmtId="170"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2" fontId="21" fillId="0" borderId="0">
      <protection locked="0"/>
    </xf>
    <xf numFmtId="172" fontId="21" fillId="0" borderId="0">
      <protection locked="0"/>
    </xf>
    <xf numFmtId="0" fontId="8" fillId="0" borderId="0" applyFont="0" applyFill="0" applyBorder="0" applyAlignment="0" applyProtection="0"/>
    <xf numFmtId="173" fontId="20" fillId="0" borderId="0">
      <protection locked="0"/>
    </xf>
    <xf numFmtId="174" fontId="20" fillId="0" borderId="0">
      <protection locked="0"/>
    </xf>
    <xf numFmtId="175"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9" fontId="26"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9" fontId="8" fillId="0" borderId="0" applyFon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184" fontId="8" fillId="0" borderId="0" applyFont="0" applyFill="0" applyBorder="0" applyAlignment="0" applyProtection="0"/>
    <xf numFmtId="0" fontId="20" fillId="0" borderId="0">
      <protection locked="0"/>
    </xf>
    <xf numFmtId="0" fontId="20" fillId="0" borderId="0">
      <protection locked="0"/>
    </xf>
    <xf numFmtId="0" fontId="33" fillId="0" borderId="0">
      <protection locked="0"/>
    </xf>
    <xf numFmtId="0" fontId="20" fillId="0" borderId="0">
      <protection locked="0"/>
    </xf>
    <xf numFmtId="0" fontId="20" fillId="0" borderId="0">
      <protection locked="0"/>
    </xf>
    <xf numFmtId="0" fontId="20" fillId="0" borderId="0">
      <protection locked="0"/>
    </xf>
    <xf numFmtId="0" fontId="33" fillId="0" borderId="0">
      <protection locked="0"/>
    </xf>
    <xf numFmtId="185" fontId="8" fillId="0" borderId="0" applyFill="0" applyBorder="0" applyAlignment="0" applyProtection="0"/>
    <xf numFmtId="2" fontId="8" fillId="0" borderId="0" applyFill="0" applyBorder="0" applyAlignment="0" applyProtection="0"/>
    <xf numFmtId="169" fontId="26" fillId="0" borderId="0" applyFont="0" applyFill="0" applyBorder="0" applyAlignment="0" applyProtection="0"/>
    <xf numFmtId="186" fontId="8" fillId="0" borderId="0" applyFont="0" applyFill="0" applyBorder="0" applyAlignment="0" applyProtection="0"/>
    <xf numFmtId="169" fontId="26" fillId="0" borderId="0" applyFont="0" applyFill="0" applyBorder="0" applyAlignment="0" applyProtection="0"/>
    <xf numFmtId="43" fontId="3" fillId="0" borderId="0" applyFont="0" applyFill="0" applyBorder="0" applyAlignment="0" applyProtection="0"/>
    <xf numFmtId="168" fontId="26" fillId="0" borderId="0" applyFont="0" applyFill="0" applyBorder="0" applyAlignment="0" applyProtection="0"/>
    <xf numFmtId="170" fontId="8" fillId="0" borderId="0" applyFont="0" applyFill="0" applyBorder="0" applyAlignment="0" applyProtection="0"/>
    <xf numFmtId="170" fontId="3" fillId="0" borderId="0" applyFont="0" applyFill="0" applyBorder="0" applyAlignment="0" applyProtection="0"/>
    <xf numFmtId="168" fontId="34" fillId="0" borderId="0" applyFont="0" applyFill="0" applyBorder="0" applyAlignment="0" applyProtection="0"/>
    <xf numFmtId="168" fontId="8" fillId="0" borderId="0" applyFont="0" applyFill="0" applyBorder="0" applyAlignment="0" applyProtection="0"/>
    <xf numFmtId="170" fontId="3" fillId="0" borderId="0" applyFont="0" applyFill="0" applyBorder="0" applyAlignment="0" applyProtection="0"/>
    <xf numFmtId="164" fontId="8" fillId="0" borderId="0" applyFill="0" applyBorder="0" applyAlignment="0" applyProtection="0"/>
    <xf numFmtId="167" fontId="8" fillId="0" borderId="0" applyFill="0" applyBorder="0" applyAlignment="0" applyProtection="0"/>
    <xf numFmtId="166" fontId="8" fillId="0" borderId="0" applyFill="0" applyBorder="0" applyAlignment="0" applyProtection="0"/>
    <xf numFmtId="0" fontId="8" fillId="0" borderId="0"/>
    <xf numFmtId="0" fontId="3" fillId="0" borderId="0"/>
    <xf numFmtId="0" fontId="3" fillId="0" borderId="0"/>
    <xf numFmtId="0" fontId="35" fillId="0" borderId="0"/>
    <xf numFmtId="0" fontId="36" fillId="0" borderId="0"/>
    <xf numFmtId="0" fontId="35" fillId="0" borderId="0"/>
    <xf numFmtId="0" fontId="8" fillId="0" borderId="0"/>
    <xf numFmtId="0" fontId="37" fillId="0" borderId="0"/>
    <xf numFmtId="0" fontId="8" fillId="0" borderId="0"/>
    <xf numFmtId="0" fontId="8" fillId="0" borderId="0"/>
    <xf numFmtId="0" fontId="3" fillId="0" borderId="0"/>
    <xf numFmtId="0" fontId="3" fillId="0" borderId="0"/>
    <xf numFmtId="0" fontId="37"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0" fontId="2" fillId="0" borderId="0"/>
    <xf numFmtId="0" fontId="2" fillId="0" borderId="0"/>
    <xf numFmtId="169" fontId="41" fillId="0" borderId="0" applyFont="0" applyFill="0" applyBorder="0" applyAlignment="0" applyProtection="0"/>
    <xf numFmtId="43" fontId="1"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438">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70"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70" fontId="13"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71" fontId="8" fillId="0" borderId="9" xfId="1" applyNumberFormat="1" applyFont="1" applyFill="1" applyBorder="1" applyAlignment="1" applyProtection="1">
      <alignment vertical="center"/>
      <protection hidden="1"/>
    </xf>
    <xf numFmtId="171" fontId="12" fillId="0" borderId="9" xfId="1" applyNumberFormat="1" applyFont="1" applyFill="1" applyBorder="1" applyAlignment="1" applyProtection="1">
      <alignment vertical="center"/>
      <protection hidden="1"/>
    </xf>
    <xf numFmtId="0" fontId="17" fillId="0" borderId="10" xfId="7" applyFont="1" applyFill="1" applyBorder="1" applyAlignment="1" applyProtection="1">
      <alignment horizontal="center" vertical="center"/>
      <protection hidden="1"/>
    </xf>
    <xf numFmtId="0" fontId="17" fillId="0" borderId="12" xfId="7" applyFont="1" applyFill="1" applyBorder="1" applyAlignment="1" applyProtection="1">
      <alignment horizontal="center" vertical="center"/>
      <protection hidden="1"/>
    </xf>
    <xf numFmtId="0" fontId="13" fillId="0" borderId="12" xfId="7" applyFont="1" applyFill="1" applyBorder="1" applyAlignment="1" applyProtection="1">
      <alignment vertical="center"/>
      <protection hidden="1"/>
    </xf>
    <xf numFmtId="9" fontId="13" fillId="0" borderId="9" xfId="7" applyNumberFormat="1" applyFont="1" applyFill="1" applyBorder="1" applyAlignment="1" applyProtection="1">
      <alignment vertical="center"/>
      <protection hidden="1"/>
    </xf>
    <xf numFmtId="9" fontId="13" fillId="0" borderId="12"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70" fontId="13" fillId="0" borderId="0" xfId="7" applyNumberFormat="1" applyFont="1" applyFill="1" applyAlignment="1" applyProtection="1">
      <alignment vertical="center"/>
      <protection hidden="1"/>
    </xf>
    <xf numFmtId="178" fontId="12" fillId="0" borderId="9" xfId="7" applyNumberFormat="1"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178" fontId="12" fillId="0" borderId="11" xfId="7" applyNumberFormat="1" applyFont="1" applyFill="1" applyBorder="1" applyAlignment="1" applyProtection="1">
      <alignment horizontal="center" vertical="center"/>
      <protection hidden="1"/>
    </xf>
    <xf numFmtId="0" fontId="8" fillId="0" borderId="14" xfId="7" applyFont="1" applyFill="1" applyBorder="1" applyAlignment="1" applyProtection="1">
      <alignment horizontal="left" vertical="center" wrapText="1"/>
      <protection hidden="1"/>
    </xf>
    <xf numFmtId="168" fontId="8" fillId="0" borderId="0" xfId="7" applyNumberFormat="1" applyFont="1" applyFill="1" applyBorder="1" applyAlignment="1" applyProtection="1">
      <alignment vertical="center"/>
      <protection hidden="1"/>
    </xf>
    <xf numFmtId="0" fontId="8" fillId="0" borderId="9"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9" xfId="7" applyFont="1" applyFill="1" applyBorder="1" applyAlignment="1" applyProtection="1">
      <alignment horizontal="right" vertical="center"/>
      <protection hidden="1"/>
    </xf>
    <xf numFmtId="10" fontId="8" fillId="0" borderId="9"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70" fontId="8" fillId="0" borderId="11" xfId="7" applyNumberFormat="1" applyFont="1" applyFill="1" applyBorder="1" applyAlignment="1" applyProtection="1">
      <alignment vertical="center"/>
      <protection hidden="1"/>
    </xf>
    <xf numFmtId="0" fontId="13" fillId="0" borderId="0" xfId="7" applyFont="1" applyFill="1" applyBorder="1" applyAlignment="1" applyProtection="1">
      <alignment horizontal="left" vertical="center"/>
    </xf>
    <xf numFmtId="0" fontId="27" fillId="0" borderId="0" xfId="19" applyFont="1" applyFill="1" applyBorder="1" applyAlignment="1">
      <alignment vertical="center"/>
    </xf>
    <xf numFmtId="2" fontId="17" fillId="0" borderId="0" xfId="7" applyNumberFormat="1" applyFont="1" applyFill="1" applyBorder="1" applyAlignment="1">
      <alignment horizontal="center" vertical="center"/>
    </xf>
    <xf numFmtId="2" fontId="17" fillId="0" borderId="0" xfId="7" applyNumberFormat="1" applyFont="1" applyFill="1" applyBorder="1" applyAlignment="1">
      <alignment vertical="center"/>
    </xf>
    <xf numFmtId="0" fontId="13"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17" fillId="0" borderId="0" xfId="7" applyNumberFormat="1" applyFont="1" applyFill="1" applyBorder="1" applyAlignment="1">
      <alignment horizontal="center" vertical="center"/>
    </xf>
    <xf numFmtId="0" fontId="17" fillId="0" borderId="0" xfId="7" applyFont="1" applyFill="1" applyBorder="1" applyAlignment="1" applyProtection="1">
      <alignment horizontal="left" vertical="center"/>
      <protection hidden="1"/>
    </xf>
    <xf numFmtId="0" fontId="27" fillId="0" borderId="0" xfId="19" applyFont="1" applyFill="1" applyBorder="1" applyAlignment="1">
      <alignment horizontal="center" vertical="center"/>
    </xf>
    <xf numFmtId="0" fontId="13" fillId="0" borderId="0" xfId="7" applyFont="1" applyFill="1" applyBorder="1" applyAlignment="1">
      <alignment vertical="center"/>
    </xf>
    <xf numFmtId="0" fontId="17" fillId="0" borderId="0" xfId="7" applyFont="1" applyFill="1" applyBorder="1" applyAlignment="1">
      <alignment vertical="center"/>
    </xf>
    <xf numFmtId="16" fontId="13" fillId="0" borderId="0" xfId="7" applyNumberFormat="1" applyFont="1" applyFill="1" applyBorder="1" applyAlignment="1">
      <alignment horizontal="center" vertical="center"/>
    </xf>
    <xf numFmtId="0" fontId="17" fillId="0" borderId="0" xfId="7" applyFont="1" applyFill="1" applyBorder="1" applyAlignment="1">
      <alignment horizontal="center" vertical="center"/>
    </xf>
    <xf numFmtId="0" fontId="29" fillId="0" borderId="0" xfId="7" applyFont="1" applyFill="1" applyBorder="1" applyAlignment="1">
      <alignment horizontal="center" vertical="center"/>
    </xf>
    <xf numFmtId="0" fontId="12" fillId="0" borderId="0" xfId="7" applyFont="1" applyFill="1" applyBorder="1" applyAlignment="1" applyProtection="1">
      <alignment horizontal="center" vertical="center" wrapText="1"/>
      <protection hidden="1"/>
    </xf>
    <xf numFmtId="171" fontId="8" fillId="0" borderId="0" xfId="16" applyNumberFormat="1" applyFont="1" applyFill="1" applyBorder="1" applyAlignment="1" applyProtection="1">
      <alignment vertical="center"/>
      <protection hidden="1"/>
    </xf>
    <xf numFmtId="171" fontId="12" fillId="0" borderId="0" xfId="16" applyNumberFormat="1" applyFont="1" applyFill="1" applyBorder="1" applyAlignment="1" applyProtection="1">
      <alignment vertical="center"/>
      <protection hidden="1"/>
    </xf>
    <xf numFmtId="0" fontId="8" fillId="0" borderId="9" xfId="7" applyFont="1" applyFill="1" applyBorder="1" applyAlignment="1" applyProtection="1">
      <alignment horizontal="center" vertical="center"/>
      <protection hidden="1"/>
    </xf>
    <xf numFmtId="171" fontId="12" fillId="0" borderId="9" xfId="16" applyNumberFormat="1" applyFont="1" applyFill="1" applyBorder="1" applyAlignment="1" applyProtection="1">
      <alignment vertical="center"/>
      <protection hidden="1"/>
    </xf>
    <xf numFmtId="0" fontId="12" fillId="0" borderId="14" xfId="7" applyFont="1" applyFill="1" applyBorder="1" applyAlignment="1" applyProtection="1">
      <alignment horizontal="center" vertical="center"/>
      <protection hidden="1"/>
    </xf>
    <xf numFmtId="0" fontId="12" fillId="0" borderId="16" xfId="7" applyFont="1" applyFill="1" applyBorder="1" applyAlignment="1" applyProtection="1">
      <alignment horizontal="center" vertical="center" wrapText="1"/>
      <protection hidden="1"/>
    </xf>
    <xf numFmtId="0" fontId="8" fillId="0" borderId="11" xfId="7" applyFont="1" applyFill="1" applyBorder="1" applyAlignment="1" applyProtection="1">
      <alignment horizontal="center" vertical="center"/>
      <protection hidden="1"/>
    </xf>
    <xf numFmtId="171" fontId="8" fillId="0" borderId="16" xfId="7" applyNumberFormat="1" applyFont="1" applyFill="1" applyBorder="1" applyAlignment="1" applyProtection="1">
      <alignment vertical="center"/>
      <protection hidden="1"/>
    </xf>
    <xf numFmtId="0" fontId="12" fillId="0" borderId="16" xfId="7" applyFont="1" applyFill="1" applyBorder="1" applyAlignment="1" applyProtection="1">
      <alignment vertical="center"/>
      <protection hidden="1"/>
    </xf>
    <xf numFmtId="9" fontId="8" fillId="0" borderId="11" xfId="16" applyFont="1" applyFill="1" applyBorder="1" applyAlignment="1" applyProtection="1">
      <alignment vertical="center"/>
      <protection hidden="1"/>
    </xf>
    <xf numFmtId="171" fontId="12"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2" fillId="0" borderId="16" xfId="1" applyNumberFormat="1" applyFont="1" applyFill="1" applyBorder="1" applyAlignment="1" applyProtection="1">
      <alignment vertical="center"/>
      <protection hidden="1"/>
    </xf>
    <xf numFmtId="180" fontId="27" fillId="0" borderId="0" xfId="19" applyNumberFormat="1" applyFont="1" applyFill="1" applyBorder="1" applyAlignment="1">
      <alignment horizontal="center" vertical="center"/>
    </xf>
    <xf numFmtId="0" fontId="19" fillId="0" borderId="0" xfId="7" quotePrefix="1" applyFont="1" applyFill="1" applyBorder="1" applyAlignment="1" applyProtection="1">
      <alignment horizontal="center" vertical="center"/>
      <protection hidden="1"/>
    </xf>
    <xf numFmtId="176"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9" xfId="0" applyFont="1" applyBorder="1" applyAlignment="1">
      <alignment horizontal="center" vertical="center"/>
    </xf>
    <xf numFmtId="0" fontId="13" fillId="0" borderId="0" xfId="0" applyFont="1" applyAlignment="1">
      <alignment horizontal="center" vertical="center"/>
    </xf>
    <xf numFmtId="0" fontId="13" fillId="0" borderId="9" xfId="0" applyFont="1" applyBorder="1" applyAlignment="1">
      <alignment vertical="center"/>
    </xf>
    <xf numFmtId="0" fontId="13" fillId="0" borderId="9" xfId="0" applyFont="1" applyFill="1" applyBorder="1" applyAlignment="1">
      <alignment vertical="center"/>
    </xf>
    <xf numFmtId="0" fontId="13" fillId="0" borderId="9" xfId="0" applyFont="1" applyFill="1" applyBorder="1" applyAlignment="1">
      <alignment horizontal="center" vertical="center"/>
    </xf>
    <xf numFmtId="2" fontId="13" fillId="0" borderId="9" xfId="0" applyNumberFormat="1" applyFont="1" applyBorder="1" applyAlignment="1">
      <alignment vertical="center"/>
    </xf>
    <xf numFmtId="2" fontId="13" fillId="0" borderId="9" xfId="0" applyNumberFormat="1" applyFont="1" applyFill="1" applyBorder="1" applyAlignment="1">
      <alignment vertical="center"/>
    </xf>
    <xf numFmtId="0" fontId="12" fillId="0" borderId="14"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9"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3" fontId="12" fillId="0" borderId="9" xfId="2" applyNumberFormat="1" applyFont="1" applyFill="1" applyBorder="1" applyAlignment="1" applyProtection="1">
      <alignment vertical="center"/>
      <protection hidden="1"/>
    </xf>
    <xf numFmtId="183" fontId="8" fillId="0" borderId="9" xfId="2" applyNumberFormat="1" applyFont="1" applyFill="1" applyBorder="1" applyAlignment="1" applyProtection="1">
      <alignment vertical="center"/>
      <protection hidden="1"/>
    </xf>
    <xf numFmtId="16" fontId="11" fillId="0" borderId="0" xfId="0" applyNumberFormat="1" applyFont="1" applyFill="1" applyBorder="1" applyAlignment="1" applyProtection="1">
      <alignment vertical="center"/>
    </xf>
    <xf numFmtId="14" fontId="11" fillId="0" borderId="0" xfId="0" applyNumberFormat="1" applyFont="1" applyFill="1" applyBorder="1" applyAlignment="1" applyProtection="1">
      <alignment vertical="center" wrapText="1"/>
    </xf>
    <xf numFmtId="0" fontId="11" fillId="0" borderId="0" xfId="0" applyFont="1" applyFill="1" applyBorder="1" applyAlignment="1" applyProtection="1">
      <alignment vertical="center"/>
    </xf>
    <xf numFmtId="0" fontId="9" fillId="0" borderId="0" xfId="0" applyFont="1" applyFill="1" applyBorder="1" applyAlignment="1" applyProtection="1">
      <alignment vertical="center"/>
    </xf>
    <xf numFmtId="0" fontId="9" fillId="0" borderId="0" xfId="0" applyFont="1" applyFill="1" applyAlignment="1" applyProtection="1">
      <alignment vertical="center"/>
    </xf>
    <xf numFmtId="14" fontId="11" fillId="0" borderId="0" xfId="0" applyNumberFormat="1" applyFont="1" applyFill="1" applyBorder="1" applyAlignment="1" applyProtection="1">
      <alignment vertical="center"/>
    </xf>
    <xf numFmtId="0" fontId="11" fillId="0" borderId="0" xfId="0" applyFont="1" applyFill="1" applyBorder="1" applyAlignment="1" applyProtection="1">
      <alignment horizontal="center" vertical="center"/>
    </xf>
    <xf numFmtId="181" fontId="11" fillId="0" borderId="0" xfId="0" applyNumberFormat="1" applyFont="1" applyFill="1" applyBorder="1" applyAlignment="1" applyProtection="1">
      <alignment horizontal="center" vertical="center"/>
    </xf>
    <xf numFmtId="181"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center" vertical="center"/>
    </xf>
    <xf numFmtId="2" fontId="9" fillId="0" borderId="0" xfId="0" applyNumberFormat="1" applyFont="1" applyFill="1" applyBorder="1" applyAlignment="1" applyProtection="1">
      <alignment horizontal="right" vertical="center"/>
    </xf>
    <xf numFmtId="181" fontId="9" fillId="0" borderId="0" xfId="0" applyNumberFormat="1" applyFont="1" applyFill="1" applyBorder="1" applyAlignment="1" applyProtection="1">
      <alignment vertical="center"/>
    </xf>
    <xf numFmtId="0" fontId="9" fillId="0" borderId="0" xfId="7" applyNumberFormat="1" applyFont="1" applyFill="1" applyBorder="1" applyAlignment="1" applyProtection="1">
      <alignment horizontal="left" vertical="center"/>
    </xf>
    <xf numFmtId="0" fontId="9" fillId="0" borderId="0" xfId="0" quotePrefix="1" applyNumberFormat="1" applyFont="1" applyFill="1" applyBorder="1" applyAlignment="1" applyProtection="1">
      <alignment horizontal="left" vertical="center"/>
    </xf>
    <xf numFmtId="0" fontId="9" fillId="0" borderId="9" xfId="0" applyFont="1" applyFill="1" applyBorder="1" applyAlignment="1" applyProtection="1">
      <alignment horizontal="center" vertical="center" wrapText="1"/>
    </xf>
    <xf numFmtId="0" fontId="9" fillId="0" borderId="0" xfId="0" applyFont="1" applyFill="1" applyAlignment="1" applyProtection="1">
      <alignment horizontal="center" vertical="center"/>
    </xf>
    <xf numFmtId="0" fontId="9" fillId="0" borderId="14" xfId="0" applyFont="1" applyFill="1" applyBorder="1" applyAlignment="1" applyProtection="1">
      <alignment horizontal="center" vertical="center" wrapText="1"/>
    </xf>
    <xf numFmtId="0" fontId="9" fillId="0" borderId="14" xfId="0" applyFont="1" applyFill="1" applyBorder="1" applyAlignment="1" applyProtection="1">
      <alignment horizontal="center" vertical="center"/>
    </xf>
    <xf numFmtId="2" fontId="9" fillId="0" borderId="14" xfId="0" applyNumberFormat="1" applyFont="1" applyFill="1" applyBorder="1" applyAlignment="1" applyProtection="1">
      <alignment horizontal="center" vertical="center"/>
    </xf>
    <xf numFmtId="181" fontId="9" fillId="0" borderId="14"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181" fontId="9" fillId="0" borderId="0" xfId="0" applyNumberFormat="1" applyFont="1" applyFill="1" applyAlignment="1" applyProtection="1">
      <alignment vertical="center"/>
    </xf>
    <xf numFmtId="9" fontId="8"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70"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6" fontId="8" fillId="3" borderId="0" xfId="7" applyNumberFormat="1" applyFont="1" applyFill="1" applyBorder="1" applyAlignment="1" applyProtection="1">
      <alignment horizontal="center" vertical="center"/>
    </xf>
    <xf numFmtId="176" fontId="8" fillId="0" borderId="0" xfId="7" applyNumberFormat="1" applyFont="1" applyFill="1" applyBorder="1" applyAlignment="1" applyProtection="1">
      <alignment horizontal="center" vertical="center"/>
    </xf>
    <xf numFmtId="0" fontId="8" fillId="0" borderId="11" xfId="0" applyFont="1" applyFill="1" applyBorder="1" applyAlignment="1" applyProtection="1">
      <alignment vertical="center"/>
    </xf>
    <xf numFmtId="2" fontId="8" fillId="2" borderId="9" xfId="0" applyNumberFormat="1" applyFont="1" applyFill="1" applyBorder="1" applyAlignment="1" applyProtection="1">
      <alignment vertical="center"/>
      <protection locked="0"/>
    </xf>
    <xf numFmtId="0" fontId="14" fillId="0" borderId="0" xfId="0" applyFont="1" applyAlignment="1">
      <alignment horizontal="center" vertical="center"/>
    </xf>
    <xf numFmtId="0" fontId="0" fillId="0" borderId="0" xfId="0" applyAlignment="1">
      <alignment horizontal="center" vertical="center"/>
    </xf>
    <xf numFmtId="0" fontId="19" fillId="0" borderId="0" xfId="0" applyFont="1" applyFill="1" applyAlignment="1" applyProtection="1">
      <alignment vertical="center" wrapText="1"/>
    </xf>
    <xf numFmtId="0" fontId="19" fillId="0" borderId="0" xfId="0" applyFont="1" applyFill="1" applyAlignment="1" applyProtection="1">
      <alignment horizontal="center" vertical="center" wrapText="1"/>
    </xf>
    <xf numFmtId="182" fontId="13" fillId="0" borderId="9" xfId="49" applyNumberFormat="1" applyFont="1" applyFill="1" applyBorder="1" applyAlignment="1" applyProtection="1">
      <alignment vertical="center"/>
    </xf>
    <xf numFmtId="0" fontId="8" fillId="0" borderId="11" xfId="6" applyFont="1" applyFill="1" applyBorder="1" applyAlignment="1" applyProtection="1">
      <alignment horizontal="left" vertical="center"/>
      <protection locked="0"/>
    </xf>
    <xf numFmtId="10" fontId="8" fillId="0" borderId="16" xfId="1" applyNumberFormat="1" applyFont="1" applyFill="1" applyBorder="1" applyAlignment="1" applyProtection="1">
      <alignment horizontal="left" vertical="center"/>
      <protection locked="0"/>
    </xf>
    <xf numFmtId="170" fontId="8" fillId="0" borderId="9" xfId="49" applyFont="1" applyFill="1" applyBorder="1" applyAlignment="1" applyProtection="1">
      <alignment vertical="center"/>
      <protection hidden="1"/>
    </xf>
    <xf numFmtId="0" fontId="8" fillId="0" borderId="16" xfId="6" applyFont="1" applyFill="1" applyBorder="1" applyAlignment="1" applyProtection="1">
      <alignment horizontal="left" vertical="center"/>
      <protection locked="0"/>
    </xf>
    <xf numFmtId="0" fontId="8" fillId="0" borderId="11" xfId="0" applyFont="1" applyFill="1" applyBorder="1" applyAlignment="1" applyProtection="1">
      <alignment vertical="center"/>
      <protection locked="0"/>
    </xf>
    <xf numFmtId="0" fontId="8" fillId="0" borderId="16" xfId="0" applyFont="1" applyFill="1" applyBorder="1" applyAlignment="1" applyProtection="1">
      <alignment vertical="center"/>
      <protection locked="0"/>
    </xf>
    <xf numFmtId="170" fontId="8" fillId="0" borderId="9"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0" fontId="12" fillId="0" borderId="14"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8" fillId="0" borderId="0" xfId="0" applyNumberFormat="1" applyFont="1" applyFill="1" applyAlignment="1" applyProtection="1">
      <alignment vertical="center"/>
    </xf>
    <xf numFmtId="49" fontId="12" fillId="0" borderId="0" xfId="0" applyNumberFormat="1" applyFont="1" applyFill="1" applyBorder="1" applyAlignment="1" applyProtection="1">
      <alignment vertical="center"/>
    </xf>
    <xf numFmtId="49" fontId="12" fillId="0" borderId="0" xfId="7" applyNumberFormat="1" applyFont="1" applyFill="1" applyBorder="1" applyAlignment="1" applyProtection="1">
      <alignment vertical="center" shrinkToFit="1"/>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14" xfId="0" applyNumberFormat="1" applyFont="1" applyFill="1" applyBorder="1" applyAlignment="1" applyProtection="1">
      <alignment horizontal="center" vertical="center" wrapText="1"/>
    </xf>
    <xf numFmtId="49" fontId="8" fillId="0" borderId="9"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9" xfId="0" applyNumberFormat="1" applyFont="1" applyFill="1" applyBorder="1" applyAlignment="1" applyProtection="1">
      <alignment horizontal="center" vertical="center"/>
    </xf>
    <xf numFmtId="0" fontId="19" fillId="0" borderId="0" xfId="0" applyFont="1" applyFill="1" applyAlignment="1" applyProtection="1">
      <alignment wrapText="1"/>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70"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6" fontId="19" fillId="0" borderId="0" xfId="7" applyNumberFormat="1" applyFont="1" applyFill="1" applyBorder="1" applyAlignment="1" applyProtection="1">
      <alignment horizontal="center" vertical="center"/>
    </xf>
    <xf numFmtId="170"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11" xfId="0" applyFont="1" applyFill="1" applyBorder="1" applyAlignment="1" applyProtection="1">
      <alignment horizontal="centerContinuous" vertical="center"/>
    </xf>
    <xf numFmtId="0" fontId="15"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5" fillId="0" borderId="16" xfId="0" applyFont="1" applyFill="1" applyBorder="1" applyAlignment="1" applyProtection="1">
      <alignment horizontal="centerContinuous" vertical="center"/>
    </xf>
    <xf numFmtId="0" fontId="12" fillId="0" borderId="16" xfId="0" applyFont="1" applyFill="1" applyBorder="1" applyAlignment="1" applyProtection="1">
      <alignment horizontal="center" vertical="center" wrapText="1"/>
    </xf>
    <xf numFmtId="4" fontId="8" fillId="0" borderId="9" xfId="0" applyNumberFormat="1" applyFont="1" applyFill="1" applyBorder="1" applyAlignment="1" applyProtection="1">
      <alignment horizontal="center" vertical="center"/>
    </xf>
    <xf numFmtId="2" fontId="8" fillId="0" borderId="11" xfId="0" applyNumberFormat="1" applyFont="1" applyFill="1" applyBorder="1" applyAlignment="1" applyProtection="1">
      <alignment horizontal="right" vertical="center" indent="1"/>
    </xf>
    <xf numFmtId="182" fontId="8" fillId="0" borderId="9" xfId="2" applyNumberFormat="1" applyFont="1" applyFill="1" applyBorder="1" applyAlignment="1" applyProtection="1">
      <alignment vertical="center"/>
    </xf>
    <xf numFmtId="171" fontId="8" fillId="0" borderId="9" xfId="1" applyNumberFormat="1" applyFont="1" applyFill="1" applyBorder="1" applyAlignment="1" applyProtection="1">
      <alignment vertical="center"/>
    </xf>
    <xf numFmtId="49" fontId="8" fillId="0" borderId="14"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0" fontId="8" fillId="0" borderId="14" xfId="0" applyFont="1" applyFill="1" applyBorder="1" applyAlignment="1" applyProtection="1">
      <alignment horizontal="left" vertical="center" wrapText="1"/>
    </xf>
    <xf numFmtId="4" fontId="8" fillId="0" borderId="14" xfId="0" applyNumberFormat="1" applyFont="1" applyFill="1" applyBorder="1" applyAlignment="1" applyProtection="1">
      <alignment horizontal="center" vertical="center"/>
    </xf>
    <xf numFmtId="4" fontId="8" fillId="0" borderId="14" xfId="0" applyNumberFormat="1" applyFont="1" applyFill="1" applyBorder="1" applyAlignment="1" applyProtection="1">
      <alignment vertical="center"/>
    </xf>
    <xf numFmtId="170" fontId="8" fillId="0" borderId="14" xfId="0" applyNumberFormat="1" applyFont="1" applyFill="1" applyBorder="1" applyAlignment="1" applyProtection="1">
      <alignment vertical="center"/>
    </xf>
    <xf numFmtId="171" fontId="8" fillId="0" borderId="16" xfId="1" applyNumberFormat="1" applyFont="1" applyFill="1" applyBorder="1" applyAlignment="1" applyProtection="1">
      <alignment vertical="center"/>
    </xf>
    <xf numFmtId="0" fontId="13" fillId="0" borderId="18"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170" fontId="31" fillId="0" borderId="19" xfId="0" applyNumberFormat="1" applyFont="1" applyFill="1" applyBorder="1" applyAlignment="1" applyProtection="1">
      <alignment vertical="center"/>
    </xf>
    <xf numFmtId="171" fontId="12" fillId="0" borderId="9" xfId="1" applyNumberFormat="1" applyFont="1" applyFill="1" applyBorder="1" applyAlignment="1" applyProtection="1">
      <alignment vertical="center"/>
    </xf>
    <xf numFmtId="170" fontId="0" fillId="0" borderId="0" xfId="0" applyNumberFormat="1" applyFill="1" applyAlignment="1" applyProtection="1">
      <alignment vertical="center"/>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left" vertical="center"/>
    </xf>
    <xf numFmtId="0" fontId="14" fillId="0" borderId="3" xfId="0" applyFont="1" applyFill="1" applyBorder="1" applyAlignment="1" applyProtection="1">
      <alignment horizontal="left" vertical="center"/>
    </xf>
    <xf numFmtId="0" fontId="12"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2" fillId="0" borderId="3" xfId="0" applyFont="1" applyFill="1" applyBorder="1" applyAlignment="1" applyProtection="1">
      <alignment vertical="center"/>
    </xf>
    <xf numFmtId="170" fontId="12" fillId="0" borderId="4" xfId="0" applyNumberFormat="1" applyFont="1" applyFill="1" applyBorder="1" applyAlignment="1" applyProtection="1">
      <alignment vertical="center"/>
    </xf>
    <xf numFmtId="168" fontId="12" fillId="0" borderId="0" xfId="0" applyNumberFormat="1" applyFont="1" applyFill="1" applyBorder="1" applyAlignment="1" applyProtection="1">
      <alignment horizontal="right" vertical="center"/>
    </xf>
    <xf numFmtId="0" fontId="12" fillId="0" borderId="5" xfId="0" applyFont="1" applyFill="1" applyBorder="1" applyAlignment="1" applyProtection="1">
      <alignment horizontal="center"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70" fontId="12" fillId="0" borderId="1" xfId="0"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12" fillId="0" borderId="6" xfId="0" applyFont="1" applyFill="1" applyBorder="1" applyAlignment="1" applyProtection="1">
      <alignment horizontal="center" vertical="center"/>
    </xf>
    <xf numFmtId="10" fontId="12" fillId="0" borderId="7" xfId="0" applyNumberFormat="1" applyFont="1" applyFill="1" applyBorder="1" applyAlignment="1" applyProtection="1">
      <alignment horizontal="left" vertical="center"/>
    </xf>
    <xf numFmtId="10" fontId="12"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2" fillId="0" borderId="7" xfId="0" applyFont="1" applyFill="1" applyBorder="1" applyAlignment="1" applyProtection="1">
      <alignment vertical="center"/>
    </xf>
    <xf numFmtId="0" fontId="0" fillId="0" borderId="7" xfId="0" applyFill="1" applyBorder="1" applyAlignment="1" applyProtection="1">
      <alignment vertical="center"/>
    </xf>
    <xf numFmtId="170" fontId="12" fillId="0" borderId="8" xfId="0" applyNumberFormat="1" applyFont="1" applyFill="1" applyBorder="1" applyAlignment="1" applyProtection="1">
      <alignment vertical="center"/>
    </xf>
    <xf numFmtId="0" fontId="14" fillId="0" borderId="0" xfId="0" applyFont="1" applyFill="1" applyBorder="1" applyAlignment="1" applyProtection="1">
      <alignment horizontal="right" vertical="center"/>
    </xf>
    <xf numFmtId="170"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4" fontId="8" fillId="0" borderId="0" xfId="0" applyNumberFormat="1" applyFont="1" applyFill="1" applyBorder="1" applyAlignment="1" applyProtection="1">
      <alignment vertical="center"/>
    </xf>
    <xf numFmtId="0" fontId="12" fillId="2" borderId="0" xfId="7" applyFont="1" applyFill="1" applyBorder="1" applyAlignment="1" applyProtection="1">
      <alignment horizontal="center" vertical="center"/>
      <protection locked="0"/>
    </xf>
    <xf numFmtId="10" fontId="8" fillId="2" borderId="0" xfId="1" applyNumberFormat="1" applyFont="1" applyFill="1" applyBorder="1" applyAlignment="1" applyProtection="1">
      <alignment horizontal="center" vertical="center"/>
      <protection locked="0"/>
    </xf>
    <xf numFmtId="0" fontId="9" fillId="0" borderId="9" xfId="0" applyFont="1" applyFill="1" applyBorder="1" applyAlignment="1" applyProtection="1">
      <alignment vertical="center"/>
      <protection locked="0"/>
    </xf>
    <xf numFmtId="0" fontId="9" fillId="0" borderId="9" xfId="5" applyFont="1" applyFill="1" applyBorder="1" applyAlignment="1" applyProtection="1">
      <alignment horizontal="left" vertical="center"/>
      <protection locked="0"/>
    </xf>
    <xf numFmtId="0" fontId="9" fillId="0" borderId="9" xfId="0" applyFont="1" applyFill="1" applyBorder="1" applyAlignment="1" applyProtection="1">
      <alignment horizontal="center" vertical="center"/>
      <protection locked="0"/>
    </xf>
    <xf numFmtId="2" fontId="9" fillId="0" borderId="9" xfId="0" applyNumberFormat="1" applyFont="1" applyFill="1" applyBorder="1" applyAlignment="1" applyProtection="1">
      <alignment horizontal="right" vertical="center"/>
      <protection locked="0"/>
    </xf>
    <xf numFmtId="181" fontId="9" fillId="0" borderId="9" xfId="2" applyNumberFormat="1" applyFont="1" applyFill="1" applyBorder="1" applyAlignment="1" applyProtection="1">
      <alignment horizontal="center" vertical="center"/>
      <protection locked="0"/>
    </xf>
    <xf numFmtId="0" fontId="9" fillId="0" borderId="0" xfId="0" applyFont="1" applyFill="1" applyAlignment="1" applyProtection="1">
      <alignment vertical="center"/>
      <protection locked="0"/>
    </xf>
    <xf numFmtId="0" fontId="9" fillId="0" borderId="0" xfId="0" applyFont="1" applyFill="1" applyAlignment="1" applyProtection="1">
      <alignment horizontal="center" vertical="center"/>
      <protection locked="0"/>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4" borderId="0" xfId="7" applyFont="1" applyFill="1" applyBorder="1" applyAlignment="1">
      <alignment horizontal="center" vertical="center"/>
    </xf>
    <xf numFmtId="0" fontId="9" fillId="4" borderId="0" xfId="7" applyFont="1" applyFill="1" applyBorder="1" applyAlignment="1">
      <alignment horizontal="left" vertical="center"/>
    </xf>
    <xf numFmtId="0" fontId="9" fillId="4" borderId="0" xfId="7" applyFont="1" applyFill="1" applyBorder="1" applyAlignment="1">
      <alignment vertical="center"/>
    </xf>
    <xf numFmtId="0" fontId="9" fillId="4" borderId="0" xfId="7" quotePrefix="1" applyFont="1" applyFill="1" applyBorder="1" applyAlignment="1">
      <alignment horizontal="left" vertical="center"/>
    </xf>
    <xf numFmtId="0" fontId="9" fillId="0" borderId="0" xfId="81" applyFont="1" applyFill="1" applyBorder="1" applyAlignment="1">
      <alignment vertical="center"/>
    </xf>
    <xf numFmtId="0" fontId="9" fillId="0" borderId="0" xfId="81" applyFont="1" applyFill="1" applyBorder="1" applyAlignment="1">
      <alignment horizontal="center" vertical="center"/>
    </xf>
    <xf numFmtId="0" fontId="11" fillId="0" borderId="0" xfId="81" applyFont="1" applyFill="1" applyBorder="1" applyAlignment="1">
      <alignment horizontal="center" vertical="center"/>
    </xf>
    <xf numFmtId="49" fontId="9" fillId="0" borderId="0" xfId="81" applyNumberFormat="1" applyFont="1" applyFill="1" applyBorder="1" applyAlignment="1">
      <alignment horizontal="center" vertical="center"/>
    </xf>
    <xf numFmtId="0" fontId="9" fillId="0" borderId="0" xfId="81" applyFont="1" applyFill="1" applyBorder="1" applyAlignment="1">
      <alignment horizontal="left"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4" borderId="0" xfId="7" applyFont="1" applyFill="1" applyBorder="1" applyAlignment="1" applyProtection="1">
      <alignment horizontal="left" vertical="center"/>
    </xf>
    <xf numFmtId="0" fontId="9" fillId="0" borderId="0" xfId="81" quotePrefix="1" applyFont="1" applyFill="1" applyBorder="1" applyAlignment="1" applyProtection="1">
      <alignment horizontal="left" vertical="center"/>
    </xf>
    <xf numFmtId="0" fontId="9" fillId="0" borderId="0" xfId="81" quotePrefix="1" applyFont="1" applyFill="1" applyBorder="1" applyAlignment="1" applyProtection="1">
      <alignment horizontal="center" vertical="center"/>
    </xf>
    <xf numFmtId="0" fontId="11" fillId="0" borderId="0" xfId="81" applyFont="1" applyFill="1" applyBorder="1" applyAlignment="1">
      <alignment vertical="center"/>
    </xf>
    <xf numFmtId="0" fontId="9" fillId="0" borderId="0" xfId="81" applyFont="1" applyFill="1" applyBorder="1" applyAlignment="1" applyProtection="1">
      <alignment horizontal="left" vertical="center"/>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81" applyNumberFormat="1" applyFont="1" applyFill="1" applyBorder="1" applyAlignment="1">
      <alignment vertical="center" wrapText="1"/>
    </xf>
    <xf numFmtId="1" fontId="11" fillId="0" borderId="0" xfId="81" applyNumberFormat="1" applyFont="1" applyFill="1" applyBorder="1" applyAlignment="1">
      <alignment horizontal="center" vertical="center" wrapText="1"/>
    </xf>
    <xf numFmtId="4" fontId="9" fillId="0" borderId="0" xfId="81" applyNumberFormat="1" applyFont="1" applyFill="1" applyBorder="1" applyAlignment="1">
      <alignment vertical="center"/>
    </xf>
    <xf numFmtId="4" fontId="9" fillId="4" borderId="0" xfId="81" applyNumberFormat="1" applyFont="1" applyFill="1" applyBorder="1" applyAlignment="1">
      <alignment vertical="center"/>
    </xf>
    <xf numFmtId="1" fontId="11" fillId="0" borderId="0" xfId="81" applyNumberFormat="1" applyFont="1" applyFill="1" applyBorder="1" applyAlignment="1">
      <alignment horizontal="right" vertical="center"/>
    </xf>
    <xf numFmtId="4" fontId="11" fillId="0" borderId="0" xfId="81" applyNumberFormat="1" applyFont="1" applyFill="1" applyBorder="1" applyAlignment="1">
      <alignment vertical="center"/>
    </xf>
    <xf numFmtId="1" fontId="9" fillId="0" borderId="0" xfId="81" applyNumberFormat="1" applyFont="1" applyFill="1" applyBorder="1" applyAlignment="1">
      <alignment horizontal="right" vertical="center"/>
    </xf>
    <xf numFmtId="1" fontId="9" fillId="0" borderId="0" xfId="81" applyNumberFormat="1" applyFont="1" applyFill="1" applyBorder="1" applyAlignment="1">
      <alignment vertical="center"/>
    </xf>
    <xf numFmtId="1" fontId="9" fillId="0" borderId="0" xfId="81" applyNumberFormat="1" applyFont="1" applyFill="1" applyBorder="1" applyAlignment="1">
      <alignment horizontal="center" vertical="center"/>
    </xf>
    <xf numFmtId="0" fontId="9" fillId="0" borderId="0" xfId="81"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39" fillId="0" borderId="0" xfId="81" applyFont="1" applyFill="1" applyBorder="1" applyAlignment="1"/>
    <xf numFmtId="0" fontId="39" fillId="0" borderId="0" xfId="81" applyFont="1" applyFill="1" applyBorder="1" applyAlignment="1">
      <alignment horizontal="center"/>
    </xf>
    <xf numFmtId="179" fontId="9" fillId="0" borderId="0" xfId="7" applyNumberFormat="1" applyFont="1" applyFill="1" applyBorder="1" applyAlignment="1">
      <alignment horizontal="center" vertical="center"/>
    </xf>
    <xf numFmtId="0" fontId="12" fillId="0" borderId="10" xfId="0" applyFont="1" applyFill="1" applyBorder="1" applyAlignment="1" applyProtection="1">
      <alignment horizontal="center" vertical="center"/>
    </xf>
    <xf numFmtId="0" fontId="12" fillId="0" borderId="10" xfId="0" applyFont="1" applyFill="1" applyBorder="1" applyAlignment="1" applyProtection="1">
      <alignment horizontal="center" vertical="center" wrapText="1"/>
    </xf>
    <xf numFmtId="0" fontId="8" fillId="0" borderId="9" xfId="0" applyFont="1" applyFill="1" applyBorder="1" applyAlignment="1" applyProtection="1">
      <alignment vertical="center"/>
    </xf>
    <xf numFmtId="0" fontId="12" fillId="0" borderId="0" xfId="0" applyFont="1" applyFill="1" applyBorder="1" applyAlignment="1" applyProtection="1">
      <alignment horizontal="right" vertical="center"/>
    </xf>
    <xf numFmtId="10" fontId="8" fillId="2" borderId="0" xfId="1"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181" fontId="9" fillId="0" borderId="20" xfId="0" applyNumberFormat="1" applyFont="1" applyFill="1" applyBorder="1" applyAlignment="1" applyProtection="1">
      <alignment horizontal="center" vertical="center"/>
    </xf>
    <xf numFmtId="0" fontId="11" fillId="0" borderId="21" xfId="0" applyFont="1" applyFill="1" applyBorder="1" applyAlignment="1" applyProtection="1">
      <alignment horizontal="centerContinuous" vertical="center"/>
    </xf>
    <xf numFmtId="0" fontId="11" fillId="0" borderId="18" xfId="0" applyFont="1" applyFill="1" applyBorder="1" applyAlignment="1" applyProtection="1">
      <alignment horizontal="centerContinuous" vertical="center"/>
    </xf>
    <xf numFmtId="0" fontId="11" fillId="0" borderId="19" xfId="0" applyFont="1" applyFill="1" applyBorder="1" applyAlignment="1" applyProtection="1">
      <alignment horizontal="centerContinuous" vertical="center"/>
    </xf>
    <xf numFmtId="14" fontId="11" fillId="0" borderId="12" xfId="0" applyNumberFormat="1" applyFont="1" applyFill="1" applyBorder="1" applyAlignment="1" applyProtection="1">
      <alignment vertical="center"/>
    </xf>
    <xf numFmtId="181" fontId="11" fillId="0" borderId="22" xfId="0" applyNumberFormat="1" applyFont="1" applyFill="1" applyBorder="1" applyAlignment="1" applyProtection="1">
      <alignment horizontal="center" vertical="center"/>
    </xf>
    <xf numFmtId="181" fontId="11" fillId="0" borderId="22" xfId="0" applyNumberFormat="1" applyFont="1" applyFill="1" applyBorder="1" applyAlignment="1" applyProtection="1">
      <alignment vertical="center"/>
    </xf>
    <xf numFmtId="14" fontId="11" fillId="0" borderId="22" xfId="0" applyNumberFormat="1" applyFont="1" applyFill="1" applyBorder="1" applyAlignment="1" applyProtection="1">
      <alignment vertical="center"/>
    </xf>
    <xf numFmtId="0" fontId="11" fillId="0" borderId="12" xfId="0" applyFont="1" applyFill="1" applyBorder="1" applyAlignment="1" applyProtection="1">
      <alignment vertical="center"/>
    </xf>
    <xf numFmtId="181" fontId="9" fillId="0" borderId="22" xfId="0" applyNumberFormat="1" applyFont="1" applyFill="1" applyBorder="1" applyAlignment="1" applyProtection="1">
      <alignment vertical="center"/>
    </xf>
    <xf numFmtId="181" fontId="9" fillId="0" borderId="22" xfId="0" applyNumberFormat="1" applyFont="1" applyFill="1" applyBorder="1" applyAlignment="1" applyProtection="1">
      <alignment horizontal="center" vertical="center"/>
    </xf>
    <xf numFmtId="0" fontId="9" fillId="0" borderId="11" xfId="0" applyFont="1" applyFill="1" applyBorder="1" applyAlignment="1" applyProtection="1">
      <alignment horizontal="center" vertical="center" wrapText="1"/>
    </xf>
    <xf numFmtId="181" fontId="9" fillId="0" borderId="16" xfId="0" applyNumberFormat="1" applyFont="1" applyFill="1" applyBorder="1" applyAlignment="1" applyProtection="1">
      <alignment horizontal="center" vertical="center"/>
    </xf>
    <xf numFmtId="181" fontId="9" fillId="0" borderId="9" xfId="2" applyNumberFormat="1" applyFont="1" applyFill="1" applyBorder="1" applyAlignment="1" applyProtection="1">
      <alignment horizontal="right" vertical="center"/>
      <protection locked="0"/>
    </xf>
    <xf numFmtId="0" fontId="9" fillId="0" borderId="12" xfId="0" applyFont="1" applyFill="1" applyBorder="1" applyAlignment="1" applyProtection="1">
      <alignment vertical="center"/>
    </xf>
    <xf numFmtId="181" fontId="9" fillId="0" borderId="20" xfId="2" applyNumberFormat="1" applyFont="1" applyFill="1" applyBorder="1" applyAlignment="1" applyProtection="1">
      <alignment horizontal="right" vertical="center"/>
    </xf>
    <xf numFmtId="181" fontId="9" fillId="0" borderId="22" xfId="0" applyNumberFormat="1" applyFont="1" applyFill="1" applyBorder="1" applyAlignment="1" applyProtection="1">
      <alignment horizontal="right" vertical="center"/>
    </xf>
    <xf numFmtId="0" fontId="9" fillId="0" borderId="21" xfId="0" applyFont="1" applyFill="1" applyBorder="1" applyAlignment="1" applyProtection="1">
      <alignment horizontal="center" vertical="center"/>
    </xf>
    <xf numFmtId="0" fontId="9" fillId="0" borderId="12" xfId="0" applyFont="1" applyFill="1" applyBorder="1" applyAlignment="1" applyProtection="1">
      <alignment horizontal="center" vertical="center"/>
    </xf>
    <xf numFmtId="49" fontId="9" fillId="0" borderId="11" xfId="0" applyNumberFormat="1" applyFont="1" applyFill="1" applyBorder="1" applyAlignment="1" applyProtection="1">
      <alignment horizontal="center" vertical="center"/>
    </xf>
    <xf numFmtId="0" fontId="9" fillId="0" borderId="14" xfId="0" applyFont="1" applyFill="1" applyBorder="1" applyAlignment="1" applyProtection="1">
      <alignment horizontal="left" vertical="center"/>
    </xf>
    <xf numFmtId="181" fontId="9" fillId="0" borderId="16" xfId="2" applyNumberFormat="1" applyFont="1" applyFill="1" applyBorder="1" applyAlignment="1" applyProtection="1">
      <alignment horizontal="right" vertical="center"/>
    </xf>
    <xf numFmtId="181" fontId="9" fillId="0" borderId="9" xfId="0" applyNumberFormat="1" applyFont="1" applyFill="1" applyBorder="1" applyAlignment="1" applyProtection="1">
      <alignment horizontal="left" vertical="center"/>
    </xf>
    <xf numFmtId="0" fontId="14" fillId="0" borderId="0" xfId="0" applyFont="1" applyFill="1" applyAlignment="1" applyProtection="1">
      <alignment vertical="center" wrapText="1"/>
    </xf>
    <xf numFmtId="0" fontId="12" fillId="0" borderId="0" xfId="0" applyFont="1" applyAlignment="1">
      <alignment vertical="center" wrapText="1"/>
    </xf>
    <xf numFmtId="0" fontId="40" fillId="0" borderId="18" xfId="0" applyFont="1" applyFill="1" applyBorder="1" applyAlignment="1" applyProtection="1">
      <alignment vertical="center"/>
    </xf>
    <xf numFmtId="0" fontId="12" fillId="0" borderId="9" xfId="7" applyFont="1" applyFill="1" applyBorder="1" applyAlignment="1" applyProtection="1">
      <alignment horizontal="center" vertical="center" wrapText="1"/>
      <protection hidden="1"/>
    </xf>
    <xf numFmtId="0" fontId="17" fillId="0" borderId="0" xfId="7" applyFont="1" applyFill="1" applyBorder="1" applyAlignment="1" applyProtection="1">
      <alignment horizontal="center" vertical="center"/>
      <protection hidden="1"/>
    </xf>
    <xf numFmtId="178" fontId="12" fillId="0" borderId="0" xfId="7" applyNumberFormat="1" applyFont="1" applyFill="1" applyBorder="1" applyAlignment="1" applyProtection="1">
      <alignment horizontal="center" vertical="center"/>
      <protection hidden="1"/>
    </xf>
    <xf numFmtId="171" fontId="12" fillId="0" borderId="9" xfId="16" applyNumberFormat="1" applyFont="1" applyFill="1" applyBorder="1" applyAlignment="1" applyProtection="1">
      <alignment horizontal="center" vertical="center"/>
      <protection hidden="1"/>
    </xf>
    <xf numFmtId="0" fontId="8" fillId="0" borderId="13" xfId="7" applyFont="1" applyFill="1" applyBorder="1" applyAlignment="1" applyProtection="1">
      <alignment horizontal="center" vertical="center"/>
      <protection hidden="1"/>
    </xf>
    <xf numFmtId="0" fontId="8" fillId="0" borderId="17" xfId="7" applyFont="1" applyFill="1" applyBorder="1" applyAlignment="1" applyProtection="1">
      <alignment horizontal="left" vertical="center" wrapText="1"/>
      <protection hidden="1"/>
    </xf>
    <xf numFmtId="171" fontId="8" fillId="0" borderId="15" xfId="7" applyNumberFormat="1" applyFont="1" applyFill="1" applyBorder="1" applyAlignment="1" applyProtection="1">
      <alignment horizontal="center" vertical="center"/>
      <protection hidden="1"/>
    </xf>
    <xf numFmtId="0" fontId="12" fillId="0" borderId="21" xfId="7" applyFont="1" applyFill="1" applyBorder="1" applyAlignment="1" applyProtection="1">
      <alignment horizontal="center" vertical="center" wrapText="1"/>
      <protection hidden="1"/>
    </xf>
    <xf numFmtId="0" fontId="12" fillId="0" borderId="18" xfId="7" applyFont="1" applyFill="1" applyBorder="1" applyAlignment="1" applyProtection="1">
      <alignment horizontal="center" vertical="center"/>
      <protection hidden="1"/>
    </xf>
    <xf numFmtId="0" fontId="12" fillId="0" borderId="19" xfId="7" applyFont="1" applyFill="1" applyBorder="1" applyAlignment="1" applyProtection="1">
      <alignment horizontal="center" vertical="center" wrapText="1"/>
      <protection hidden="1"/>
    </xf>
    <xf numFmtId="0" fontId="8" fillId="0" borderId="24" xfId="7" applyFont="1" applyFill="1" applyBorder="1" applyAlignment="1" applyProtection="1">
      <alignment horizontal="center" vertical="center"/>
      <protection hidden="1"/>
    </xf>
    <xf numFmtId="171" fontId="8" fillId="0" borderId="27" xfId="1" applyNumberFormat="1" applyFont="1" applyFill="1" applyBorder="1" applyAlignment="1" applyProtection="1">
      <alignment horizontal="center" vertical="center"/>
      <protection hidden="1"/>
    </xf>
    <xf numFmtId="168" fontId="8" fillId="0" borderId="28" xfId="7" applyNumberFormat="1" applyFont="1" applyFill="1" applyBorder="1" applyAlignment="1" applyProtection="1">
      <alignment vertical="center"/>
      <protection hidden="1"/>
    </xf>
    <xf numFmtId="168" fontId="8" fillId="0" borderId="27" xfId="7" applyNumberFormat="1" applyFont="1" applyFill="1" applyBorder="1" applyAlignment="1" applyProtection="1">
      <alignment vertical="center"/>
      <protection hidden="1"/>
    </xf>
    <xf numFmtId="10" fontId="8" fillId="0" borderId="27" xfId="16" applyNumberFormat="1" applyFont="1" applyFill="1" applyBorder="1" applyAlignment="1" applyProtection="1">
      <alignment horizontal="center" vertical="center"/>
      <protection locked="0"/>
    </xf>
    <xf numFmtId="9" fontId="8" fillId="0" borderId="0" xfId="16" applyFont="1" applyFill="1" applyBorder="1" applyAlignment="1" applyProtection="1">
      <alignment horizontal="center" vertical="center"/>
      <protection hidden="1"/>
    </xf>
    <xf numFmtId="10" fontId="8" fillId="0" borderId="9" xfId="1" applyNumberFormat="1" applyFont="1" applyFill="1" applyBorder="1" applyAlignment="1" applyProtection="1">
      <alignment horizontal="center" vertical="center"/>
      <protection hidden="1"/>
    </xf>
    <xf numFmtId="188" fontId="0" fillId="0" borderId="0" xfId="83" applyNumberFormat="1" applyFont="1" applyFill="1" applyBorder="1" applyAlignment="1" applyProtection="1">
      <alignment vertical="center"/>
      <protection hidden="1"/>
    </xf>
    <xf numFmtId="188" fontId="8" fillId="0" borderId="0" xfId="83" applyNumberFormat="1" applyFont="1" applyFill="1" applyBorder="1" applyAlignment="1" applyProtection="1">
      <alignment vertical="center"/>
      <protection hidden="1"/>
    </xf>
    <xf numFmtId="188" fontId="0" fillId="0" borderId="0" xfId="83" applyNumberFormat="1" applyFont="1" applyFill="1" applyAlignment="1" applyProtection="1">
      <alignment vertical="center"/>
      <protection hidden="1"/>
    </xf>
    <xf numFmtId="188" fontId="15" fillId="0" borderId="0" xfId="83" applyNumberFormat="1" applyFont="1" applyFill="1" applyBorder="1" applyAlignment="1" applyProtection="1">
      <alignment vertical="center"/>
      <protection hidden="1"/>
    </xf>
    <xf numFmtId="188" fontId="12" fillId="0" borderId="0" xfId="83" applyNumberFormat="1" applyFont="1" applyFill="1" applyBorder="1" applyAlignment="1" applyProtection="1">
      <alignment horizontal="center" vertical="center" wrapText="1"/>
      <protection hidden="1"/>
    </xf>
    <xf numFmtId="188" fontId="12" fillId="0" borderId="0" xfId="83" applyNumberFormat="1" applyFont="1" applyFill="1" applyBorder="1" applyAlignment="1" applyProtection="1">
      <alignment vertical="center"/>
      <protection hidden="1"/>
    </xf>
    <xf numFmtId="188" fontId="13" fillId="0" borderId="0" xfId="83" applyNumberFormat="1" applyFont="1" applyFill="1" applyBorder="1" applyAlignment="1" applyProtection="1">
      <alignment horizontal="right" vertical="center"/>
      <protection hidden="1"/>
    </xf>
    <xf numFmtId="188" fontId="13" fillId="0" borderId="0" xfId="83" applyNumberFormat="1" applyFont="1" applyFill="1" applyBorder="1" applyAlignment="1" applyProtection="1">
      <alignment vertical="center"/>
      <protection hidden="1"/>
    </xf>
    <xf numFmtId="10" fontId="8" fillId="0" borderId="29" xfId="16" applyNumberFormat="1" applyFont="1" applyFill="1" applyBorder="1" applyAlignment="1" applyProtection="1">
      <alignment horizontal="center" vertical="center"/>
      <protection locked="0"/>
    </xf>
    <xf numFmtId="9" fontId="8" fillId="0" borderId="27" xfId="1" applyFon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0" fillId="0" borderId="0" xfId="0" applyFill="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0" fontId="8" fillId="0" borderId="9" xfId="16" applyNumberFormat="1" applyFont="1" applyFill="1" applyBorder="1" applyAlignment="1" applyProtection="1">
      <alignment horizontal="center" vertical="center"/>
      <protection locked="0"/>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0" fontId="8" fillId="2" borderId="27" xfId="83" applyNumberFormat="1" applyFont="1" applyFill="1" applyBorder="1" applyAlignment="1" applyProtection="1">
      <alignment horizontal="center" vertical="center"/>
      <protection hidden="1"/>
    </xf>
    <xf numFmtId="10" fontId="8" fillId="2" borderId="27" xfId="16" applyNumberFormat="1" applyFont="1" applyFill="1" applyBorder="1" applyAlignment="1" applyProtection="1">
      <alignment horizontal="center" vertical="center"/>
      <protection locked="0"/>
    </xf>
    <xf numFmtId="0" fontId="12" fillId="0" borderId="31" xfId="7" applyFont="1" applyFill="1" applyBorder="1" applyAlignment="1" applyProtection="1">
      <alignment horizontal="center" vertical="center"/>
      <protection hidden="1"/>
    </xf>
    <xf numFmtId="10" fontId="12" fillId="0" borderId="32" xfId="7" applyNumberFormat="1" applyFont="1" applyFill="1" applyBorder="1" applyAlignment="1" applyProtection="1">
      <alignment horizontal="center" vertical="center"/>
      <protection hidden="1"/>
    </xf>
    <xf numFmtId="17" fontId="12" fillId="0" borderId="30" xfId="7" applyNumberFormat="1" applyFont="1" applyFill="1" applyBorder="1" applyAlignment="1" applyProtection="1">
      <alignment horizontal="center" vertical="center"/>
      <protection hidden="1"/>
    </xf>
    <xf numFmtId="10" fontId="12" fillId="0" borderId="9" xfId="1" applyNumberFormat="1" applyFont="1" applyFill="1" applyBorder="1" applyAlignment="1" applyProtection="1">
      <alignment horizontal="center" vertical="center"/>
      <protection hidden="1"/>
    </xf>
    <xf numFmtId="0" fontId="42" fillId="0" borderId="31" xfId="7" applyFont="1" applyFill="1" applyBorder="1" applyAlignment="1" applyProtection="1">
      <alignment horizontal="center" vertical="center"/>
      <protection hidden="1"/>
    </xf>
    <xf numFmtId="10" fontId="42" fillId="0" borderId="32" xfId="7" applyNumberFormat="1" applyFont="1" applyFill="1" applyBorder="1" applyAlignment="1" applyProtection="1">
      <alignment horizontal="center" vertical="center"/>
      <protection hidden="1"/>
    </xf>
    <xf numFmtId="17" fontId="42" fillId="2" borderId="30" xfId="7" applyNumberFormat="1" applyFont="1" applyFill="1" applyBorder="1" applyAlignment="1" applyProtection="1">
      <alignment horizontal="center" vertical="center"/>
      <protection hidden="1"/>
    </xf>
    <xf numFmtId="0" fontId="12" fillId="2" borderId="0" xfId="0" applyFont="1" applyFill="1"/>
    <xf numFmtId="8" fontId="12" fillId="2" borderId="0" xfId="0" applyNumberFormat="1" applyFont="1" applyFill="1"/>
    <xf numFmtId="0" fontId="12" fillId="2" borderId="24" xfId="0" applyFont="1" applyFill="1" applyBorder="1"/>
    <xf numFmtId="0" fontId="12" fillId="2" borderId="27" xfId="0" applyFont="1" applyFill="1" applyBorder="1"/>
    <xf numFmtId="0" fontId="12" fillId="2" borderId="29" xfId="0" applyFont="1" applyFill="1" applyBorder="1"/>
    <xf numFmtId="0" fontId="0" fillId="0" borderId="33" xfId="0" applyBorder="1"/>
    <xf numFmtId="0" fontId="0" fillId="0" borderId="20" xfId="0" applyBorder="1"/>
    <xf numFmtId="9" fontId="0" fillId="0" borderId="34" xfId="0" applyNumberFormat="1" applyBorder="1"/>
    <xf numFmtId="0" fontId="0" fillId="0" borderId="35" xfId="0" applyBorder="1"/>
    <xf numFmtId="9" fontId="0" fillId="0" borderId="36" xfId="0" applyNumberFormat="1" applyBorder="1"/>
    <xf numFmtId="0" fontId="0" fillId="0" borderId="37" xfId="0" applyBorder="1"/>
    <xf numFmtId="9" fontId="0" fillId="0" borderId="38" xfId="0" applyNumberFormat="1" applyBorder="1"/>
    <xf numFmtId="189" fontId="8" fillId="0" borderId="0" xfId="83" applyNumberFormat="1" applyFont="1" applyFill="1" applyAlignment="1" applyProtection="1">
      <alignment vertical="center"/>
    </xf>
    <xf numFmtId="0" fontId="12" fillId="0" borderId="0"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181" fontId="9" fillId="0" borderId="20" xfId="0" applyNumberFormat="1" applyFont="1" applyFill="1" applyBorder="1" applyAlignment="1" applyProtection="1">
      <alignment horizontal="center" vertical="center"/>
    </xf>
    <xf numFmtId="0" fontId="9" fillId="0" borderId="11" xfId="0" applyFont="1" applyFill="1" applyBorder="1" applyAlignment="1" applyProtection="1">
      <alignment horizontal="center" vertical="center" wrapText="1"/>
    </xf>
    <xf numFmtId="170" fontId="12" fillId="0" borderId="9" xfId="0" applyNumberFormat="1" applyFont="1" applyFill="1" applyBorder="1" applyAlignment="1" applyProtection="1">
      <alignment vertical="center"/>
    </xf>
    <xf numFmtId="0" fontId="44" fillId="0" borderId="0" xfId="0" applyFont="1"/>
    <xf numFmtId="0" fontId="12" fillId="0" borderId="9" xfId="7" applyFont="1" applyFill="1" applyBorder="1" applyAlignment="1" applyProtection="1">
      <alignment horizontal="center" vertical="center"/>
      <protection hidden="1"/>
    </xf>
    <xf numFmtId="0" fontId="45" fillId="0" borderId="0" xfId="0" applyFont="1" applyAlignment="1">
      <alignment wrapText="1"/>
    </xf>
    <xf numFmtId="49" fontId="8" fillId="5" borderId="9" xfId="0" applyNumberFormat="1" applyFont="1" applyFill="1" applyBorder="1" applyAlignment="1" applyProtection="1">
      <alignment vertical="center"/>
    </xf>
    <xf numFmtId="0" fontId="8" fillId="5" borderId="9" xfId="0" applyFont="1" applyFill="1" applyBorder="1" applyAlignment="1" applyProtection="1">
      <alignment vertical="center"/>
    </xf>
    <xf numFmtId="0" fontId="46" fillId="5" borderId="9" xfId="0" applyFont="1" applyFill="1" applyBorder="1" applyAlignment="1">
      <alignment vertical="center"/>
    </xf>
    <xf numFmtId="0" fontId="9" fillId="0" borderId="0" xfId="7" applyFont="1" applyFill="1" applyBorder="1" applyAlignment="1">
      <alignment horizontal="center" vertical="center" wrapText="1"/>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23" xfId="0" applyFont="1" applyFill="1" applyBorder="1" applyAlignment="1" applyProtection="1">
      <alignment horizontal="center" vertical="center" wrapText="1"/>
    </xf>
    <xf numFmtId="0" fontId="12" fillId="0" borderId="20" xfId="0" applyFont="1" applyFill="1" applyBorder="1" applyAlignment="1" applyProtection="1">
      <alignment horizontal="center" vertical="center" wrapText="1"/>
    </xf>
    <xf numFmtId="0" fontId="12" fillId="0" borderId="11"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0" fontId="12" fillId="0" borderId="16"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12" fillId="0" borderId="9" xfId="0" applyNumberFormat="1" applyFont="1" applyFill="1" applyBorder="1" applyAlignment="1" applyProtection="1">
      <alignment horizontal="center" vertical="center" wrapText="1"/>
    </xf>
    <xf numFmtId="181" fontId="9" fillId="0" borderId="23" xfId="0" applyNumberFormat="1" applyFont="1" applyFill="1" applyBorder="1" applyAlignment="1" applyProtection="1">
      <alignment horizontal="center" vertical="center"/>
    </xf>
    <xf numFmtId="181" fontId="9" fillId="0" borderId="20" xfId="0" applyNumberFormat="1" applyFont="1" applyFill="1" applyBorder="1" applyAlignment="1" applyProtection="1">
      <alignment horizontal="center" vertical="center"/>
    </xf>
    <xf numFmtId="0" fontId="9" fillId="0" borderId="11"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0" fontId="9" fillId="0" borderId="23"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2" fontId="9" fillId="0" borderId="23" xfId="0" applyNumberFormat="1" applyFont="1" applyFill="1" applyBorder="1" applyAlignment="1" applyProtection="1">
      <alignment horizontal="center" vertical="center"/>
    </xf>
    <xf numFmtId="2" fontId="9" fillId="0" borderId="20"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0" fontId="8" fillId="0" borderId="16" xfId="0" applyFont="1" applyFill="1" applyBorder="1" applyAlignment="1" applyProtection="1">
      <alignment horizontal="left" vertical="center" wrapText="1"/>
    </xf>
    <xf numFmtId="0" fontId="14" fillId="0" borderId="0" xfId="0" applyFont="1" applyFill="1" applyAlignment="1" applyProtection="1">
      <alignment horizontal="left" vertical="center" wrapText="1"/>
    </xf>
    <xf numFmtId="0" fontId="17" fillId="0" borderId="9"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20" xfId="0" applyFont="1" applyFill="1" applyBorder="1" applyAlignment="1" applyProtection="1">
      <alignment horizontal="center" vertical="center" wrapText="1"/>
    </xf>
    <xf numFmtId="0" fontId="17" fillId="0" borderId="21" xfId="0" applyFont="1" applyFill="1" applyBorder="1" applyAlignment="1" applyProtection="1">
      <alignment horizontal="center" vertical="center" wrapText="1"/>
    </xf>
    <xf numFmtId="0" fontId="17" fillId="0" borderId="19" xfId="0" applyFont="1" applyFill="1" applyBorder="1" applyAlignment="1" applyProtection="1">
      <alignment horizontal="center" vertical="center" wrapText="1"/>
    </xf>
    <xf numFmtId="0" fontId="17" fillId="0" borderId="13" xfId="0" applyFont="1" applyFill="1" applyBorder="1" applyAlignment="1" applyProtection="1">
      <alignment horizontal="center" vertical="center" wrapText="1"/>
    </xf>
    <xf numFmtId="0" fontId="17" fillId="0" borderId="15" xfId="0" applyFont="1" applyFill="1" applyBorder="1" applyAlignment="1" applyProtection="1">
      <alignment horizontal="center" vertical="center" wrapText="1"/>
    </xf>
    <xf numFmtId="0" fontId="8" fillId="0" borderId="11" xfId="7" applyFont="1" applyFill="1" applyBorder="1" applyAlignment="1" applyProtection="1">
      <alignment horizontal="left" vertical="center" wrapText="1"/>
      <protection hidden="1"/>
    </xf>
    <xf numFmtId="0" fontId="8" fillId="0" borderId="16" xfId="7" applyFont="1" applyFill="1" applyBorder="1" applyAlignment="1" applyProtection="1">
      <alignment horizontal="left" vertical="center" wrapText="1"/>
      <protection hidden="1"/>
    </xf>
    <xf numFmtId="0" fontId="17" fillId="0" borderId="9" xfId="7" applyFont="1" applyFill="1" applyBorder="1" applyAlignment="1" applyProtection="1">
      <alignment horizontal="center" vertical="center" wrapText="1"/>
      <protection hidden="1"/>
    </xf>
    <xf numFmtId="0" fontId="12" fillId="0" borderId="9" xfId="0" applyFont="1" applyFill="1" applyBorder="1" applyAlignment="1" applyProtection="1">
      <alignment horizontal="center" vertical="center" wrapText="1"/>
      <protection hidden="1"/>
    </xf>
    <xf numFmtId="0" fontId="12" fillId="0" borderId="9" xfId="7" applyFont="1" applyFill="1" applyBorder="1" applyAlignment="1" applyProtection="1">
      <alignment horizontal="center" vertical="center"/>
      <protection hidden="1"/>
    </xf>
    <xf numFmtId="0" fontId="12" fillId="0" borderId="9" xfId="7" applyFont="1" applyFill="1" applyBorder="1" applyAlignment="1" applyProtection="1">
      <alignment horizontal="center" vertical="center" wrapText="1"/>
      <protection hidden="1"/>
    </xf>
    <xf numFmtId="0" fontId="15" fillId="0" borderId="11" xfId="0" applyFont="1" applyFill="1" applyBorder="1" applyAlignment="1" applyProtection="1">
      <alignment horizontal="center" vertical="center"/>
      <protection hidden="1"/>
    </xf>
    <xf numFmtId="0" fontId="15" fillId="0" borderId="14" xfId="0" applyFont="1" applyFill="1" applyBorder="1" applyAlignment="1" applyProtection="1">
      <alignment horizontal="center" vertical="center"/>
      <protection hidden="1"/>
    </xf>
    <xf numFmtId="0" fontId="15" fillId="0" borderId="16" xfId="0" applyFont="1" applyFill="1" applyBorder="1" applyAlignment="1" applyProtection="1">
      <alignment horizontal="center" vertical="center"/>
      <protection hidden="1"/>
    </xf>
    <xf numFmtId="0" fontId="43" fillId="2" borderId="0" xfId="0" applyFont="1" applyFill="1" applyAlignment="1">
      <alignment horizontal="center"/>
    </xf>
    <xf numFmtId="178" fontId="12" fillId="0" borderId="11" xfId="7" applyNumberFormat="1" applyFont="1" applyFill="1" applyBorder="1" applyAlignment="1" applyProtection="1">
      <alignment horizontal="center" vertical="center"/>
      <protection hidden="1"/>
    </xf>
    <xf numFmtId="178" fontId="12" fillId="0" borderId="14" xfId="7" applyNumberFormat="1" applyFont="1" applyFill="1" applyBorder="1" applyAlignment="1" applyProtection="1">
      <alignment horizontal="center" vertical="center"/>
      <protection hidden="1"/>
    </xf>
    <xf numFmtId="178" fontId="12" fillId="0" borderId="16" xfId="7" applyNumberFormat="1" applyFont="1" applyFill="1" applyBorder="1" applyAlignment="1" applyProtection="1">
      <alignment horizontal="center" vertical="center"/>
      <protection hidden="1"/>
    </xf>
    <xf numFmtId="0" fontId="8" fillId="0" borderId="25" xfId="7" applyFont="1" applyFill="1" applyBorder="1" applyAlignment="1" applyProtection="1">
      <alignment horizontal="left" vertical="center" wrapText="1"/>
      <protection hidden="1"/>
    </xf>
    <xf numFmtId="0" fontId="8" fillId="0" borderId="26" xfId="7" applyFont="1" applyFill="1" applyBorder="1" applyAlignment="1" applyProtection="1">
      <alignment horizontal="left" vertical="center" wrapText="1"/>
      <protection hidden="1"/>
    </xf>
    <xf numFmtId="188" fontId="12" fillId="0" borderId="9" xfId="83" applyNumberFormat="1" applyFont="1" applyFill="1" applyBorder="1" applyAlignment="1" applyProtection="1">
      <alignment horizontal="center" vertical="center" wrapText="1"/>
      <protection hidden="1"/>
    </xf>
    <xf numFmtId="178" fontId="12" fillId="2" borderId="11" xfId="7" applyNumberFormat="1" applyFont="1" applyFill="1" applyBorder="1" applyAlignment="1" applyProtection="1">
      <alignment horizontal="center" vertical="center"/>
      <protection hidden="1"/>
    </xf>
    <xf numFmtId="178" fontId="12" fillId="2" borderId="14" xfId="7" applyNumberFormat="1" applyFont="1" applyFill="1" applyBorder="1" applyAlignment="1" applyProtection="1">
      <alignment horizontal="center" vertical="center"/>
      <protection hidden="1"/>
    </xf>
    <xf numFmtId="178" fontId="12" fillId="2" borderId="16" xfId="7" applyNumberFormat="1" applyFont="1" applyFill="1" applyBorder="1" applyAlignment="1" applyProtection="1">
      <alignment horizontal="center" vertical="center"/>
      <protection hidden="1"/>
    </xf>
    <xf numFmtId="0" fontId="38" fillId="0" borderId="0" xfId="3" applyFont="1" applyAlignment="1">
      <alignment horizontal="center"/>
    </xf>
    <xf numFmtId="0" fontId="38" fillId="0" borderId="0" xfId="3" applyFont="1" applyAlignment="1">
      <alignment horizontal="center" wrapText="1"/>
    </xf>
    <xf numFmtId="0" fontId="12" fillId="0" borderId="11" xfId="0" applyFont="1" applyFill="1" applyBorder="1" applyAlignment="1" applyProtection="1">
      <alignment horizontal="right" vertical="center" indent="2"/>
      <protection hidden="1"/>
    </xf>
    <xf numFmtId="0" fontId="12" fillId="0" borderId="16"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left" vertical="center"/>
      <protection hidden="1"/>
    </xf>
    <xf numFmtId="0" fontId="12" fillId="0" borderId="16" xfId="0" applyFont="1" applyFill="1" applyBorder="1" applyAlignment="1" applyProtection="1">
      <alignment horizontal="left" vertical="center"/>
      <protection hidden="1"/>
    </xf>
    <xf numFmtId="0" fontId="14" fillId="0" borderId="21" xfId="0" applyFont="1" applyFill="1" applyBorder="1" applyAlignment="1" applyProtection="1">
      <alignment horizontal="center" vertical="center"/>
      <protection hidden="1"/>
    </xf>
    <xf numFmtId="0" fontId="14" fillId="0" borderId="18"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8" fillId="0" borderId="13" xfId="0" applyFont="1" applyFill="1" applyBorder="1" applyAlignment="1" applyProtection="1">
      <alignment horizontal="center" vertical="center"/>
      <protection hidden="1"/>
    </xf>
    <xf numFmtId="0" fontId="8"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cellXfs>
  <cellStyles count="11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3"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4"/>
    <cellStyle name="Millares 3 3" xfId="85"/>
    <cellStyle name="Millares 4" xfId="24"/>
    <cellStyle name="Millares 4 2" xfId="86"/>
    <cellStyle name="Millares 5" xfId="25"/>
    <cellStyle name="Millares 5 2" xfId="87"/>
    <cellStyle name="Millares 6" xfId="29"/>
    <cellStyle name="Moneda" xfId="2" builtinId="4"/>
    <cellStyle name="Moneda 2" xfId="28"/>
    <cellStyle name="Moneda 2 2" xfId="48"/>
    <cellStyle name="Moneda 2 3" xfId="88"/>
    <cellStyle name="Moneda 3" xfId="49"/>
    <cellStyle name="Moneda 3 2" xfId="50"/>
    <cellStyle name="Moneda 3 2 2" xfId="89"/>
    <cellStyle name="Moneda 4" xfId="51"/>
    <cellStyle name="Moneda 5" xfId="52"/>
    <cellStyle name="Moneda 6" xfId="53"/>
    <cellStyle name="Moneda 6 2" xfId="90"/>
    <cellStyle name="Moneda0" xfId="54"/>
    <cellStyle name="Moneda0 2" xfId="91"/>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2 4 2" xfId="92"/>
    <cellStyle name="Normal 2 5" xfId="93"/>
    <cellStyle name="Normal 3" xfId="7"/>
    <cellStyle name="Normal 3 2" xfId="59"/>
    <cellStyle name="Normal 3 2 2" xfId="94"/>
    <cellStyle name="Normal 3 3" xfId="60"/>
    <cellStyle name="Normal 3 4" xfId="61"/>
    <cellStyle name="Normal 3 5" xfId="62"/>
    <cellStyle name="Normal 4" xfId="26"/>
    <cellStyle name="Normal 4 2" xfId="63"/>
    <cellStyle name="Normal 4 3" xfId="64"/>
    <cellStyle name="Normal 4 4" xfId="95"/>
    <cellStyle name="Normal 5" xfId="65"/>
    <cellStyle name="Normal 5 2" xfId="66"/>
    <cellStyle name="Normal 6" xfId="27"/>
    <cellStyle name="Normal 6 2" xfId="67"/>
    <cellStyle name="Normal 6 2 2" xfId="96"/>
    <cellStyle name="Normal 6 3" xfId="82"/>
    <cellStyle name="Normal 7" xfId="68"/>
    <cellStyle name="Normal 7 2" xfId="97"/>
    <cellStyle name="Normal 8" xfId="69"/>
    <cellStyle name="Normal 9" xfId="70"/>
    <cellStyle name="Normal 9 2" xfId="98"/>
    <cellStyle name="Normal_Analisis de precios AGOSTO 2004" xfId="6"/>
    <cellStyle name="Normal_LICITACION ESCUELA CAUCETE" xfId="5"/>
    <cellStyle name="Porcentaje" xfId="1" builtinId="5"/>
    <cellStyle name="Porcentaje 2" xfId="4"/>
    <cellStyle name="Porcentaje 2 2" xfId="71"/>
    <cellStyle name="Porcentaje 2 3" xfId="99"/>
    <cellStyle name="Porcentaje 3" xfId="16"/>
    <cellStyle name="Porcentaje 3 2" xfId="72"/>
    <cellStyle name="Porcentaje 3 2 2" xfId="100"/>
    <cellStyle name="Porcentaje 3 3" xfId="101"/>
    <cellStyle name="Porcentaje 3 4" xfId="102"/>
    <cellStyle name="Porcentaje 4" xfId="73"/>
    <cellStyle name="Porcentaje 4 2" xfId="74"/>
    <cellStyle name="Porcentaje 4 3" xfId="75"/>
    <cellStyle name="Porcentaje 4 3 2" xfId="103"/>
    <cellStyle name="Porcentaje 4 4" xfId="104"/>
    <cellStyle name="Porcentaje 5" xfId="76"/>
    <cellStyle name="Porcentaje 5 2" xfId="77"/>
    <cellStyle name="Porcentaje 5 2 2" xfId="105"/>
    <cellStyle name="Porcentaje 5 3" xfId="106"/>
    <cellStyle name="Porcentaje 6" xfId="107"/>
    <cellStyle name="Porcentaje 6 2" xfId="108"/>
    <cellStyle name="Porcentaje 7" xfId="109"/>
    <cellStyle name="Porcentaje 8" xfId="110"/>
    <cellStyle name="Punto" xfId="17"/>
    <cellStyle name="Punto 2" xfId="78"/>
    <cellStyle name="Punto0" xfId="18"/>
    <cellStyle name="Punto0 2" xfId="79"/>
    <cellStyle name="Total 2" xfId="80"/>
  </cellStyles>
  <dxfs count="28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PTyCI!$E$39:$F$39</c:f>
              <c:numCache>
                <c:formatCode>0.00%</c:formatCode>
                <c:ptCount val="2"/>
                <c:pt idx="0" formatCode="General">
                  <c:v>0</c:v>
                </c:pt>
                <c:pt idx="1">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PTyCI!$E$40:$F$40</c:f>
              <c:numCache>
                <c:formatCode>0.00%</c:formatCode>
                <c:ptCount val="2"/>
                <c:pt idx="0" formatCode="General">
                  <c:v>0</c:v>
                </c:pt>
                <c:pt idx="1">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03799040"/>
        <c:axId val="105054592"/>
      </c:lineChart>
      <c:catAx>
        <c:axId val="10379904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05054592"/>
        <c:crossesAt val="0"/>
        <c:auto val="1"/>
        <c:lblAlgn val="ctr"/>
        <c:lblOffset val="100"/>
        <c:noMultiLvlLbl val="0"/>
      </c:catAx>
      <c:valAx>
        <c:axId val="10505459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10379904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PTyCI!$E$42:$F$42</c:f>
              <c:numCache>
                <c:formatCode>_-"$"* #,##0.00_-;\-"$"* #,##0.00_-;_-"$"* "-"??_-;_-@_-</c:formatCode>
                <c:ptCount val="2"/>
                <c:pt idx="0">
                  <c:v>0</c:v>
                </c:pt>
                <c:pt idx="1">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PTyCI!$E$43:$F$43</c:f>
              <c:numCache>
                <c:formatCode>_-"$"* #,##0.00_-;\-"$"* #,##0.00_-;_-"$"* "-"??_-;_-@_-</c:formatCode>
                <c:ptCount val="2"/>
                <c:pt idx="0">
                  <c:v>0</c:v>
                </c:pt>
                <c:pt idx="1">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05976192"/>
        <c:axId val="105978112"/>
      </c:lineChart>
      <c:catAx>
        <c:axId val="10597619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05978112"/>
        <c:crosses val="autoZero"/>
        <c:auto val="1"/>
        <c:lblAlgn val="ctr"/>
        <c:lblOffset val="100"/>
        <c:noMultiLvlLbl val="0"/>
      </c:catAx>
      <c:valAx>
        <c:axId val="10597811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0597619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AP"/>
      <sheetName val="CyP"/>
      <sheetName val="PTyCI"/>
      <sheetName val="Polinomica"/>
      <sheetName val="MED SIGOP"/>
      <sheetName val="MED OBRA"/>
      <sheetName val="Insumos"/>
      <sheetName val="Avance Obra"/>
      <sheetName val="Curva Inversiones"/>
      <sheetName val="Gastos Generales"/>
      <sheetName val="Items - Códigos"/>
      <sheetName val="P1"/>
      <sheetName val="P2"/>
      <sheetName val="P3"/>
      <sheetName val="Códigos Item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21</v>
          </cell>
          <cell r="B223" t="str">
            <v>Cuadro 2. Índices del Capítulo Materiales, desagregación inmediata superior disponible</v>
          </cell>
          <cell r="C223">
            <v>21</v>
          </cell>
          <cell r="D223">
            <v>21</v>
          </cell>
          <cell r="E223">
            <v>21</v>
          </cell>
        </row>
        <row r="224">
          <cell r="A224">
            <v>21</v>
          </cell>
          <cell r="B224">
            <v>21</v>
          </cell>
          <cell r="C224">
            <v>21</v>
          </cell>
          <cell r="D224">
            <v>21</v>
          </cell>
          <cell r="E224">
            <v>21</v>
          </cell>
        </row>
        <row r="225">
          <cell r="A225" t="str">
            <v>Codigo Unificado</v>
          </cell>
          <cell r="B225" t="str">
            <v>Código</v>
          </cell>
          <cell r="C225">
            <v>21</v>
          </cell>
          <cell r="D225">
            <v>21</v>
          </cell>
          <cell r="E225" t="str">
            <v>Descripción</v>
          </cell>
        </row>
        <row r="226">
          <cell r="A226">
            <v>21</v>
          </cell>
          <cell r="B226" t="str">
            <v>CPC1</v>
          </cell>
          <cell r="C226">
            <v>21</v>
          </cell>
          <cell r="D226">
            <v>21</v>
          </cell>
          <cell r="E226">
            <v>21</v>
          </cell>
        </row>
        <row r="227">
          <cell r="A227" t="str">
            <v/>
          </cell>
          <cell r="B227">
            <v>21</v>
          </cell>
          <cell r="C227">
            <v>21</v>
          </cell>
          <cell r="D227">
            <v>21</v>
          </cell>
          <cell r="E227">
            <v>21</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42120</v>
          </cell>
          <cell r="B235" t="str">
            <v>Cuadro 1. Índices del Capítulo Mano de Obra, mayor desagregación disponible</v>
          </cell>
          <cell r="C235">
            <v>42120</v>
          </cell>
          <cell r="D235">
            <v>42120</v>
          </cell>
          <cell r="E235">
            <v>42120</v>
          </cell>
        </row>
        <row r="236">
          <cell r="A236">
            <v>42120</v>
          </cell>
          <cell r="B236">
            <v>42120</v>
          </cell>
          <cell r="C236">
            <v>42120</v>
          </cell>
          <cell r="D236">
            <v>42120</v>
          </cell>
          <cell r="E236">
            <v>42120</v>
          </cell>
        </row>
        <row r="237">
          <cell r="A237" t="str">
            <v>Codigo Unificado</v>
          </cell>
          <cell r="B237" t="str">
            <v>Código</v>
          </cell>
          <cell r="C237">
            <v>42120</v>
          </cell>
          <cell r="D237">
            <v>42120</v>
          </cell>
          <cell r="E237" t="str">
            <v>Aperturas</v>
          </cell>
        </row>
        <row r="238">
          <cell r="A238">
            <v>42120</v>
          </cell>
          <cell r="B238">
            <v>42120</v>
          </cell>
          <cell r="C238">
            <v>42120</v>
          </cell>
          <cell r="D238">
            <v>42120</v>
          </cell>
          <cell r="E238">
            <v>42120</v>
          </cell>
        </row>
        <row r="239">
          <cell r="A239">
            <v>42120</v>
          </cell>
          <cell r="B239">
            <v>42120</v>
          </cell>
          <cell r="C239">
            <v>42120</v>
          </cell>
          <cell r="D239">
            <v>42120</v>
          </cell>
          <cell r="E239" t="str">
            <v>Mano de obra</v>
          </cell>
        </row>
        <row r="240">
          <cell r="A240">
            <v>42120</v>
          </cell>
          <cell r="B240">
            <v>42120</v>
          </cell>
          <cell r="C240">
            <v>42120</v>
          </cell>
          <cell r="D240">
            <v>42120</v>
          </cell>
          <cell r="E240">
            <v>42120</v>
          </cell>
        </row>
        <row r="241">
          <cell r="A241">
            <v>42120</v>
          </cell>
          <cell r="B241">
            <v>42120</v>
          </cell>
          <cell r="C241">
            <v>42120</v>
          </cell>
          <cell r="D241">
            <v>42120</v>
          </cell>
          <cell r="E241" t="str">
            <v xml:space="preserve">        Mano de obra asalariada</v>
          </cell>
        </row>
        <row r="242">
          <cell r="A242">
            <v>42120</v>
          </cell>
          <cell r="B242">
            <v>42120</v>
          </cell>
          <cell r="C242">
            <v>42120</v>
          </cell>
          <cell r="D242">
            <v>42120</v>
          </cell>
          <cell r="E242">
            <v>42120</v>
          </cell>
        </row>
        <row r="243">
          <cell r="A243">
            <v>42120</v>
          </cell>
          <cell r="B243">
            <v>42120</v>
          </cell>
          <cell r="C243">
            <v>42120</v>
          </cell>
          <cell r="D243">
            <v>42120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14</v>
          </cell>
          <cell r="C248">
            <v>14</v>
          </cell>
          <cell r="D248">
            <v>14</v>
          </cell>
          <cell r="E248">
            <v>14</v>
          </cell>
        </row>
        <row r="249">
          <cell r="A249" t="str">
            <v>INDEC-MO - 51560-32</v>
          </cell>
          <cell r="B249">
            <v>51560</v>
          </cell>
          <cell r="C249" t="str">
            <v>-</v>
          </cell>
          <cell r="D249">
            <v>32</v>
          </cell>
          <cell r="E249" t="str">
            <v xml:space="preserve">Mano de obra indirecta (capataz de primera2) </v>
          </cell>
        </row>
        <row r="250">
          <cell r="A250" t="str">
            <v/>
          </cell>
          <cell r="B250">
            <v>32</v>
          </cell>
          <cell r="C250">
            <v>32</v>
          </cell>
          <cell r="D250">
            <v>32</v>
          </cell>
          <cell r="E250">
            <v>32</v>
          </cell>
        </row>
        <row r="251">
          <cell r="A251" t="str">
            <v>INDEC-MO - 81291-1</v>
          </cell>
          <cell r="B251">
            <v>81291</v>
          </cell>
          <cell r="C251" t="str">
            <v>-</v>
          </cell>
          <cell r="D251">
            <v>1</v>
          </cell>
          <cell r="E251" t="str">
            <v>Seguro de Accidentes de Trabajo3</v>
          </cell>
        </row>
        <row r="252">
          <cell r="A252" t="str">
            <v/>
          </cell>
          <cell r="B252">
            <v>1</v>
          </cell>
          <cell r="C252">
            <v>1</v>
          </cell>
          <cell r="D252">
            <v>1</v>
          </cell>
          <cell r="E252">
            <v>1</v>
          </cell>
        </row>
        <row r="253">
          <cell r="A253" t="str">
            <v/>
          </cell>
          <cell r="B253">
            <v>1</v>
          </cell>
          <cell r="C253">
            <v>1</v>
          </cell>
          <cell r="D253">
            <v>1</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1</v>
          </cell>
          <cell r="B262" t="str">
            <v>Cuadro 2. Índices del Capítulo Mano de Obra, desagregación disponible</v>
          </cell>
          <cell r="C262">
            <v>1</v>
          </cell>
          <cell r="D262">
            <v>1</v>
          </cell>
          <cell r="E262">
            <v>1</v>
          </cell>
        </row>
        <row r="263">
          <cell r="A263">
            <v>1</v>
          </cell>
          <cell r="B263">
            <v>1</v>
          </cell>
          <cell r="C263">
            <v>1</v>
          </cell>
          <cell r="D263">
            <v>1</v>
          </cell>
          <cell r="E263">
            <v>1</v>
          </cell>
        </row>
        <row r="264">
          <cell r="A264" t="str">
            <v>Codigo Unificado</v>
          </cell>
          <cell r="B264" t="str">
            <v>Código</v>
          </cell>
          <cell r="C264">
            <v>1</v>
          </cell>
          <cell r="D264">
            <v>1</v>
          </cell>
          <cell r="E264" t="str">
            <v>Aperturas</v>
          </cell>
        </row>
        <row r="265">
          <cell r="A265">
            <v>1</v>
          </cell>
          <cell r="B265">
            <v>1</v>
          </cell>
          <cell r="C265">
            <v>1</v>
          </cell>
          <cell r="D265">
            <v>1</v>
          </cell>
          <cell r="E265">
            <v>1</v>
          </cell>
        </row>
        <row r="266">
          <cell r="A266">
            <v>1</v>
          </cell>
          <cell r="B266">
            <v>1</v>
          </cell>
          <cell r="C266">
            <v>1</v>
          </cell>
          <cell r="D266">
            <v>1</v>
          </cell>
          <cell r="E266">
            <v>1</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1</v>
          </cell>
          <cell r="B268">
            <v>1</v>
          </cell>
          <cell r="C268">
            <v>1</v>
          </cell>
          <cell r="D268">
            <v>1</v>
          </cell>
          <cell r="E268">
            <v>1</v>
          </cell>
        </row>
        <row r="271">
          <cell r="A271">
            <v>1</v>
          </cell>
          <cell r="B271" t="str">
            <v>Índice de precios de equipos para la construcción</v>
          </cell>
          <cell r="C271">
            <v>1</v>
          </cell>
          <cell r="D271">
            <v>1</v>
          </cell>
        </row>
        <row r="272">
          <cell r="A272">
            <v>1</v>
          </cell>
          <cell r="B272">
            <v>1</v>
          </cell>
          <cell r="C272">
            <v>1</v>
          </cell>
          <cell r="D272">
            <v>1</v>
          </cell>
        </row>
        <row r="273">
          <cell r="A273" t="str">
            <v>Codigo Unificado</v>
          </cell>
          <cell r="B273" t="str">
            <v>Código</v>
          </cell>
          <cell r="C273">
            <v>1</v>
          </cell>
          <cell r="D273">
            <v>1</v>
          </cell>
          <cell r="E273" t="str">
            <v>Concepto</v>
          </cell>
        </row>
        <row r="274">
          <cell r="A274">
            <v>1</v>
          </cell>
          <cell r="B274" t="str">
            <v>CPC1</v>
          </cell>
          <cell r="C274">
            <v>1</v>
          </cell>
          <cell r="D274">
            <v>1</v>
          </cell>
          <cell r="E274">
            <v>1</v>
          </cell>
        </row>
        <row r="275">
          <cell r="B275">
            <v>1</v>
          </cell>
          <cell r="C275">
            <v>1</v>
          </cell>
          <cell r="D275">
            <v>1</v>
          </cell>
          <cell r="E275">
            <v>1</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11</v>
          </cell>
          <cell r="B286" t="str">
            <v xml:space="preserve">Índice de precios de algunos servicios </v>
          </cell>
          <cell r="C286">
            <v>11</v>
          </cell>
          <cell r="D286">
            <v>11</v>
          </cell>
        </row>
        <row r="287">
          <cell r="A287">
            <v>11</v>
          </cell>
          <cell r="B287">
            <v>11</v>
          </cell>
          <cell r="C287">
            <v>11</v>
          </cell>
          <cell r="D287">
            <v>11</v>
          </cell>
        </row>
        <row r="288">
          <cell r="A288" t="str">
            <v>Codigo Unificado</v>
          </cell>
          <cell r="B288" t="str">
            <v>Código</v>
          </cell>
          <cell r="C288">
            <v>11</v>
          </cell>
          <cell r="D288">
            <v>11</v>
          </cell>
          <cell r="E288" t="str">
            <v>Servicios de alquiler</v>
          </cell>
        </row>
        <row r="289">
          <cell r="A289">
            <v>11</v>
          </cell>
          <cell r="B289" t="str">
            <v>CPC1</v>
          </cell>
          <cell r="C289">
            <v>11</v>
          </cell>
          <cell r="D289">
            <v>11</v>
          </cell>
          <cell r="E289">
            <v>11</v>
          </cell>
        </row>
        <row r="290">
          <cell r="B290">
            <v>11</v>
          </cell>
          <cell r="C290">
            <v>11</v>
          </cell>
          <cell r="D290">
            <v>11</v>
          </cell>
          <cell r="E290">
            <v>11</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21</v>
          </cell>
          <cell r="B301" t="str">
            <v>Cuadro 1. Índice de Precios Internos Básicos al por Mayor (IPIB), mayor desagregación disponible</v>
          </cell>
          <cell r="C301">
            <v>21</v>
          </cell>
          <cell r="D301">
            <v>21</v>
          </cell>
          <cell r="E301">
            <v>21</v>
          </cell>
        </row>
        <row r="303">
          <cell r="A303" t="str">
            <v>Codigo Unificado</v>
          </cell>
          <cell r="B303" t="str">
            <v>Código</v>
          </cell>
          <cell r="C303">
            <v>21</v>
          </cell>
          <cell r="D303">
            <v>21</v>
          </cell>
          <cell r="E303" t="str">
            <v>Descripción</v>
          </cell>
        </row>
        <row r="304">
          <cell r="A304">
            <v>21</v>
          </cell>
          <cell r="B304" t="str">
            <v>CPC1</v>
          </cell>
          <cell r="C304">
            <v>21</v>
          </cell>
          <cell r="D304">
            <v>21</v>
          </cell>
          <cell r="E304">
            <v>21</v>
          </cell>
        </row>
        <row r="305">
          <cell r="A305">
            <v>21</v>
          </cell>
          <cell r="B305">
            <v>21</v>
          </cell>
          <cell r="C305">
            <v>21</v>
          </cell>
          <cell r="D305">
            <v>21</v>
          </cell>
          <cell r="E305">
            <v>21</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1</v>
          </cell>
          <cell r="E426">
            <v>1</v>
          </cell>
        </row>
        <row r="427">
          <cell r="A427">
            <v>1</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1</v>
          </cell>
          <cell r="B448" t="str">
            <v>Cuadro 2. Índice de Precios Internos Básicos al por Mayor (IPIB), desagregación inmediata superior disponible</v>
          </cell>
          <cell r="C448">
            <v>1</v>
          </cell>
          <cell r="D448">
            <v>1</v>
          </cell>
        </row>
        <row r="449">
          <cell r="A449">
            <v>1</v>
          </cell>
          <cell r="B449">
            <v>1</v>
          </cell>
          <cell r="C449">
            <v>1</v>
          </cell>
          <cell r="D449">
            <v>1</v>
          </cell>
        </row>
        <row r="450">
          <cell r="A450" t="str">
            <v>Codigo Unificado</v>
          </cell>
          <cell r="B450" t="str">
            <v>Clasificación</v>
          </cell>
          <cell r="C450">
            <v>1</v>
          </cell>
          <cell r="D450">
            <v>1</v>
          </cell>
          <cell r="E450" t="str">
            <v>Descripción</v>
          </cell>
        </row>
        <row r="451">
          <cell r="A451">
            <v>1</v>
          </cell>
          <cell r="B451" t="str">
            <v>CIIU R31</v>
          </cell>
          <cell r="C451">
            <v>1</v>
          </cell>
          <cell r="D451">
            <v>1</v>
          </cell>
          <cell r="E451">
            <v>1</v>
          </cell>
        </row>
        <row r="452">
          <cell r="B452">
            <v>1</v>
          </cell>
          <cell r="C452">
            <v>1</v>
          </cell>
          <cell r="D452">
            <v>1</v>
          </cell>
          <cell r="E452">
            <v>1</v>
          </cell>
        </row>
        <row r="453">
          <cell r="B453">
            <v>1</v>
          </cell>
          <cell r="C453">
            <v>1</v>
          </cell>
          <cell r="D453">
            <v>1</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1</v>
          </cell>
          <cell r="B475">
            <v>1</v>
          </cell>
          <cell r="C475">
            <v>1</v>
          </cell>
          <cell r="E475">
            <v>1</v>
          </cell>
        </row>
        <row r="476">
          <cell r="A476">
            <v>1</v>
          </cell>
          <cell r="B476">
            <v>1</v>
          </cell>
          <cell r="C476">
            <v>1</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1</v>
          </cell>
          <cell r="B485" t="str">
            <v>Índices de los componentes incluidos en el Decreto 1295/2002.</v>
          </cell>
          <cell r="C485">
            <v>1</v>
          </cell>
          <cell r="D485">
            <v>1</v>
          </cell>
        </row>
        <row r="487">
          <cell r="A487">
            <v>1</v>
          </cell>
          <cell r="B487" t="str">
            <v>Decreto 1295/2002 Artículo 15 Inciso</v>
          </cell>
          <cell r="C487">
            <v>1</v>
          </cell>
          <cell r="D487">
            <v>1</v>
          </cell>
          <cell r="E487" t="str">
            <v>Insumos</v>
          </cell>
        </row>
        <row r="488">
          <cell r="A488">
            <v>1</v>
          </cell>
          <cell r="B488">
            <v>1</v>
          </cell>
          <cell r="C488">
            <v>1</v>
          </cell>
          <cell r="D488">
            <v>1</v>
          </cell>
          <cell r="E488">
            <v>1</v>
          </cell>
        </row>
        <row r="489">
          <cell r="A489">
            <v>1</v>
          </cell>
          <cell r="B489">
            <v>1</v>
          </cell>
          <cell r="C489">
            <v>1</v>
          </cell>
          <cell r="D489">
            <v>1</v>
          </cell>
          <cell r="E489">
            <v>1</v>
          </cell>
        </row>
        <row r="490">
          <cell r="A490" t="str">
            <v>INDEC-DCTO - Inciso a)</v>
          </cell>
          <cell r="B490" t="str">
            <v>a)</v>
          </cell>
          <cell r="C490">
            <v>1</v>
          </cell>
          <cell r="D490">
            <v>1</v>
          </cell>
          <cell r="E490" t="str">
            <v>Mano de obra</v>
          </cell>
        </row>
        <row r="491">
          <cell r="A491" t="str">
            <v>INDEC-DCTO - Inciso b)</v>
          </cell>
          <cell r="B491" t="str">
            <v>b)</v>
          </cell>
          <cell r="C491">
            <v>1</v>
          </cell>
          <cell r="D491">
            <v>1</v>
          </cell>
          <cell r="E491" t="str">
            <v>Albañilería</v>
          </cell>
        </row>
        <row r="492">
          <cell r="A492" t="str">
            <v>INDEC-DCTO - Inciso d)</v>
          </cell>
          <cell r="B492" t="str">
            <v>d)</v>
          </cell>
          <cell r="C492">
            <v>1</v>
          </cell>
          <cell r="D492">
            <v>1</v>
          </cell>
          <cell r="E492" t="str">
            <v>Carpinterías</v>
          </cell>
        </row>
        <row r="493">
          <cell r="A493" t="str">
            <v>INDEC-DCTO - Inciso f)</v>
          </cell>
          <cell r="B493" t="str">
            <v>f)</v>
          </cell>
          <cell r="C493">
            <v>1</v>
          </cell>
          <cell r="D493">
            <v>1</v>
          </cell>
          <cell r="E493" t="str">
            <v>Andamios2</v>
          </cell>
        </row>
        <row r="494">
          <cell r="A494" t="str">
            <v>INDEC-DCTO - Inciso g)</v>
          </cell>
          <cell r="B494" t="str">
            <v>g)</v>
          </cell>
          <cell r="C494">
            <v>1</v>
          </cell>
          <cell r="D494">
            <v>1</v>
          </cell>
          <cell r="E494" t="str">
            <v>Artefactos de iluminación y cableado</v>
          </cell>
        </row>
        <row r="495">
          <cell r="A495" t="str">
            <v>INDEC-DCTO - Inciso h)</v>
          </cell>
          <cell r="B495" t="str">
            <v>h)</v>
          </cell>
          <cell r="C495">
            <v>1</v>
          </cell>
          <cell r="D495">
            <v>1</v>
          </cell>
          <cell r="E495" t="str">
            <v>Caños de PVC para instalaciones varias</v>
          </cell>
        </row>
        <row r="496">
          <cell r="A496" t="str">
            <v>INDEC-DCTO - Inciso p)</v>
          </cell>
          <cell r="B496" t="str">
            <v>p)</v>
          </cell>
          <cell r="C496">
            <v>1</v>
          </cell>
          <cell r="D496">
            <v>1</v>
          </cell>
          <cell r="E496" t="str">
            <v>Gastos generales</v>
          </cell>
        </row>
        <row r="497">
          <cell r="A497" t="str">
            <v>INDEC-DCTO - Inciso r)</v>
          </cell>
          <cell r="B497" t="str">
            <v>r)</v>
          </cell>
          <cell r="C497">
            <v>1</v>
          </cell>
          <cell r="D497">
            <v>1</v>
          </cell>
          <cell r="E497" t="str">
            <v>Artefactos para baño y grifería</v>
          </cell>
        </row>
        <row r="498">
          <cell r="A498" t="str">
            <v>INDEC-DCTO - Inciso s)</v>
          </cell>
          <cell r="B498" t="str">
            <v>s)</v>
          </cell>
          <cell r="C498">
            <v>1</v>
          </cell>
          <cell r="D498">
            <v>1</v>
          </cell>
          <cell r="E498" t="str">
            <v>Hormigón</v>
          </cell>
        </row>
        <row r="499">
          <cell r="A499" t="str">
            <v>INDEC-DCTO - Inciso u)</v>
          </cell>
          <cell r="B499" t="str">
            <v>u)</v>
          </cell>
          <cell r="C499">
            <v>1</v>
          </cell>
          <cell r="D499">
            <v>1</v>
          </cell>
          <cell r="E499" t="str">
            <v>Válvulas de bronce</v>
          </cell>
        </row>
        <row r="500">
          <cell r="A500" t="str">
            <v>INDEC-DCTO - Inciso v)</v>
          </cell>
          <cell r="B500" t="str">
            <v>v)</v>
          </cell>
          <cell r="C500">
            <v>1</v>
          </cell>
          <cell r="D500">
            <v>1</v>
          </cell>
          <cell r="E500" t="str">
            <v>Electrobombas</v>
          </cell>
        </row>
        <row r="501">
          <cell r="A501">
            <v>1</v>
          </cell>
          <cell r="B501">
            <v>1</v>
          </cell>
          <cell r="C501">
            <v>1</v>
          </cell>
          <cell r="D501">
            <v>1</v>
          </cell>
          <cell r="E501">
            <v>1</v>
          </cell>
        </row>
        <row r="502">
          <cell r="A502" t="str">
            <v>INDEC-DCTO - Inciso c)</v>
          </cell>
          <cell r="B502" t="str">
            <v>c)</v>
          </cell>
          <cell r="C502">
            <v>1</v>
          </cell>
          <cell r="D502">
            <v>1</v>
          </cell>
          <cell r="E502" t="str">
            <v>Pisos y revestimientos</v>
          </cell>
        </row>
        <row r="503">
          <cell r="A503" t="str">
            <v>INDEC-DCTO - Inciso m)</v>
          </cell>
          <cell r="B503" t="str">
            <v>m)</v>
          </cell>
          <cell r="C503">
            <v>1</v>
          </cell>
          <cell r="D503">
            <v>1</v>
          </cell>
          <cell r="E503" t="str">
            <v>Aceros - Hierro aletado</v>
          </cell>
        </row>
        <row r="504">
          <cell r="A504" t="str">
            <v>INDEC-DCTO - Inciso n)</v>
          </cell>
          <cell r="B504" t="str">
            <v>n)</v>
          </cell>
          <cell r="C504">
            <v>1</v>
          </cell>
          <cell r="D504">
            <v>1</v>
          </cell>
          <cell r="E504" t="str">
            <v>Cemento</v>
          </cell>
        </row>
        <row r="505">
          <cell r="A505" t="str">
            <v>INDEC-DCTO - Inciso q)</v>
          </cell>
          <cell r="B505" t="str">
            <v>q)</v>
          </cell>
          <cell r="C505">
            <v>1</v>
          </cell>
          <cell r="D505">
            <v>1</v>
          </cell>
          <cell r="E505" t="str">
            <v>Arena</v>
          </cell>
        </row>
        <row r="508">
          <cell r="B508" t="str">
            <v>Índice de Precios Internos Básicos al por Mayor (IPIB).</v>
          </cell>
        </row>
        <row r="511">
          <cell r="A511">
            <v>1</v>
          </cell>
          <cell r="B511" t="str">
            <v>Decreto 1295/2002 Artículo 15 Inciso</v>
          </cell>
          <cell r="C511">
            <v>1</v>
          </cell>
          <cell r="D511">
            <v>1</v>
          </cell>
          <cell r="E511" t="str">
            <v>Insumos</v>
          </cell>
        </row>
        <row r="512">
          <cell r="A512">
            <v>1</v>
          </cell>
          <cell r="B512">
            <v>1</v>
          </cell>
          <cell r="C512">
            <v>1</v>
          </cell>
          <cell r="D512">
            <v>1</v>
          </cell>
          <cell r="E512">
            <v>1</v>
          </cell>
        </row>
        <row r="513">
          <cell r="A513">
            <v>1</v>
          </cell>
          <cell r="B513">
            <v>1</v>
          </cell>
          <cell r="C513">
            <v>1</v>
          </cell>
          <cell r="D513">
            <v>1</v>
          </cell>
          <cell r="E513">
            <v>1</v>
          </cell>
        </row>
        <row r="514">
          <cell r="A514">
            <v>1</v>
          </cell>
          <cell r="B514">
            <v>1</v>
          </cell>
          <cell r="C514">
            <v>1</v>
          </cell>
          <cell r="D514">
            <v>1</v>
          </cell>
          <cell r="E514" t="str">
            <v>NACIONALES</v>
          </cell>
        </row>
        <row r="515">
          <cell r="A515" t="str">
            <v>INDEC-DCTO - Inciso e)</v>
          </cell>
          <cell r="B515" t="str">
            <v>e)</v>
          </cell>
          <cell r="C515">
            <v>1</v>
          </cell>
          <cell r="D515">
            <v>1</v>
          </cell>
          <cell r="E515" t="str">
            <v>Productos químicos</v>
          </cell>
        </row>
        <row r="516">
          <cell r="A516" t="str">
            <v>INDEC-DCTO - Inciso i)</v>
          </cell>
          <cell r="B516" t="str">
            <v>i)</v>
          </cell>
          <cell r="C516">
            <v>1</v>
          </cell>
          <cell r="D516">
            <v>1</v>
          </cell>
          <cell r="E516" t="str">
            <v>Motores eléctricos y equipos de aire acondicionado</v>
          </cell>
        </row>
        <row r="517">
          <cell r="A517" t="str">
            <v>INDEC-DCTO - Inciso k)</v>
          </cell>
          <cell r="B517" t="str">
            <v>k)</v>
          </cell>
          <cell r="C517">
            <v>1</v>
          </cell>
          <cell r="D517">
            <v>1</v>
          </cell>
          <cell r="E517" t="str">
            <v>Asfaltos, combustibles y lubricantes</v>
          </cell>
        </row>
        <row r="518">
          <cell r="A518" t="str">
            <v>INDEC-DCTO - Inciso t)</v>
          </cell>
          <cell r="B518" t="str">
            <v>t)</v>
          </cell>
          <cell r="C518">
            <v>1</v>
          </cell>
          <cell r="D518">
            <v>1</v>
          </cell>
          <cell r="E518" t="str">
            <v>Medidores de caudal</v>
          </cell>
        </row>
        <row r="519">
          <cell r="A519" t="str">
            <v>INDEC-DCTO - Inciso w)</v>
          </cell>
          <cell r="B519" t="str">
            <v>w)</v>
          </cell>
          <cell r="C519">
            <v>1</v>
          </cell>
          <cell r="D519">
            <v>1</v>
          </cell>
          <cell r="E519" t="str">
            <v>Membrana impermeabilizante</v>
          </cell>
        </row>
        <row r="520">
          <cell r="A520">
            <v>1</v>
          </cell>
          <cell r="B520">
            <v>1</v>
          </cell>
          <cell r="C520">
            <v>1</v>
          </cell>
          <cell r="D520">
            <v>1</v>
          </cell>
          <cell r="E520">
            <v>1</v>
          </cell>
        </row>
        <row r="521">
          <cell r="A521">
            <v>1</v>
          </cell>
          <cell r="B521">
            <v>1</v>
          </cell>
          <cell r="C521">
            <v>1</v>
          </cell>
          <cell r="D521">
            <v>1</v>
          </cell>
          <cell r="E521" t="str">
            <v>IMPORTADOS</v>
          </cell>
        </row>
        <row r="522">
          <cell r="A522" t="str">
            <v>INDEC-DCTO - Inciso j)</v>
          </cell>
          <cell r="B522" t="str">
            <v>j)</v>
          </cell>
          <cell r="C522">
            <v>1</v>
          </cell>
          <cell r="D522">
            <v>1</v>
          </cell>
          <cell r="E522" t="str">
            <v>Equipo - Amortización de equipo</v>
          </cell>
        </row>
        <row r="523">
          <cell r="A523">
            <v>1</v>
          </cell>
          <cell r="B523">
            <v>1</v>
          </cell>
          <cell r="C523">
            <v>1</v>
          </cell>
          <cell r="D523">
            <v>1</v>
          </cell>
          <cell r="E523">
            <v>1</v>
          </cell>
        </row>
        <row r="526">
          <cell r="A526">
            <v>1</v>
          </cell>
          <cell r="B526">
            <v>1</v>
          </cell>
          <cell r="C526">
            <v>1</v>
          </cell>
          <cell r="D526">
            <v>1</v>
          </cell>
          <cell r="E526">
            <v>1</v>
          </cell>
        </row>
        <row r="528">
          <cell r="A528">
            <v>1</v>
          </cell>
          <cell r="B528" t="str">
            <v>Índices del Capítulo Gastos Generales</v>
          </cell>
          <cell r="C528">
            <v>1</v>
          </cell>
          <cell r="D528">
            <v>1</v>
          </cell>
        </row>
        <row r="529">
          <cell r="A529">
            <v>1</v>
          </cell>
          <cell r="B529">
            <v>1</v>
          </cell>
          <cell r="C529">
            <v>1</v>
          </cell>
          <cell r="D529">
            <v>1</v>
          </cell>
        </row>
        <row r="530">
          <cell r="A530" t="str">
            <v>Codigo Unificado</v>
          </cell>
          <cell r="B530" t="str">
            <v>Código</v>
          </cell>
          <cell r="C530">
            <v>1</v>
          </cell>
          <cell r="D530">
            <v>1</v>
          </cell>
          <cell r="E530" t="str">
            <v>Descripción</v>
          </cell>
        </row>
        <row r="531">
          <cell r="A531">
            <v>1</v>
          </cell>
          <cell r="B531" t="str">
            <v>CPC1</v>
          </cell>
          <cell r="C531">
            <v>1</v>
          </cell>
          <cell r="D531">
            <v>1</v>
          </cell>
          <cell r="E531">
            <v>1</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31</v>
          </cell>
          <cell r="D546">
            <v>31</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105</v>
          </cell>
          <cell r="B681" t="str">
            <v>T R A N S P O R T E S    C A R R E T E R O S  -   C A M I O N    S O L O</v>
          </cell>
          <cell r="C681">
            <v>105</v>
          </cell>
          <cell r="D681">
            <v>105</v>
          </cell>
          <cell r="E681">
            <v>105</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100</v>
          </cell>
          <cell r="E717">
            <v>100</v>
          </cell>
        </row>
        <row r="719">
          <cell r="A719">
            <v>100</v>
          </cell>
          <cell r="B719" t="str">
            <v>T R A N S P O R T E S    C A R R E T E R O S  -   C A M I O N    C O N    A C O P L A D O</v>
          </cell>
          <cell r="C719">
            <v>100</v>
          </cell>
          <cell r="D719">
            <v>100</v>
          </cell>
          <cell r="E719">
            <v>100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103000</v>
          </cell>
        </row>
        <row r="767">
          <cell r="A767" t="str">
            <v>IIEE-SJ - 2</v>
          </cell>
          <cell r="B767">
            <v>2</v>
          </cell>
          <cell r="E767" t="str">
            <v>Materiales</v>
          </cell>
        </row>
        <row r="768">
          <cell r="A768">
            <v>2</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201004</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202004</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203002</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204005</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205005</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206004</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207004</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208001</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209008</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210008</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211009</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212004</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213008</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214006</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215006</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216005</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217002</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218003</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219005</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220006</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221006</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222016</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223010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224002</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225002</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226005</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
      <sheetData sheetId="2">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43831</v>
          </cell>
          <cell r="C11">
            <v>43831</v>
          </cell>
        </row>
        <row r="12">
          <cell r="B12" t="str">
            <v xml:space="preserve">EMPRESA CONSTRUCTORA:  </v>
          </cell>
          <cell r="C12">
            <v>43831</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3">
        <row r="1">
          <cell r="A1" t="str">
            <v xml:space="preserve">                                                                                                       ANALISIS DE PRECIOS</v>
          </cell>
          <cell r="B1">
            <v>4</v>
          </cell>
          <cell r="C1">
            <v>4</v>
          </cell>
          <cell r="D1">
            <v>4</v>
          </cell>
          <cell r="E1">
            <v>4</v>
          </cell>
          <cell r="F1">
            <v>4</v>
          </cell>
          <cell r="G1">
            <v>4</v>
          </cell>
        </row>
        <row r="2">
          <cell r="A2" t="str">
            <v>COMITENTE:</v>
          </cell>
          <cell r="B2" t="str">
            <v>ORGANISMO</v>
          </cell>
          <cell r="C2">
            <v>4</v>
          </cell>
          <cell r="D2">
            <v>4</v>
          </cell>
          <cell r="E2">
            <v>4</v>
          </cell>
          <cell r="F2">
            <v>4</v>
          </cell>
          <cell r="G2">
            <v>4</v>
          </cell>
        </row>
        <row r="3">
          <cell r="A3" t="str">
            <v>CONTRATISTA:</v>
          </cell>
          <cell r="B3" t="str">
            <v>EMPRESA PRUEBA</v>
          </cell>
          <cell r="C3">
            <v>4</v>
          </cell>
          <cell r="D3">
            <v>4</v>
          </cell>
          <cell r="E3">
            <v>4</v>
          </cell>
          <cell r="F3">
            <v>4</v>
          </cell>
          <cell r="G3">
            <v>4</v>
          </cell>
        </row>
        <row r="4">
          <cell r="A4" t="str">
            <v>OBRA:</v>
          </cell>
          <cell r="B4" t="str">
            <v>OBRA CAPACITACION N° 0</v>
          </cell>
          <cell r="C4">
            <v>4</v>
          </cell>
          <cell r="D4">
            <v>4</v>
          </cell>
          <cell r="E4">
            <v>4</v>
          </cell>
          <cell r="F4" t="str">
            <v>PRECIOS A:</v>
          </cell>
          <cell r="G4">
            <v>43831</v>
          </cell>
        </row>
        <row r="5">
          <cell r="A5" t="str">
            <v>UBICACIÓN:</v>
          </cell>
          <cell r="B5" t="str">
            <v>DEPARTAMENTO</v>
          </cell>
          <cell r="C5">
            <v>43831</v>
          </cell>
          <cell r="D5">
            <v>43831</v>
          </cell>
          <cell r="E5">
            <v>43831</v>
          </cell>
          <cell r="F5">
            <v>43831</v>
          </cell>
          <cell r="G5">
            <v>43831</v>
          </cell>
        </row>
        <row r="6">
          <cell r="A6" t="str">
            <v>RUBRO:</v>
          </cell>
          <cell r="B6" t="str">
            <v>A</v>
          </cell>
          <cell r="C6" t="str">
            <v>VIVIENDA</v>
          </cell>
          <cell r="D6">
            <v>43831</v>
          </cell>
          <cell r="E6">
            <v>43831</v>
          </cell>
          <cell r="F6">
            <v>43831</v>
          </cell>
          <cell r="G6">
            <v>43831</v>
          </cell>
        </row>
        <row r="7">
          <cell r="A7" t="str">
            <v>ITEM:</v>
          </cell>
          <cell r="B7">
            <v>1</v>
          </cell>
          <cell r="C7" t="str">
            <v>Item 1</v>
          </cell>
          <cell r="D7">
            <v>1</v>
          </cell>
          <cell r="E7">
            <v>1</v>
          </cell>
          <cell r="F7" t="str">
            <v>UNIDAD:</v>
          </cell>
          <cell r="G7" t="str">
            <v>gl</v>
          </cell>
        </row>
        <row r="8">
          <cell r="A8">
            <v>1</v>
          </cell>
          <cell r="B8">
            <v>1</v>
          </cell>
          <cell r="C8">
            <v>1</v>
          </cell>
          <cell r="D8">
            <v>1</v>
          </cell>
          <cell r="E8">
            <v>1</v>
          </cell>
          <cell r="F8">
            <v>1</v>
          </cell>
          <cell r="G8">
            <v>1</v>
          </cell>
        </row>
        <row r="9">
          <cell r="A9" t="str">
            <v>DATOS REDETERMINACION</v>
          </cell>
          <cell r="B9">
            <v>1</v>
          </cell>
          <cell r="C9" t="str">
            <v>DESIGNACION</v>
          </cell>
          <cell r="D9" t="str">
            <v>U</v>
          </cell>
          <cell r="E9" t="str">
            <v>Cantidad</v>
          </cell>
          <cell r="F9" t="str">
            <v>$ Unitarios</v>
          </cell>
          <cell r="G9" t="str">
            <v>$ Parcial</v>
          </cell>
        </row>
        <row r="10">
          <cell r="A10" t="str">
            <v>CÓDIGO</v>
          </cell>
          <cell r="B10" t="str">
            <v>DESCRIPCIÓN</v>
          </cell>
          <cell r="C10">
            <v>1</v>
          </cell>
          <cell r="D10">
            <v>1</v>
          </cell>
          <cell r="E10">
            <v>1</v>
          </cell>
          <cell r="F10">
            <v>1</v>
          </cell>
          <cell r="G10">
            <v>1</v>
          </cell>
        </row>
        <row r="11">
          <cell r="A11">
            <v>1</v>
          </cell>
          <cell r="B11">
            <v>1</v>
          </cell>
          <cell r="C11" t="str">
            <v>A - MATERIALES</v>
          </cell>
          <cell r="D11">
            <v>1</v>
          </cell>
          <cell r="E11">
            <v>1</v>
          </cell>
          <cell r="F11">
            <v>1</v>
          </cell>
          <cell r="G11">
            <v>1</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1000</v>
          </cell>
          <cell r="D13">
            <v>1000</v>
          </cell>
          <cell r="E13">
            <v>1000</v>
          </cell>
          <cell r="F13">
            <v>1000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1000</v>
          </cell>
          <cell r="B27">
            <v>1000</v>
          </cell>
          <cell r="C27" t="str">
            <v>B - MANO DE OBRA</v>
          </cell>
          <cell r="D27">
            <v>1000</v>
          </cell>
          <cell r="E27">
            <v>1000</v>
          </cell>
          <cell r="F27">
            <v>1000</v>
          </cell>
          <cell r="G27">
            <v>1000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1000</v>
          </cell>
          <cell r="D29">
            <v>1000</v>
          </cell>
          <cell r="E29">
            <v>1000</v>
          </cell>
          <cell r="F29">
            <v>1000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1000</v>
          </cell>
          <cell r="B37">
            <v>1000</v>
          </cell>
          <cell r="C37" t="str">
            <v>C - EQUIPOS</v>
          </cell>
          <cell r="D37">
            <v>1000</v>
          </cell>
          <cell r="E37">
            <v>1000</v>
          </cell>
          <cell r="F37">
            <v>1000</v>
          </cell>
          <cell r="G37">
            <v>1000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500</v>
          </cell>
          <cell r="D39">
            <v>500</v>
          </cell>
          <cell r="E39">
            <v>500</v>
          </cell>
          <cell r="F39">
            <v>500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500</v>
          </cell>
          <cell r="B48">
            <v>500</v>
          </cell>
          <cell r="C48">
            <v>500</v>
          </cell>
          <cell r="D48">
            <v>500</v>
          </cell>
          <cell r="E48">
            <v>500</v>
          </cell>
          <cell r="F48">
            <v>500</v>
          </cell>
          <cell r="G48">
            <v>500</v>
          </cell>
        </row>
        <row r="49">
          <cell r="A49">
            <v>1</v>
          </cell>
          <cell r="B49" t="str">
            <v>Item 1</v>
          </cell>
          <cell r="C49">
            <v>1</v>
          </cell>
          <cell r="D49" t="str">
            <v>Costo  Neto</v>
          </cell>
          <cell r="E49">
            <v>1</v>
          </cell>
          <cell r="F49" t="str">
            <v>Total D=A+B+C</v>
          </cell>
          <cell r="G49">
            <v>2500</v>
          </cell>
        </row>
        <row r="51">
          <cell r="A51" t="str">
            <v xml:space="preserve">                                                                                                       ANALISIS DE PRECIOS</v>
          </cell>
          <cell r="B51">
            <v>2500</v>
          </cell>
          <cell r="C51">
            <v>2500</v>
          </cell>
          <cell r="D51">
            <v>2500</v>
          </cell>
          <cell r="E51">
            <v>2500</v>
          </cell>
          <cell r="F51">
            <v>2500</v>
          </cell>
          <cell r="G51">
            <v>2500</v>
          </cell>
        </row>
        <row r="52">
          <cell r="A52" t="str">
            <v>COMITENTE:</v>
          </cell>
          <cell r="B52" t="str">
            <v>ORGANISMO</v>
          </cell>
          <cell r="C52">
            <v>2500</v>
          </cell>
          <cell r="D52">
            <v>2500</v>
          </cell>
          <cell r="E52">
            <v>2500</v>
          </cell>
          <cell r="F52">
            <v>2500</v>
          </cell>
          <cell r="G52">
            <v>2500</v>
          </cell>
        </row>
        <row r="53">
          <cell r="A53" t="str">
            <v>CONTRATISTA:</v>
          </cell>
          <cell r="B53" t="str">
            <v>EMPRESA PRUEBA</v>
          </cell>
          <cell r="C53">
            <v>2500</v>
          </cell>
          <cell r="D53">
            <v>2500</v>
          </cell>
          <cell r="E53">
            <v>2500</v>
          </cell>
          <cell r="F53">
            <v>2500</v>
          </cell>
          <cell r="G53">
            <v>2500</v>
          </cell>
        </row>
        <row r="54">
          <cell r="A54" t="str">
            <v>OBRA:</v>
          </cell>
          <cell r="B54" t="str">
            <v>OBRA CAPACITACION N° 0</v>
          </cell>
          <cell r="C54">
            <v>2500</v>
          </cell>
          <cell r="D54">
            <v>2500</v>
          </cell>
          <cell r="E54">
            <v>2500</v>
          </cell>
          <cell r="F54" t="str">
            <v>PRECIOS A:</v>
          </cell>
          <cell r="G54">
            <v>43831</v>
          </cell>
        </row>
        <row r="55">
          <cell r="A55" t="str">
            <v>UBICACIÓN:</v>
          </cell>
          <cell r="B55" t="str">
            <v>DEPARTAMENTO</v>
          </cell>
          <cell r="C55">
            <v>43831</v>
          </cell>
          <cell r="D55">
            <v>43831</v>
          </cell>
          <cell r="E55">
            <v>43831</v>
          </cell>
          <cell r="F55">
            <v>43831</v>
          </cell>
          <cell r="G55">
            <v>43831</v>
          </cell>
        </row>
        <row r="56">
          <cell r="A56" t="str">
            <v>RUBRO:</v>
          </cell>
          <cell r="B56" t="str">
            <v>A</v>
          </cell>
          <cell r="C56" t="str">
            <v>VIVIENDA</v>
          </cell>
          <cell r="D56">
            <v>43831</v>
          </cell>
          <cell r="E56">
            <v>43831</v>
          </cell>
          <cell r="F56">
            <v>43831</v>
          </cell>
          <cell r="G56">
            <v>43831</v>
          </cell>
        </row>
        <row r="57">
          <cell r="A57" t="str">
            <v>ITEM:</v>
          </cell>
          <cell r="B57">
            <v>2</v>
          </cell>
          <cell r="C57" t="str">
            <v>Item 2</v>
          </cell>
          <cell r="D57">
            <v>2</v>
          </cell>
          <cell r="E57">
            <v>2</v>
          </cell>
          <cell r="F57" t="str">
            <v>UNIDAD:</v>
          </cell>
          <cell r="G57" t="str">
            <v>gl</v>
          </cell>
        </row>
        <row r="58">
          <cell r="A58">
            <v>2</v>
          </cell>
          <cell r="B58">
            <v>2</v>
          </cell>
          <cell r="C58">
            <v>2</v>
          </cell>
          <cell r="D58">
            <v>2</v>
          </cell>
          <cell r="E58">
            <v>2</v>
          </cell>
          <cell r="F58">
            <v>2</v>
          </cell>
          <cell r="G58">
            <v>2</v>
          </cell>
        </row>
        <row r="59">
          <cell r="A59" t="str">
            <v>DATOS REDETERMINACION</v>
          </cell>
          <cell r="B59">
            <v>2</v>
          </cell>
          <cell r="C59" t="str">
            <v>DESIGNACION</v>
          </cell>
          <cell r="D59" t="str">
            <v>U</v>
          </cell>
          <cell r="E59" t="str">
            <v>Cantidad</v>
          </cell>
          <cell r="F59" t="str">
            <v>$ Unitarios</v>
          </cell>
          <cell r="G59" t="str">
            <v>$ Parcial</v>
          </cell>
        </row>
        <row r="60">
          <cell r="A60" t="str">
            <v>CÓDIGO</v>
          </cell>
          <cell r="B60" t="str">
            <v>DESCRIPCIÓN</v>
          </cell>
          <cell r="C60">
            <v>2</v>
          </cell>
          <cell r="D60">
            <v>2</v>
          </cell>
          <cell r="E60">
            <v>2</v>
          </cell>
          <cell r="F60">
            <v>2</v>
          </cell>
          <cell r="G60">
            <v>2</v>
          </cell>
        </row>
        <row r="61">
          <cell r="A61">
            <v>2</v>
          </cell>
          <cell r="B61">
            <v>2</v>
          </cell>
          <cell r="C61" t="str">
            <v>A - MATERIALES</v>
          </cell>
          <cell r="D61">
            <v>2</v>
          </cell>
          <cell r="E61">
            <v>2</v>
          </cell>
          <cell r="F61">
            <v>2</v>
          </cell>
          <cell r="G61">
            <v>2</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2000</v>
          </cell>
          <cell r="D63">
            <v>2000</v>
          </cell>
          <cell r="E63">
            <v>2000</v>
          </cell>
          <cell r="F63">
            <v>2000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2000</v>
          </cell>
          <cell r="B77">
            <v>2000</v>
          </cell>
          <cell r="C77" t="str">
            <v>B - MANO DE OBRA</v>
          </cell>
          <cell r="D77">
            <v>2000</v>
          </cell>
          <cell r="E77">
            <v>2000</v>
          </cell>
          <cell r="F77">
            <v>2000</v>
          </cell>
          <cell r="G77">
            <v>2000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2000</v>
          </cell>
          <cell r="D79">
            <v>2000</v>
          </cell>
          <cell r="E79">
            <v>2000</v>
          </cell>
          <cell r="F79">
            <v>2000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2000</v>
          </cell>
          <cell r="B87">
            <v>2000</v>
          </cell>
          <cell r="C87" t="str">
            <v>C - EQUIPOS</v>
          </cell>
          <cell r="D87">
            <v>2000</v>
          </cell>
          <cell r="E87">
            <v>2000</v>
          </cell>
          <cell r="F87">
            <v>2000</v>
          </cell>
          <cell r="G87">
            <v>2000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1000</v>
          </cell>
          <cell r="D89">
            <v>1000</v>
          </cell>
          <cell r="E89">
            <v>1000</v>
          </cell>
          <cell r="F89">
            <v>1000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1000</v>
          </cell>
          <cell r="B98">
            <v>1000</v>
          </cell>
          <cell r="C98">
            <v>1000</v>
          </cell>
          <cell r="D98">
            <v>1000</v>
          </cell>
          <cell r="E98">
            <v>1000</v>
          </cell>
          <cell r="F98">
            <v>1000</v>
          </cell>
          <cell r="G98">
            <v>1000</v>
          </cell>
        </row>
        <row r="99">
          <cell r="A99">
            <v>2</v>
          </cell>
          <cell r="B99" t="str">
            <v>Item 2</v>
          </cell>
          <cell r="C99">
            <v>2</v>
          </cell>
          <cell r="D99" t="str">
            <v>Costo  Neto</v>
          </cell>
          <cell r="E99">
            <v>2</v>
          </cell>
          <cell r="F99" t="str">
            <v>Total D=A+B+C</v>
          </cell>
          <cell r="G99">
            <v>5000</v>
          </cell>
        </row>
        <row r="101">
          <cell r="A101" t="str">
            <v xml:space="preserve">                                                                                                       ANALISIS DE PRECIOS</v>
          </cell>
          <cell r="B101">
            <v>5000</v>
          </cell>
          <cell r="C101">
            <v>5000</v>
          </cell>
          <cell r="D101">
            <v>5000</v>
          </cell>
          <cell r="E101">
            <v>5000</v>
          </cell>
          <cell r="F101">
            <v>5000</v>
          </cell>
          <cell r="G101">
            <v>5000</v>
          </cell>
        </row>
        <row r="102">
          <cell r="A102" t="str">
            <v>COMITENTE:</v>
          </cell>
          <cell r="B102" t="str">
            <v>ORGANISMO</v>
          </cell>
          <cell r="C102">
            <v>5000</v>
          </cell>
          <cell r="D102">
            <v>5000</v>
          </cell>
          <cell r="E102">
            <v>5000</v>
          </cell>
          <cell r="F102">
            <v>5000</v>
          </cell>
          <cell r="G102">
            <v>5000</v>
          </cell>
        </row>
        <row r="103">
          <cell r="A103" t="str">
            <v>CONTRATISTA:</v>
          </cell>
          <cell r="B103" t="str">
            <v>EMPRESA PRUEBA</v>
          </cell>
          <cell r="C103">
            <v>5000</v>
          </cell>
          <cell r="D103">
            <v>5000</v>
          </cell>
          <cell r="E103">
            <v>5000</v>
          </cell>
          <cell r="F103">
            <v>5000</v>
          </cell>
          <cell r="G103">
            <v>5000</v>
          </cell>
        </row>
        <row r="104">
          <cell r="A104" t="str">
            <v>OBRA:</v>
          </cell>
          <cell r="B104" t="str">
            <v>OBRA CAPACITACION N° 0</v>
          </cell>
          <cell r="C104">
            <v>5000</v>
          </cell>
          <cell r="D104">
            <v>5000</v>
          </cell>
          <cell r="E104">
            <v>5000</v>
          </cell>
          <cell r="F104" t="str">
            <v>PRECIOS A:</v>
          </cell>
          <cell r="G104">
            <v>43831</v>
          </cell>
        </row>
        <row r="105">
          <cell r="A105" t="str">
            <v>UBICACIÓN:</v>
          </cell>
          <cell r="B105" t="str">
            <v>DEPARTAMENTO</v>
          </cell>
          <cell r="C105">
            <v>43831</v>
          </cell>
          <cell r="D105">
            <v>43831</v>
          </cell>
          <cell r="E105">
            <v>43831</v>
          </cell>
          <cell r="F105">
            <v>43831</v>
          </cell>
          <cell r="G105">
            <v>43831</v>
          </cell>
        </row>
        <row r="106">
          <cell r="A106" t="str">
            <v>RUBRO:</v>
          </cell>
          <cell r="B106" t="str">
            <v>A</v>
          </cell>
          <cell r="C106" t="str">
            <v>VIVIENDA</v>
          </cell>
          <cell r="D106">
            <v>43831</v>
          </cell>
          <cell r="E106">
            <v>43831</v>
          </cell>
          <cell r="F106">
            <v>43831</v>
          </cell>
          <cell r="G106">
            <v>43831</v>
          </cell>
        </row>
        <row r="107">
          <cell r="A107" t="str">
            <v>ITEM:</v>
          </cell>
          <cell r="B107">
            <v>3</v>
          </cell>
          <cell r="C107" t="str">
            <v>Item 3</v>
          </cell>
          <cell r="D107">
            <v>3</v>
          </cell>
          <cell r="E107">
            <v>3</v>
          </cell>
          <cell r="F107" t="str">
            <v>UNIDAD:</v>
          </cell>
          <cell r="G107" t="str">
            <v>gl</v>
          </cell>
        </row>
        <row r="108">
          <cell r="A108">
            <v>3</v>
          </cell>
          <cell r="B108">
            <v>3</v>
          </cell>
          <cell r="C108">
            <v>3</v>
          </cell>
          <cell r="D108">
            <v>3</v>
          </cell>
          <cell r="E108">
            <v>3</v>
          </cell>
          <cell r="F108">
            <v>3</v>
          </cell>
          <cell r="G108">
            <v>3</v>
          </cell>
        </row>
        <row r="109">
          <cell r="A109" t="str">
            <v>DATOS REDETERMINACION</v>
          </cell>
          <cell r="B109">
            <v>3</v>
          </cell>
          <cell r="C109" t="str">
            <v>DESIGNACION</v>
          </cell>
          <cell r="D109" t="str">
            <v>U</v>
          </cell>
          <cell r="E109" t="str">
            <v>Cantidad</v>
          </cell>
          <cell r="F109" t="str">
            <v>$ Unitarios</v>
          </cell>
          <cell r="G109" t="str">
            <v>$ Parcial</v>
          </cell>
        </row>
        <row r="110">
          <cell r="A110" t="str">
            <v>CÓDIGO</v>
          </cell>
          <cell r="B110" t="str">
            <v>DESCRIPCIÓN</v>
          </cell>
          <cell r="C110">
            <v>3</v>
          </cell>
          <cell r="D110">
            <v>3</v>
          </cell>
          <cell r="E110">
            <v>3</v>
          </cell>
          <cell r="F110">
            <v>3</v>
          </cell>
          <cell r="G110">
            <v>3</v>
          </cell>
        </row>
        <row r="111">
          <cell r="A111">
            <v>3</v>
          </cell>
          <cell r="B111">
            <v>3</v>
          </cell>
          <cell r="C111" t="str">
            <v>A - MATERIALES</v>
          </cell>
          <cell r="D111">
            <v>3</v>
          </cell>
          <cell r="E111">
            <v>3</v>
          </cell>
          <cell r="F111">
            <v>3</v>
          </cell>
          <cell r="G111">
            <v>3</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3000</v>
          </cell>
          <cell r="D113">
            <v>3000</v>
          </cell>
          <cell r="E113">
            <v>3000</v>
          </cell>
          <cell r="F113">
            <v>3000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3000</v>
          </cell>
          <cell r="B127">
            <v>3000</v>
          </cell>
          <cell r="C127" t="str">
            <v>B - MANO DE OBRA</v>
          </cell>
          <cell r="D127">
            <v>3000</v>
          </cell>
          <cell r="E127">
            <v>3000</v>
          </cell>
          <cell r="F127">
            <v>3000</v>
          </cell>
          <cell r="G127">
            <v>3000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3000</v>
          </cell>
          <cell r="D129">
            <v>3000</v>
          </cell>
          <cell r="E129">
            <v>3000</v>
          </cell>
          <cell r="F129">
            <v>3000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3000</v>
          </cell>
          <cell r="B137">
            <v>3000</v>
          </cell>
          <cell r="C137" t="str">
            <v>C - EQUIPOS</v>
          </cell>
          <cell r="D137">
            <v>3000</v>
          </cell>
          <cell r="E137">
            <v>3000</v>
          </cell>
          <cell r="F137">
            <v>3000</v>
          </cell>
          <cell r="G137">
            <v>3000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1500</v>
          </cell>
          <cell r="D139">
            <v>1500</v>
          </cell>
          <cell r="E139">
            <v>1500</v>
          </cell>
          <cell r="F139">
            <v>1500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1500</v>
          </cell>
          <cell r="B148">
            <v>1500</v>
          </cell>
          <cell r="C148">
            <v>1500</v>
          </cell>
          <cell r="D148">
            <v>1500</v>
          </cell>
          <cell r="E148">
            <v>1500</v>
          </cell>
          <cell r="F148">
            <v>1500</v>
          </cell>
          <cell r="G148">
            <v>1500</v>
          </cell>
        </row>
        <row r="149">
          <cell r="A149">
            <v>3</v>
          </cell>
          <cell r="B149" t="str">
            <v>Item 3</v>
          </cell>
          <cell r="C149">
            <v>3</v>
          </cell>
          <cell r="D149" t="str">
            <v>Costo  Neto</v>
          </cell>
          <cell r="E149">
            <v>3</v>
          </cell>
          <cell r="F149" t="str">
            <v>Total D=A+B+C</v>
          </cell>
          <cell r="G149">
            <v>7500</v>
          </cell>
        </row>
        <row r="151">
          <cell r="A151" t="str">
            <v xml:space="preserve">                                                                                                       ANALISIS DE PRECIOS</v>
          </cell>
          <cell r="B151">
            <v>7500</v>
          </cell>
          <cell r="C151">
            <v>7500</v>
          </cell>
          <cell r="D151">
            <v>7500</v>
          </cell>
          <cell r="E151">
            <v>7500</v>
          </cell>
          <cell r="F151">
            <v>7500</v>
          </cell>
          <cell r="G151">
            <v>7500</v>
          </cell>
        </row>
        <row r="152">
          <cell r="A152" t="str">
            <v>COMITENTE:</v>
          </cell>
          <cell r="B152" t="str">
            <v>ORGANISMO</v>
          </cell>
          <cell r="C152">
            <v>7500</v>
          </cell>
          <cell r="D152">
            <v>7500</v>
          </cell>
          <cell r="E152">
            <v>7500</v>
          </cell>
          <cell r="F152">
            <v>7500</v>
          </cell>
          <cell r="G152">
            <v>7500</v>
          </cell>
        </row>
        <row r="153">
          <cell r="A153" t="str">
            <v>CONTRATISTA:</v>
          </cell>
          <cell r="B153" t="str">
            <v>EMPRESA PRUEBA</v>
          </cell>
          <cell r="C153">
            <v>7500</v>
          </cell>
          <cell r="D153">
            <v>7500</v>
          </cell>
          <cell r="E153">
            <v>7500</v>
          </cell>
          <cell r="F153">
            <v>7500</v>
          </cell>
          <cell r="G153">
            <v>7500</v>
          </cell>
        </row>
        <row r="154">
          <cell r="A154" t="str">
            <v>OBRA:</v>
          </cell>
          <cell r="B154" t="str">
            <v>OBRA CAPACITACION N° 0</v>
          </cell>
          <cell r="C154">
            <v>7500</v>
          </cell>
          <cell r="D154">
            <v>7500</v>
          </cell>
          <cell r="E154">
            <v>7500</v>
          </cell>
          <cell r="F154" t="str">
            <v>PRECIOS A:</v>
          </cell>
          <cell r="G154">
            <v>43831</v>
          </cell>
        </row>
        <row r="155">
          <cell r="A155" t="str">
            <v>UBICACIÓN:</v>
          </cell>
          <cell r="B155" t="str">
            <v>DEPARTAMENTO</v>
          </cell>
          <cell r="C155">
            <v>43831</v>
          </cell>
          <cell r="D155">
            <v>43831</v>
          </cell>
          <cell r="E155">
            <v>43831</v>
          </cell>
          <cell r="F155">
            <v>43831</v>
          </cell>
          <cell r="G155">
            <v>43831</v>
          </cell>
        </row>
        <row r="156">
          <cell r="A156" t="str">
            <v>RUBRO:</v>
          </cell>
          <cell r="B156" t="str">
            <v>B</v>
          </cell>
          <cell r="C156" t="str">
            <v>INFRAESTRUCTURA</v>
          </cell>
          <cell r="D156">
            <v>43831</v>
          </cell>
          <cell r="E156">
            <v>43831</v>
          </cell>
          <cell r="F156">
            <v>43831</v>
          </cell>
          <cell r="G156">
            <v>43831</v>
          </cell>
        </row>
        <row r="157">
          <cell r="A157" t="str">
            <v>ITEM:</v>
          </cell>
          <cell r="B157">
            <v>4</v>
          </cell>
          <cell r="C157" t="str">
            <v>Item 4</v>
          </cell>
          <cell r="D157">
            <v>4</v>
          </cell>
          <cell r="E157">
            <v>4</v>
          </cell>
          <cell r="F157" t="str">
            <v>UNIDAD:</v>
          </cell>
          <cell r="G157" t="str">
            <v>gl</v>
          </cell>
        </row>
        <row r="158">
          <cell r="A158">
            <v>4</v>
          </cell>
          <cell r="B158">
            <v>4</v>
          </cell>
          <cell r="C158">
            <v>4</v>
          </cell>
          <cell r="D158">
            <v>4</v>
          </cell>
          <cell r="E158">
            <v>4</v>
          </cell>
          <cell r="F158">
            <v>4</v>
          </cell>
          <cell r="G158">
            <v>4</v>
          </cell>
        </row>
        <row r="159">
          <cell r="A159" t="str">
            <v>DATOS REDETERMINACION</v>
          </cell>
          <cell r="B159">
            <v>4</v>
          </cell>
          <cell r="C159" t="str">
            <v>DESIGNACION</v>
          </cell>
          <cell r="D159" t="str">
            <v>U</v>
          </cell>
          <cell r="E159" t="str">
            <v>Cantidad</v>
          </cell>
          <cell r="F159" t="str">
            <v>$ Unitarios</v>
          </cell>
          <cell r="G159" t="str">
            <v>$ Parcial</v>
          </cell>
        </row>
        <row r="160">
          <cell r="A160" t="str">
            <v>CÓDIGO</v>
          </cell>
          <cell r="B160" t="str">
            <v>DESCRIPCIÓN</v>
          </cell>
          <cell r="C160">
            <v>4</v>
          </cell>
          <cell r="D160">
            <v>4</v>
          </cell>
          <cell r="E160">
            <v>4</v>
          </cell>
          <cell r="F160">
            <v>4</v>
          </cell>
          <cell r="G160">
            <v>4</v>
          </cell>
        </row>
        <row r="161">
          <cell r="A161">
            <v>4</v>
          </cell>
          <cell r="B161">
            <v>4</v>
          </cell>
          <cell r="C161" t="str">
            <v>A - MATERIALES</v>
          </cell>
          <cell r="D161">
            <v>4</v>
          </cell>
          <cell r="E161">
            <v>4</v>
          </cell>
          <cell r="F161">
            <v>4</v>
          </cell>
          <cell r="G161">
            <v>4</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5000</v>
          </cell>
          <cell r="D163">
            <v>5000</v>
          </cell>
          <cell r="E163">
            <v>5000</v>
          </cell>
          <cell r="F163">
            <v>5000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5000</v>
          </cell>
          <cell r="B177">
            <v>5000</v>
          </cell>
          <cell r="C177" t="str">
            <v>B - MANO DE OBRA</v>
          </cell>
          <cell r="D177">
            <v>5000</v>
          </cell>
          <cell r="E177">
            <v>5000</v>
          </cell>
          <cell r="F177">
            <v>5000</v>
          </cell>
          <cell r="G177">
            <v>5000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5000</v>
          </cell>
          <cell r="D179">
            <v>5000</v>
          </cell>
          <cell r="E179">
            <v>5000</v>
          </cell>
          <cell r="F179">
            <v>5000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5000</v>
          </cell>
          <cell r="B187">
            <v>5000</v>
          </cell>
          <cell r="C187" t="str">
            <v>C - EQUIPOS</v>
          </cell>
          <cell r="D187">
            <v>5000</v>
          </cell>
          <cell r="E187">
            <v>5000</v>
          </cell>
          <cell r="F187">
            <v>5000</v>
          </cell>
          <cell r="G187">
            <v>5000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5000</v>
          </cell>
          <cell r="D189">
            <v>5000</v>
          </cell>
          <cell r="E189">
            <v>5000</v>
          </cell>
          <cell r="F189">
            <v>5000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5000</v>
          </cell>
          <cell r="B198">
            <v>5000</v>
          </cell>
          <cell r="C198">
            <v>5000</v>
          </cell>
          <cell r="D198">
            <v>5000</v>
          </cell>
          <cell r="E198">
            <v>5000</v>
          </cell>
          <cell r="F198">
            <v>5000</v>
          </cell>
          <cell r="G198">
            <v>5000</v>
          </cell>
        </row>
        <row r="199">
          <cell r="A199">
            <v>4</v>
          </cell>
          <cell r="B199" t="str">
            <v>Item 4</v>
          </cell>
          <cell r="C199">
            <v>4</v>
          </cell>
          <cell r="D199" t="str">
            <v>Costo  Neto</v>
          </cell>
          <cell r="E199">
            <v>4</v>
          </cell>
          <cell r="F199" t="str">
            <v>Total D=A+B+C</v>
          </cell>
          <cell r="G199">
            <v>15000</v>
          </cell>
        </row>
      </sheetData>
      <sheetData sheetId="4">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250000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225432</v>
          </cell>
          <cell r="B12">
            <v>225432</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10</v>
          </cell>
          <cell r="F16">
            <v>10</v>
          </cell>
          <cell r="G16" t="str">
            <v>PRECIO UNIT. PROTOTIPO 1 - TIPO A</v>
          </cell>
          <cell r="H16">
            <v>20322</v>
          </cell>
          <cell r="I16">
            <v>20322</v>
          </cell>
        </row>
        <row r="17">
          <cell r="A17" t="str">
            <v/>
          </cell>
          <cell r="B17">
            <v>20322</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1</v>
          </cell>
          <cell r="D23" t="str">
            <v>gl</v>
          </cell>
          <cell r="E23">
            <v>10</v>
          </cell>
          <cell r="F23">
            <v>2500</v>
          </cell>
          <cell r="G23">
            <v>3387</v>
          </cell>
          <cell r="H23">
            <v>33870</v>
          </cell>
          <cell r="I23">
            <v>0.15024486319599703</v>
          </cell>
        </row>
        <row r="24">
          <cell r="A24">
            <v>2</v>
          </cell>
          <cell r="B24" t="str">
            <v>Item 2</v>
          </cell>
          <cell r="C24">
            <v>2</v>
          </cell>
          <cell r="D24" t="str">
            <v>gl</v>
          </cell>
          <cell r="E24">
            <v>10</v>
          </cell>
          <cell r="F24">
            <v>5000</v>
          </cell>
          <cell r="G24">
            <v>6774</v>
          </cell>
          <cell r="H24">
            <v>67740</v>
          </cell>
          <cell r="I24">
            <v>0.30048972639199406</v>
          </cell>
        </row>
        <row r="25">
          <cell r="A25">
            <v>3</v>
          </cell>
          <cell r="B25" t="str">
            <v>Item 3</v>
          </cell>
          <cell r="C25">
            <v>3</v>
          </cell>
          <cell r="D25" t="str">
            <v>gl</v>
          </cell>
          <cell r="E25">
            <v>10</v>
          </cell>
          <cell r="F25">
            <v>7500</v>
          </cell>
          <cell r="G25">
            <v>10161</v>
          </cell>
          <cell r="H25">
            <v>101610</v>
          </cell>
          <cell r="I25">
            <v>0.45073458958799106</v>
          </cell>
        </row>
        <row r="26">
          <cell r="A26">
            <v>0.45073437690734863</v>
          </cell>
          <cell r="B26">
            <v>0.45073437690734863</v>
          </cell>
          <cell r="C26">
            <v>0.45073437690734863</v>
          </cell>
          <cell r="D26">
            <v>0.45073437690734863</v>
          </cell>
          <cell r="E26">
            <v>0.45073437690734863</v>
          </cell>
          <cell r="F26">
            <v>0.45073437690734863</v>
          </cell>
          <cell r="I26">
            <v>0.45073437690734863</v>
          </cell>
        </row>
        <row r="27">
          <cell r="A27">
            <v>0.45073437690734863</v>
          </cell>
          <cell r="B27" t="str">
            <v xml:space="preserve">TOTAL COSTO </v>
          </cell>
          <cell r="C27">
            <v>0.45073437690734863</v>
          </cell>
          <cell r="D27">
            <v>0.45073437690734863</v>
          </cell>
          <cell r="E27">
            <v>0.45073437690734863</v>
          </cell>
          <cell r="F27">
            <v>150000</v>
          </cell>
          <cell r="G27">
            <v>150000</v>
          </cell>
          <cell r="H27">
            <v>203220</v>
          </cell>
          <cell r="I27">
            <v>0.90146917917598213</v>
          </cell>
        </row>
        <row r="28">
          <cell r="G28">
            <v>0.90146875381469727</v>
          </cell>
        </row>
        <row r="29">
          <cell r="A29" t="str">
            <v>1-</v>
          </cell>
          <cell r="B29" t="str">
            <v>COSTO OFERTA</v>
          </cell>
          <cell r="C29">
            <v>0.90146875381469727</v>
          </cell>
          <cell r="D29">
            <v>0.90146875381469727</v>
          </cell>
          <cell r="E29">
            <v>0.90146875381469727</v>
          </cell>
          <cell r="F29">
            <v>0.90146875381469727</v>
          </cell>
          <cell r="G29">
            <v>0.90146875381469727</v>
          </cell>
          <cell r="H29">
            <v>150000</v>
          </cell>
          <cell r="I29">
            <v>150000</v>
          </cell>
        </row>
        <row r="30">
          <cell r="A30" t="str">
            <v>2-</v>
          </cell>
          <cell r="B30" t="str">
            <v>COSTO FINANCIERO  0 % de ( 1 )</v>
          </cell>
          <cell r="C30">
            <v>150000</v>
          </cell>
          <cell r="D30">
            <v>150000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150000</v>
          </cell>
        </row>
        <row r="32">
          <cell r="A32" t="str">
            <v>4-</v>
          </cell>
          <cell r="B32" t="str">
            <v>GASTOS GENERALES  10 % de ( 3 )</v>
          </cell>
          <cell r="C32">
            <v>150000</v>
          </cell>
          <cell r="D32">
            <v>150000</v>
          </cell>
          <cell r="E32">
            <v>0.1</v>
          </cell>
          <cell r="F32">
            <v>9.9999964237213135E-2</v>
          </cell>
          <cell r="G32">
            <v>9.9999964237213135E-2</v>
          </cell>
          <cell r="H32">
            <v>15000</v>
          </cell>
          <cell r="I32">
            <v>15000</v>
          </cell>
        </row>
        <row r="33">
          <cell r="A33" t="str">
            <v>5-</v>
          </cell>
          <cell r="B33" t="str">
            <v>BENEFICIOS  10 % de ( 3 )</v>
          </cell>
          <cell r="C33">
            <v>15000</v>
          </cell>
          <cell r="D33">
            <v>15000</v>
          </cell>
          <cell r="E33">
            <v>0.1</v>
          </cell>
          <cell r="F33">
            <v>9.9999964237213135E-2</v>
          </cell>
          <cell r="G33">
            <v>9.9999964237213135E-2</v>
          </cell>
          <cell r="H33">
            <v>15000</v>
          </cell>
          <cell r="I33">
            <v>15000</v>
          </cell>
        </row>
        <row r="34">
          <cell r="A34" t="str">
            <v>6-</v>
          </cell>
          <cell r="B34" t="str">
            <v>SUB TOTAL ( 3 + 4 + 5 )</v>
          </cell>
          <cell r="C34">
            <v>15000</v>
          </cell>
          <cell r="D34">
            <v>15000</v>
          </cell>
          <cell r="E34">
            <v>15000</v>
          </cell>
          <cell r="F34">
            <v>15000</v>
          </cell>
          <cell r="G34">
            <v>15000</v>
          </cell>
          <cell r="H34">
            <v>180000</v>
          </cell>
          <cell r="I34">
            <v>180000</v>
          </cell>
        </row>
        <row r="35">
          <cell r="A35" t="str">
            <v>7-</v>
          </cell>
          <cell r="B35" t="str">
            <v>INGRESOS BRUTOS Y LOTE HOGAR  2,4 % de ( 6 )</v>
          </cell>
          <cell r="C35">
            <v>180000</v>
          </cell>
          <cell r="D35">
            <v>180000</v>
          </cell>
          <cell r="E35">
            <v>2.4E-2</v>
          </cell>
          <cell r="F35">
            <v>2.3999989032745361E-2</v>
          </cell>
          <cell r="G35">
            <v>2.3999989032745361E-2</v>
          </cell>
          <cell r="H35">
            <v>4320</v>
          </cell>
          <cell r="I35">
            <v>4320</v>
          </cell>
        </row>
        <row r="36">
          <cell r="A36" t="str">
            <v>8-</v>
          </cell>
          <cell r="B36" t="str">
            <v>IMPUESTO AL VALOR AGREGADO 10,5 % de ( 6 )</v>
          </cell>
          <cell r="C36">
            <v>4320</v>
          </cell>
          <cell r="D36">
            <v>4320</v>
          </cell>
          <cell r="E36">
            <v>0.105</v>
          </cell>
          <cell r="F36">
            <v>0.10499995946884155</v>
          </cell>
          <cell r="G36">
            <v>0.10499995946884155</v>
          </cell>
          <cell r="H36">
            <v>18900</v>
          </cell>
          <cell r="I36">
            <v>18900</v>
          </cell>
        </row>
        <row r="37">
          <cell r="A37">
            <v>18900</v>
          </cell>
          <cell r="B37">
            <v>18900</v>
          </cell>
          <cell r="C37">
            <v>18900</v>
          </cell>
          <cell r="D37">
            <v>18900</v>
          </cell>
          <cell r="E37">
            <v>18900</v>
          </cell>
          <cell r="F37">
            <v>18900</v>
          </cell>
          <cell r="G37">
            <v>18900</v>
          </cell>
          <cell r="I37">
            <v>18900</v>
          </cell>
        </row>
        <row r="38">
          <cell r="B38" t="str">
            <v>PRECIO TOTAL VIVIENDAS</v>
          </cell>
          <cell r="C38">
            <v>18900</v>
          </cell>
          <cell r="D38">
            <v>18900</v>
          </cell>
          <cell r="E38">
            <v>18900</v>
          </cell>
          <cell r="F38">
            <v>18900</v>
          </cell>
          <cell r="G38">
            <v>18900</v>
          </cell>
          <cell r="H38">
            <v>203220</v>
          </cell>
          <cell r="I38">
            <v>203220</v>
          </cell>
        </row>
        <row r="39">
          <cell r="A39" t="str">
            <v>INFRAESTRUCTURA - URBANIZACIÓN - DOC. FINAL DE OBRA - OBRAS COMPLEMENTARIAS</v>
          </cell>
          <cell r="B39">
            <v>203220</v>
          </cell>
          <cell r="C39">
            <v>203220</v>
          </cell>
          <cell r="D39">
            <v>203220</v>
          </cell>
          <cell r="E39">
            <v>203220</v>
          </cell>
          <cell r="F39">
            <v>203220</v>
          </cell>
          <cell r="G39">
            <v>203220</v>
          </cell>
          <cell r="H39">
            <v>203220</v>
          </cell>
          <cell r="I39">
            <v>203220</v>
          </cell>
        </row>
        <row r="40">
          <cell r="A40">
            <v>203220</v>
          </cell>
          <cell r="B40">
            <v>203220</v>
          </cell>
          <cell r="C40">
            <v>203220</v>
          </cell>
          <cell r="D40">
            <v>203220</v>
          </cell>
          <cell r="E40">
            <v>203220</v>
          </cell>
          <cell r="F40">
            <v>203220</v>
          </cell>
          <cell r="G40">
            <v>203220</v>
          </cell>
          <cell r="H40">
            <v>203220</v>
          </cell>
          <cell r="I40">
            <v>203220</v>
          </cell>
        </row>
        <row r="41">
          <cell r="A41" t="str">
            <v>RUBRO ITEM</v>
          </cell>
          <cell r="B41" t="str">
            <v>DESIGNACION</v>
          </cell>
          <cell r="C41">
            <v>203220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203220</v>
          </cell>
          <cell r="D42">
            <v>0</v>
          </cell>
          <cell r="E42">
            <v>0</v>
          </cell>
          <cell r="F42">
            <v>0</v>
          </cell>
          <cell r="G42">
            <v>0</v>
          </cell>
          <cell r="H42">
            <v>0</v>
          </cell>
          <cell r="I42">
            <v>0</v>
          </cell>
        </row>
        <row r="43">
          <cell r="A43">
            <v>4</v>
          </cell>
          <cell r="B43" t="str">
            <v>Item 4</v>
          </cell>
          <cell r="C43">
            <v>4</v>
          </cell>
          <cell r="D43" t="str">
            <v>gl</v>
          </cell>
          <cell r="E43">
            <v>1</v>
          </cell>
          <cell r="F43">
            <v>15000</v>
          </cell>
          <cell r="G43">
            <v>22212</v>
          </cell>
          <cell r="H43">
            <v>22212</v>
          </cell>
          <cell r="I43">
            <v>9.8530820824017887E-2</v>
          </cell>
        </row>
        <row r="44">
          <cell r="A44">
            <v>9.8530769348144531E-2</v>
          </cell>
          <cell r="B44">
            <v>9.8530769348144531E-2</v>
          </cell>
          <cell r="C44">
            <v>9.8530769348144531E-2</v>
          </cell>
          <cell r="D44">
            <v>9.8530769348144531E-2</v>
          </cell>
          <cell r="E44">
            <v>9.8530769348144531E-2</v>
          </cell>
          <cell r="F44">
            <v>9.8530769348144531E-2</v>
          </cell>
          <cell r="G44">
            <v>22212</v>
          </cell>
          <cell r="I44">
            <v>22212</v>
          </cell>
        </row>
        <row r="45">
          <cell r="A45">
            <v>22212</v>
          </cell>
          <cell r="B45" t="str">
            <v xml:space="preserve">TOTAL COSTO </v>
          </cell>
          <cell r="C45">
            <v>22212</v>
          </cell>
          <cell r="D45">
            <v>22212</v>
          </cell>
          <cell r="E45">
            <v>22212</v>
          </cell>
          <cell r="F45">
            <v>15000</v>
          </cell>
          <cell r="G45">
            <v>15000</v>
          </cell>
          <cell r="H45">
            <v>22212</v>
          </cell>
          <cell r="I45">
            <v>9.8530820824017887E-2</v>
          </cell>
        </row>
        <row r="46">
          <cell r="G46">
            <v>9.8530769348144531E-2</v>
          </cell>
        </row>
        <row r="47">
          <cell r="A47" t="str">
            <v>1-</v>
          </cell>
          <cell r="B47" t="str">
            <v>COSTO OFERTA</v>
          </cell>
          <cell r="C47">
            <v>9.8530769348144531E-2</v>
          </cell>
          <cell r="D47">
            <v>9.8530769348144531E-2</v>
          </cell>
          <cell r="E47">
            <v>9.8530769348144531E-2</v>
          </cell>
          <cell r="F47">
            <v>9.8530769348144531E-2</v>
          </cell>
          <cell r="G47">
            <v>9.8530769348144531E-2</v>
          </cell>
          <cell r="H47">
            <v>15000</v>
          </cell>
          <cell r="I47">
            <v>15000</v>
          </cell>
        </row>
        <row r="48">
          <cell r="A48" t="str">
            <v>2-</v>
          </cell>
          <cell r="B48" t="str">
            <v>COSTO FINANCIERO  0 % de ( 1 )</v>
          </cell>
          <cell r="C48">
            <v>15000</v>
          </cell>
          <cell r="D48">
            <v>15000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15000</v>
          </cell>
        </row>
        <row r="50">
          <cell r="A50" t="str">
            <v>4-</v>
          </cell>
          <cell r="B50" t="str">
            <v>GASTOS GENERALES  10 % de ( 3 )</v>
          </cell>
          <cell r="C50">
            <v>15000</v>
          </cell>
          <cell r="D50">
            <v>15000</v>
          </cell>
          <cell r="E50">
            <v>0.1</v>
          </cell>
          <cell r="F50">
            <v>9.9999964237213135E-2</v>
          </cell>
          <cell r="G50">
            <v>9.9999964237213135E-2</v>
          </cell>
          <cell r="H50">
            <v>1500</v>
          </cell>
          <cell r="I50">
            <v>1500</v>
          </cell>
        </row>
        <row r="51">
          <cell r="A51" t="str">
            <v>5-</v>
          </cell>
          <cell r="B51" t="str">
            <v>BENEFICIOS  10 % de ( 3 )</v>
          </cell>
          <cell r="C51">
            <v>1500</v>
          </cell>
          <cell r="D51">
            <v>1500</v>
          </cell>
          <cell r="E51">
            <v>0.1</v>
          </cell>
          <cell r="F51">
            <v>9.9999964237213135E-2</v>
          </cell>
          <cell r="G51">
            <v>9.9999964237213135E-2</v>
          </cell>
          <cell r="H51">
            <v>1500</v>
          </cell>
          <cell r="I51">
            <v>1500</v>
          </cell>
        </row>
        <row r="52">
          <cell r="A52" t="str">
            <v>6-</v>
          </cell>
          <cell r="B52" t="str">
            <v>SUB TOTAL ( 3 + 4 + 5 )</v>
          </cell>
          <cell r="C52">
            <v>1500</v>
          </cell>
          <cell r="D52">
            <v>1500</v>
          </cell>
          <cell r="E52">
            <v>1500</v>
          </cell>
          <cell r="F52">
            <v>1500</v>
          </cell>
          <cell r="G52">
            <v>1500</v>
          </cell>
          <cell r="H52">
            <v>18000</v>
          </cell>
          <cell r="I52">
            <v>18000</v>
          </cell>
        </row>
        <row r="53">
          <cell r="A53" t="str">
            <v>7-</v>
          </cell>
          <cell r="B53" t="str">
            <v>INGRESOS BRUTOS Y LOTE HOGAR  2,4 % de ( 6 )</v>
          </cell>
          <cell r="C53">
            <v>18000</v>
          </cell>
          <cell r="D53">
            <v>18000</v>
          </cell>
          <cell r="E53">
            <v>2.4E-2</v>
          </cell>
          <cell r="F53">
            <v>2.3999989032745361E-2</v>
          </cell>
          <cell r="G53">
            <v>2.3999989032745361E-2</v>
          </cell>
          <cell r="H53">
            <v>432</v>
          </cell>
          <cell r="I53">
            <v>432</v>
          </cell>
        </row>
        <row r="54">
          <cell r="A54" t="str">
            <v>8-</v>
          </cell>
          <cell r="B54" t="str">
            <v>IMPUESTO AL VALOR AGREGADO 10,5 % de ( 6 )</v>
          </cell>
          <cell r="C54">
            <v>432</v>
          </cell>
          <cell r="D54">
            <v>432</v>
          </cell>
          <cell r="E54">
            <v>0.21</v>
          </cell>
          <cell r="F54">
            <v>0.20999991893768311</v>
          </cell>
          <cell r="G54">
            <v>0.20999991893768311</v>
          </cell>
          <cell r="H54">
            <v>3780</v>
          </cell>
          <cell r="I54">
            <v>3780</v>
          </cell>
        </row>
        <row r="55">
          <cell r="A55">
            <v>3780</v>
          </cell>
          <cell r="B55">
            <v>3780</v>
          </cell>
          <cell r="C55">
            <v>3780</v>
          </cell>
          <cell r="D55">
            <v>3780</v>
          </cell>
          <cell r="E55">
            <v>3780</v>
          </cell>
          <cell r="F55">
            <v>3780</v>
          </cell>
          <cell r="G55">
            <v>3780</v>
          </cell>
          <cell r="I55">
            <v>3780</v>
          </cell>
        </row>
        <row r="56">
          <cell r="B56" t="str">
            <v>PRECIO TOTAL INFRAESTRUCTURA - URBANIZACIÓN - DOC. FINAL DE OBRA - OBRAS COMPLEMENTARIAS</v>
          </cell>
          <cell r="C56">
            <v>3780</v>
          </cell>
          <cell r="D56">
            <v>3780</v>
          </cell>
          <cell r="E56">
            <v>3780</v>
          </cell>
          <cell r="F56">
            <v>3780</v>
          </cell>
          <cell r="G56">
            <v>3780</v>
          </cell>
          <cell r="H56">
            <v>22212</v>
          </cell>
          <cell r="I56">
            <v>22212</v>
          </cell>
        </row>
        <row r="57">
          <cell r="A57">
            <v>22212</v>
          </cell>
          <cell r="B57">
            <v>22212</v>
          </cell>
          <cell r="C57">
            <v>22212</v>
          </cell>
          <cell r="D57">
            <v>22212</v>
          </cell>
          <cell r="E57">
            <v>22212</v>
          </cell>
          <cell r="F57">
            <v>22212</v>
          </cell>
          <cell r="G57">
            <v>22212</v>
          </cell>
          <cell r="I57">
            <v>22212</v>
          </cell>
        </row>
        <row r="58">
          <cell r="B58" t="str">
            <v>MONTO TOTAL DE OBRA</v>
          </cell>
          <cell r="H58">
            <v>225432</v>
          </cell>
          <cell r="I58">
            <v>1</v>
          </cell>
        </row>
        <row r="59">
          <cell r="B59">
            <v>1</v>
          </cell>
          <cell r="G59">
            <v>1</v>
          </cell>
          <cell r="H59">
            <v>1</v>
          </cell>
        </row>
        <row r="60">
          <cell r="A60" t="str">
            <v>SON PESOS: DOSCIENTOS VEINTICINCO MIL CUATROCIENTOS TREINTA Y DOS PESOS CON 00/100</v>
          </cell>
          <cell r="B60">
            <v>1</v>
          </cell>
          <cell r="C60">
            <v>1</v>
          </cell>
          <cell r="D60">
            <v>1</v>
          </cell>
          <cell r="E60">
            <v>1</v>
          </cell>
          <cell r="F60">
            <v>1</v>
          </cell>
          <cell r="G60">
            <v>1</v>
          </cell>
          <cell r="H60">
            <v>1</v>
          </cell>
          <cell r="I60">
            <v>1</v>
          </cell>
        </row>
        <row r="61">
          <cell r="A61" t="str">
            <v>FIN</v>
          </cell>
        </row>
      </sheetData>
      <sheetData sheetId="5"/>
      <sheetData sheetId="6"/>
      <sheetData sheetId="7"/>
      <sheetData sheetId="8"/>
      <sheetData sheetId="9">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1</v>
          </cell>
          <cell r="D9" t="str">
            <v>IIEE-SJ - 102000</v>
          </cell>
          <cell r="E9" t="str">
            <v xml:space="preserve">Oficial </v>
          </cell>
        </row>
        <row r="10">
          <cell r="E10" t="str">
            <v/>
          </cell>
        </row>
        <row r="11">
          <cell r="A11" t="str">
            <v>EQUIPOS</v>
          </cell>
          <cell r="E11" t="str">
            <v/>
          </cell>
        </row>
        <row r="12">
          <cell r="A12" t="str">
            <v>Equipos Varios</v>
          </cell>
          <cell r="B12" t="str">
            <v>GL</v>
          </cell>
          <cell r="C12">
            <v>1</v>
          </cell>
          <cell r="D12" t="str">
            <v>INDEC-PB - 44427-1</v>
          </cell>
          <cell r="E12" t="str">
            <v xml:space="preserve">Máquinas viales autopropulsadas                                        </v>
          </cell>
        </row>
        <row r="13">
          <cell r="D13">
            <v>1</v>
          </cell>
          <cell r="E13">
            <v>1</v>
          </cell>
        </row>
        <row r="14">
          <cell r="A14" t="str">
            <v>MATERIALES</v>
          </cell>
          <cell r="D14">
            <v>1</v>
          </cell>
          <cell r="E14">
            <v>1</v>
          </cell>
        </row>
        <row r="15">
          <cell r="A15" t="str">
            <v>Materiales Varios</v>
          </cell>
          <cell r="B15" t="str">
            <v>GL</v>
          </cell>
          <cell r="C15">
            <v>1</v>
          </cell>
          <cell r="D15" t="str">
            <v>INDEC-CM - 37440-11</v>
          </cell>
          <cell r="E15" t="str">
            <v>Cemento portland normal, en bolsa</v>
          </cell>
        </row>
      </sheetData>
      <sheetData sheetId="10"/>
      <sheetData sheetId="11"/>
      <sheetData sheetId="12"/>
      <sheetData sheetId="13"/>
      <sheetData sheetId="14">
        <row r="1">
          <cell r="A1" t="str">
            <v>DATOS PROTOTIPO A17</v>
          </cell>
        </row>
      </sheetData>
      <sheetData sheetId="15">
        <row r="1">
          <cell r="A1" t="str">
            <v>DATOS PROTOTIPO P2</v>
          </cell>
          <cell r="B1">
            <v>1</v>
          </cell>
          <cell r="C1">
            <v>1</v>
          </cell>
          <cell r="D1">
            <v>1</v>
          </cell>
        </row>
        <row r="2">
          <cell r="A2" t="str">
            <v>OBRA</v>
          </cell>
          <cell r="B2" t="str">
            <v>OBRA CAPACITACION N° 0</v>
          </cell>
          <cell r="C2">
            <v>1</v>
          </cell>
          <cell r="D2">
            <v>1</v>
          </cell>
        </row>
        <row r="3">
          <cell r="A3" t="str">
            <v>UBICACION:      DEPARTAMENTO</v>
          </cell>
          <cell r="B3" t="str">
            <v>DEPARTAMENTO</v>
          </cell>
          <cell r="C3">
            <v>1</v>
          </cell>
          <cell r="D3">
            <v>1</v>
          </cell>
        </row>
        <row r="4">
          <cell r="A4" t="str">
            <v>PROTOTIPO:</v>
          </cell>
          <cell r="B4">
            <v>1</v>
          </cell>
          <cell r="D4">
            <v>1</v>
          </cell>
        </row>
        <row r="5">
          <cell r="A5" t="str">
            <v>CANTIDAD:</v>
          </cell>
          <cell r="B5">
            <v>1</v>
          </cell>
          <cell r="D5">
            <v>1</v>
          </cell>
        </row>
        <row r="6">
          <cell r="A6">
            <v>1</v>
          </cell>
          <cell r="B6">
            <v>1</v>
          </cell>
          <cell r="C6">
            <v>1</v>
          </cell>
          <cell r="D6">
            <v>1</v>
          </cell>
        </row>
        <row r="7">
          <cell r="A7" t="str">
            <v>RUBRO ITEM</v>
          </cell>
          <cell r="B7" t="str">
            <v>DESIGNACION</v>
          </cell>
          <cell r="C7" t="str">
            <v>UN.</v>
          </cell>
          <cell r="D7" t="str">
            <v>CANT.</v>
          </cell>
        </row>
        <row r="8">
          <cell r="A8">
            <v>1</v>
          </cell>
          <cell r="B8">
            <v>1</v>
          </cell>
          <cell r="C8">
            <v>1</v>
          </cell>
          <cell r="D8">
            <v>1</v>
          </cell>
        </row>
        <row r="9">
          <cell r="A9">
            <v>1</v>
          </cell>
          <cell r="B9">
            <v>1</v>
          </cell>
          <cell r="C9">
            <v>1</v>
          </cell>
          <cell r="D9">
            <v>1</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2</v>
          </cell>
        </row>
        <row r="13">
          <cell r="A13">
            <v>3</v>
          </cell>
          <cell r="B13" t="str">
            <v>Item 3</v>
          </cell>
          <cell r="C13" t="str">
            <v>gl</v>
          </cell>
          <cell r="D13">
            <v>3</v>
          </cell>
        </row>
        <row r="14">
          <cell r="A14">
            <v>3</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9.9999964237213135E-2</v>
          </cell>
        </row>
        <row r="19">
          <cell r="A19" t="str">
            <v>5-</v>
          </cell>
          <cell r="B19" t="str">
            <v>BENEFICIOS  10 % de ( 3 )</v>
          </cell>
          <cell r="C19">
            <v>0.1</v>
          </cell>
          <cell r="D19">
            <v>9.9999964237213135E-2</v>
          </cell>
        </row>
        <row r="20">
          <cell r="A20">
            <v>6</v>
          </cell>
          <cell r="B20" t="str">
            <v>SUB TOTAL ( 3 + 4 + 5 )</v>
          </cell>
          <cell r="C20">
            <v>6</v>
          </cell>
          <cell r="D20">
            <v>6</v>
          </cell>
        </row>
        <row r="21">
          <cell r="A21" t="str">
            <v>7-</v>
          </cell>
          <cell r="B21" t="str">
            <v>INGRESOS BRUTOS Y LOTE HOGAR  2,4 % de ( 6 )</v>
          </cell>
          <cell r="C21">
            <v>2.4E-2</v>
          </cell>
          <cell r="D21">
            <v>2.3999989032745361E-2</v>
          </cell>
        </row>
        <row r="22">
          <cell r="A22" t="str">
            <v>8-</v>
          </cell>
          <cell r="B22" t="str">
            <v>IMPUESTO AL VALOR AGREGADO 10,5 % de ( 6 )</v>
          </cell>
          <cell r="C22">
            <v>0.105</v>
          </cell>
          <cell r="D22">
            <v>0.10499995946884155</v>
          </cell>
        </row>
        <row r="23">
          <cell r="A23">
            <v>0.10499995946884155</v>
          </cell>
          <cell r="B23">
            <v>0.10499995946884155</v>
          </cell>
          <cell r="C23">
            <v>0.10499995946884155</v>
          </cell>
          <cell r="D23">
            <v>0.10499995946884155</v>
          </cell>
        </row>
        <row r="24">
          <cell r="A24">
            <v>0.10499995946884155</v>
          </cell>
          <cell r="B24" t="str">
            <v>PRECIO TOTAL VIVIENDA</v>
          </cell>
          <cell r="C24">
            <v>0.10499995946884155</v>
          </cell>
          <cell r="D24">
            <v>0.10499995946884155</v>
          </cell>
        </row>
      </sheetData>
      <sheetData sheetId="16">
        <row r="4">
          <cell r="B4">
            <v>0.10499995946884155</v>
          </cell>
        </row>
      </sheetData>
      <sheetData sheetId="17">
        <row r="1">
          <cell r="B1" t="str">
            <v>III</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90" zoomScaleNormal="90" workbookViewId="0">
      <pane xSplit="5" ySplit="5" topLeftCell="F52" activePane="bottomRight" state="frozen"/>
      <selection pane="topRight" activeCell="H1" sqref="H1"/>
      <selection pane="bottomLeft" activeCell="A6" sqref="A6"/>
      <selection pane="bottomRight" activeCell="A64" sqref="A64"/>
    </sheetView>
  </sheetViews>
  <sheetFormatPr baseColWidth="10" defaultColWidth="11.42578125" defaultRowHeight="15" customHeight="1" x14ac:dyDescent="0.2"/>
  <cols>
    <col min="1" max="1" width="22" style="236" bestFit="1" customWidth="1"/>
    <col min="2" max="2" width="6.140625" style="237" customWidth="1"/>
    <col min="3" max="3" width="1.42578125" style="236" customWidth="1"/>
    <col min="4" max="4" width="2.7109375" style="237" customWidth="1"/>
    <col min="5" max="5" width="33.85546875" style="236" customWidth="1"/>
    <col min="6" max="16384" width="11.42578125" style="236"/>
  </cols>
  <sheetData>
    <row r="1" spans="1:5" s="234" customFormat="1" ht="15" customHeight="1" x14ac:dyDescent="0.2">
      <c r="B1" s="235" t="s">
        <v>489</v>
      </c>
      <c r="D1" s="235"/>
    </row>
    <row r="3" spans="1:5" ht="15" customHeight="1" x14ac:dyDescent="0.2">
      <c r="A3" s="377" t="s">
        <v>318</v>
      </c>
      <c r="B3" s="237" t="s">
        <v>48</v>
      </c>
      <c r="C3" s="238"/>
      <c r="D3" s="238"/>
      <c r="E3" s="377" t="s">
        <v>49</v>
      </c>
    </row>
    <row r="4" spans="1:5" ht="15" customHeight="1" x14ac:dyDescent="0.2">
      <c r="A4" s="377"/>
      <c r="B4" s="237" t="s">
        <v>50</v>
      </c>
      <c r="C4" s="238"/>
      <c r="D4" s="238"/>
      <c r="E4" s="377"/>
    </row>
    <row r="5" spans="1:5" ht="15" customHeight="1" x14ac:dyDescent="0.2">
      <c r="A5" s="235"/>
      <c r="B5" s="235"/>
      <c r="C5" s="235"/>
      <c r="D5" s="235"/>
      <c r="E5" s="235"/>
    </row>
    <row r="6" spans="1:5" ht="15" customHeight="1" x14ac:dyDescent="0.2">
      <c r="A6" s="237" t="str">
        <f t="shared" ref="A6:A69" si="0">CONCATENATE("INDEC-CM - ",B6,C6,D6)</f>
        <v>INDEC-CM - 37210-51</v>
      </c>
      <c r="B6" s="237">
        <v>37210</v>
      </c>
      <c r="C6" s="239" t="s">
        <v>51</v>
      </c>
      <c r="D6" s="237">
        <v>51</v>
      </c>
      <c r="E6" s="236" t="s">
        <v>52</v>
      </c>
    </row>
    <row r="7" spans="1:5" ht="15" customHeight="1" x14ac:dyDescent="0.2">
      <c r="A7" s="237" t="str">
        <f t="shared" si="0"/>
        <v>INDEC-CM - 37210-52</v>
      </c>
      <c r="B7" s="237">
        <v>37210</v>
      </c>
      <c r="C7" s="239" t="s">
        <v>51</v>
      </c>
      <c r="D7" s="237">
        <v>52</v>
      </c>
      <c r="E7" s="236" t="s">
        <v>53</v>
      </c>
    </row>
    <row r="8" spans="1:5" ht="15" customHeight="1" x14ac:dyDescent="0.2">
      <c r="A8" s="237" t="str">
        <f t="shared" si="0"/>
        <v>INDEC-CM - 42911-81</v>
      </c>
      <c r="B8" s="237">
        <v>42911</v>
      </c>
      <c r="C8" s="239" t="s">
        <v>51</v>
      </c>
      <c r="D8" s="237">
        <v>81</v>
      </c>
      <c r="E8" s="240" t="s">
        <v>54</v>
      </c>
    </row>
    <row r="9" spans="1:5" ht="15" customHeight="1" x14ac:dyDescent="0.2">
      <c r="A9" s="237" t="str">
        <f t="shared" si="0"/>
        <v>INDEC-CM - 41242-11</v>
      </c>
      <c r="B9" s="237">
        <v>41242</v>
      </c>
      <c r="C9" s="239" t="s">
        <v>51</v>
      </c>
      <c r="D9" s="237">
        <v>11</v>
      </c>
      <c r="E9" s="240" t="s">
        <v>55</v>
      </c>
    </row>
    <row r="10" spans="1:5" ht="15" customHeight="1" x14ac:dyDescent="0.2">
      <c r="A10" s="237" t="str">
        <f t="shared" si="0"/>
        <v>INDEC-CM - 37440-21</v>
      </c>
      <c r="B10" s="237">
        <v>37440</v>
      </c>
      <c r="C10" s="239" t="s">
        <v>51</v>
      </c>
      <c r="D10" s="237">
        <v>21</v>
      </c>
      <c r="E10" s="236" t="s">
        <v>56</v>
      </c>
    </row>
    <row r="11" spans="1:5" ht="15" customHeight="1" x14ac:dyDescent="0.2">
      <c r="A11" s="237" t="str">
        <f t="shared" si="0"/>
        <v>INDEC-CM - 38130-13</v>
      </c>
      <c r="B11" s="237">
        <v>38130</v>
      </c>
      <c r="C11" s="239" t="s">
        <v>51</v>
      </c>
      <c r="D11" s="237">
        <v>13</v>
      </c>
      <c r="E11" s="240" t="s">
        <v>57</v>
      </c>
    </row>
    <row r="12" spans="1:5" ht="15" customHeight="1" x14ac:dyDescent="0.2">
      <c r="A12" s="237" t="str">
        <f t="shared" si="0"/>
        <v>INDEC-CM - 38130-12</v>
      </c>
      <c r="B12" s="237">
        <v>38130</v>
      </c>
      <c r="C12" s="239" t="s">
        <v>51</v>
      </c>
      <c r="D12" s="237">
        <v>12</v>
      </c>
      <c r="E12" s="240" t="s">
        <v>58</v>
      </c>
    </row>
    <row r="13" spans="1:5" ht="15" customHeight="1" x14ac:dyDescent="0.2">
      <c r="A13" s="237" t="str">
        <f t="shared" si="0"/>
        <v>INDEC-CM - 38130-11</v>
      </c>
      <c r="B13" s="237">
        <v>38130</v>
      </c>
      <c r="C13" s="239" t="s">
        <v>51</v>
      </c>
      <c r="D13" s="237">
        <v>11</v>
      </c>
      <c r="E13" s="240" t="s">
        <v>59</v>
      </c>
    </row>
    <row r="14" spans="1:5" ht="15" customHeight="1" x14ac:dyDescent="0.2">
      <c r="A14" s="237" t="str">
        <f t="shared" si="0"/>
        <v>INDEC-CM - 27230-11</v>
      </c>
      <c r="B14" s="237">
        <v>27230</v>
      </c>
      <c r="C14" s="239" t="s">
        <v>51</v>
      </c>
      <c r="D14" s="237">
        <v>11</v>
      </c>
      <c r="E14" s="240" t="s">
        <v>60</v>
      </c>
    </row>
    <row r="15" spans="1:5" ht="15" customHeight="1" x14ac:dyDescent="0.2">
      <c r="A15" s="237" t="str">
        <f t="shared" si="0"/>
        <v>INDEC-CM - 44821-11</v>
      </c>
      <c r="B15" s="237">
        <v>44821</v>
      </c>
      <c r="C15" s="239" t="s">
        <v>51</v>
      </c>
      <c r="D15" s="237">
        <v>11</v>
      </c>
      <c r="E15" s="236" t="s">
        <v>61</v>
      </c>
    </row>
    <row r="16" spans="1:5" ht="15" customHeight="1" x14ac:dyDescent="0.2">
      <c r="A16" s="237" t="str">
        <f t="shared" si="0"/>
        <v>INDEC-CM - 37560-11</v>
      </c>
      <c r="B16" s="237">
        <v>37560</v>
      </c>
      <c r="C16" s="239" t="s">
        <v>51</v>
      </c>
      <c r="D16" s="237">
        <v>11</v>
      </c>
      <c r="E16" s="240" t="s">
        <v>62</v>
      </c>
    </row>
    <row r="17" spans="1:496" ht="15" customHeight="1" x14ac:dyDescent="0.2">
      <c r="A17" s="237" t="str">
        <f t="shared" si="0"/>
        <v>INDEC-CM - 15400-11</v>
      </c>
      <c r="B17" s="237">
        <v>15400</v>
      </c>
      <c r="C17" s="239" t="s">
        <v>51</v>
      </c>
      <c r="D17" s="237">
        <v>11</v>
      </c>
      <c r="E17" s="240" t="s">
        <v>63</v>
      </c>
    </row>
    <row r="18" spans="1:496" ht="15" customHeight="1" x14ac:dyDescent="0.2">
      <c r="A18" s="237" t="str">
        <f t="shared" si="0"/>
        <v>INDEC-CM - 15310-11</v>
      </c>
      <c r="B18" s="237">
        <v>15310</v>
      </c>
      <c r="C18" s="239" t="s">
        <v>51</v>
      </c>
      <c r="D18" s="237">
        <v>11</v>
      </c>
      <c r="E18" s="236" t="s">
        <v>64</v>
      </c>
    </row>
    <row r="19" spans="1:496" ht="15" customHeight="1" x14ac:dyDescent="0.2">
      <c r="A19" s="237" t="str">
        <f t="shared" si="0"/>
        <v>INDEC-CM - 46531-11</v>
      </c>
      <c r="B19" s="237">
        <v>46531</v>
      </c>
      <c r="C19" s="239" t="s">
        <v>51</v>
      </c>
      <c r="D19" s="237">
        <v>11</v>
      </c>
      <c r="E19" s="240" t="s">
        <v>65</v>
      </c>
    </row>
    <row r="20" spans="1:496" ht="15" customHeight="1" x14ac:dyDescent="0.2">
      <c r="A20" s="237" t="str">
        <f t="shared" si="0"/>
        <v>INDEC-CM - 43540-11</v>
      </c>
      <c r="B20" s="237">
        <v>43540</v>
      </c>
      <c r="C20" s="239" t="s">
        <v>51</v>
      </c>
      <c r="D20" s="237">
        <v>11</v>
      </c>
      <c r="E20" s="236" t="s">
        <v>66</v>
      </c>
    </row>
    <row r="21" spans="1:496" ht="15" customHeight="1" x14ac:dyDescent="0.2">
      <c r="A21" s="237" t="str">
        <f t="shared" si="0"/>
        <v>INDEC-CM - 43540-12</v>
      </c>
      <c r="B21" s="237">
        <v>43540</v>
      </c>
      <c r="C21" s="239" t="s">
        <v>51</v>
      </c>
      <c r="D21" s="237">
        <v>12</v>
      </c>
      <c r="E21" s="236" t="s">
        <v>67</v>
      </c>
    </row>
    <row r="22" spans="1:496" s="243" customFormat="1" ht="15" customHeight="1" x14ac:dyDescent="0.2">
      <c r="A22" s="241"/>
      <c r="B22" s="241"/>
      <c r="C22" s="242"/>
      <c r="D22" s="241"/>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c r="HD22" s="236"/>
      <c r="HE22" s="236"/>
      <c r="HF22" s="236"/>
      <c r="HG22" s="236"/>
      <c r="HH22" s="236"/>
      <c r="HI22" s="236"/>
      <c r="HJ22" s="236"/>
      <c r="HK22" s="236"/>
      <c r="HL22" s="236"/>
      <c r="HM22" s="236"/>
      <c r="HN22" s="236"/>
      <c r="HO22" s="236"/>
      <c r="HP22" s="236"/>
      <c r="HQ22" s="236"/>
      <c r="HR22" s="236"/>
      <c r="HS22" s="236"/>
      <c r="HT22" s="236"/>
      <c r="HU22" s="236"/>
      <c r="HV22" s="236"/>
      <c r="HW22" s="236"/>
      <c r="HX22" s="236"/>
      <c r="HY22" s="236"/>
      <c r="HZ22" s="236"/>
      <c r="IA22" s="236"/>
      <c r="IB22" s="236"/>
      <c r="IC22" s="236"/>
      <c r="ID22" s="236"/>
      <c r="IE22" s="236"/>
      <c r="IF22" s="236"/>
      <c r="IG22" s="236"/>
      <c r="IH22" s="236"/>
      <c r="II22" s="236"/>
      <c r="IJ22" s="236"/>
      <c r="IK22" s="236"/>
      <c r="IL22" s="236"/>
      <c r="IM22" s="236"/>
      <c r="IN22" s="236"/>
      <c r="IO22" s="236"/>
      <c r="IP22" s="236"/>
      <c r="IQ22" s="236"/>
      <c r="IR22" s="236"/>
      <c r="IS22" s="236"/>
      <c r="IT22" s="236"/>
      <c r="IU22" s="236"/>
      <c r="IV22" s="236"/>
      <c r="IW22" s="236"/>
      <c r="IX22" s="236"/>
      <c r="IY22" s="236"/>
      <c r="IZ22" s="236"/>
      <c r="JA22" s="236"/>
      <c r="JB22" s="236"/>
      <c r="JC22" s="236"/>
      <c r="JD22" s="236"/>
      <c r="JE22" s="236"/>
      <c r="JF22" s="236"/>
      <c r="JG22" s="236"/>
      <c r="JH22" s="236"/>
      <c r="JI22" s="236"/>
      <c r="JJ22" s="236"/>
      <c r="JK22" s="236"/>
      <c r="JL22" s="236"/>
      <c r="JM22" s="236"/>
      <c r="JN22" s="236"/>
      <c r="JO22" s="236"/>
      <c r="JP22" s="236"/>
      <c r="JQ22" s="236"/>
      <c r="JR22" s="236"/>
      <c r="JS22" s="236"/>
      <c r="JT22" s="236"/>
      <c r="JU22" s="236"/>
      <c r="JV22" s="236"/>
      <c r="JW22" s="236"/>
      <c r="JX22" s="236"/>
      <c r="JY22" s="236"/>
      <c r="JZ22" s="236"/>
      <c r="KA22" s="236"/>
      <c r="KB22" s="236"/>
      <c r="KC22" s="236"/>
      <c r="KD22" s="236"/>
      <c r="KE22" s="236"/>
      <c r="KF22" s="236"/>
      <c r="KG22" s="236"/>
      <c r="KH22" s="236"/>
      <c r="KI22" s="236"/>
      <c r="KJ22" s="236"/>
      <c r="KK22" s="236"/>
      <c r="KL22" s="236"/>
      <c r="KM22" s="236"/>
      <c r="KN22" s="236"/>
      <c r="KO22" s="236"/>
      <c r="KP22" s="236"/>
      <c r="KQ22" s="236"/>
      <c r="KR22" s="236"/>
      <c r="KS22" s="236"/>
      <c r="KT22" s="236"/>
      <c r="KU22" s="236"/>
      <c r="KV22" s="236"/>
      <c r="KW22" s="236"/>
      <c r="KX22" s="236"/>
      <c r="KY22" s="236"/>
      <c r="KZ22" s="236"/>
      <c r="LA22" s="236"/>
      <c r="LB22" s="236"/>
      <c r="LC22" s="236"/>
      <c r="LD22" s="236"/>
      <c r="LE22" s="236"/>
      <c r="LF22" s="236"/>
      <c r="LG22" s="236"/>
      <c r="LH22" s="236"/>
      <c r="LI22" s="236"/>
      <c r="LJ22" s="236"/>
      <c r="LK22" s="236"/>
      <c r="LL22" s="236"/>
      <c r="LM22" s="236"/>
      <c r="LN22" s="236"/>
      <c r="LO22" s="236"/>
      <c r="LP22" s="236"/>
      <c r="LQ22" s="236"/>
      <c r="LR22" s="236"/>
      <c r="LS22" s="236"/>
      <c r="LT22" s="236"/>
      <c r="LU22" s="236"/>
      <c r="LV22" s="236"/>
      <c r="LW22" s="236"/>
      <c r="LX22" s="236"/>
      <c r="LY22" s="236"/>
      <c r="LZ22" s="236"/>
      <c r="MA22" s="236"/>
      <c r="MB22" s="236"/>
      <c r="MC22" s="236"/>
      <c r="MD22" s="236"/>
      <c r="ME22" s="236"/>
      <c r="MF22" s="236"/>
      <c r="MG22" s="236"/>
      <c r="MH22" s="236"/>
      <c r="MI22" s="236"/>
      <c r="MJ22" s="236"/>
      <c r="MK22" s="236"/>
      <c r="ML22" s="236"/>
      <c r="MM22" s="236"/>
      <c r="MN22" s="236"/>
      <c r="MO22" s="236"/>
      <c r="MP22" s="236"/>
      <c r="MQ22" s="236"/>
      <c r="MR22" s="236"/>
      <c r="MS22" s="236"/>
      <c r="MT22" s="236"/>
      <c r="MU22" s="236"/>
      <c r="MV22" s="236"/>
      <c r="MW22" s="236"/>
      <c r="MX22" s="236"/>
      <c r="MY22" s="236"/>
      <c r="MZ22" s="236"/>
      <c r="NA22" s="236"/>
      <c r="NB22" s="236"/>
      <c r="NC22" s="236"/>
      <c r="ND22" s="236"/>
      <c r="NE22" s="236"/>
      <c r="NF22" s="236"/>
      <c r="NG22" s="236"/>
      <c r="NH22" s="236"/>
      <c r="NI22" s="236"/>
      <c r="NJ22" s="236"/>
      <c r="NK22" s="236"/>
      <c r="NL22" s="236"/>
      <c r="NM22" s="236"/>
      <c r="NN22" s="236"/>
      <c r="NO22" s="236"/>
      <c r="NP22" s="236"/>
      <c r="NQ22" s="236"/>
      <c r="NR22" s="236"/>
      <c r="NS22" s="236"/>
      <c r="NT22" s="236"/>
      <c r="NU22" s="236"/>
      <c r="NV22" s="236"/>
      <c r="NW22" s="236"/>
      <c r="NX22" s="236"/>
      <c r="NY22" s="236"/>
      <c r="NZ22" s="236"/>
      <c r="OA22" s="236"/>
      <c r="OB22" s="236"/>
      <c r="OC22" s="236"/>
      <c r="OD22" s="236"/>
      <c r="OE22" s="236"/>
      <c r="OF22" s="236"/>
      <c r="OG22" s="236"/>
      <c r="OH22" s="236"/>
      <c r="OI22" s="236"/>
      <c r="OJ22" s="236"/>
      <c r="OK22" s="236"/>
      <c r="OL22" s="236"/>
      <c r="OM22" s="236"/>
      <c r="ON22" s="236"/>
      <c r="OO22" s="236"/>
      <c r="OP22" s="236"/>
      <c r="OQ22" s="236"/>
      <c r="OR22" s="236"/>
      <c r="OS22" s="236"/>
      <c r="OT22" s="236"/>
      <c r="OU22" s="236"/>
      <c r="OV22" s="236"/>
      <c r="OW22" s="236"/>
      <c r="OX22" s="236"/>
      <c r="OY22" s="236"/>
      <c r="OZ22" s="236"/>
      <c r="PA22" s="236"/>
      <c r="PB22" s="236"/>
      <c r="PC22" s="236"/>
      <c r="PD22" s="236"/>
      <c r="PE22" s="236"/>
      <c r="PF22" s="236"/>
      <c r="PG22" s="236"/>
      <c r="PH22" s="236"/>
      <c r="PI22" s="236"/>
      <c r="PJ22" s="236"/>
      <c r="PK22" s="236"/>
      <c r="PL22" s="236"/>
      <c r="PM22" s="236"/>
      <c r="PN22" s="236"/>
      <c r="PO22" s="236"/>
      <c r="PP22" s="236"/>
      <c r="PQ22" s="236"/>
      <c r="PR22" s="236"/>
      <c r="PS22" s="236"/>
      <c r="PT22" s="236"/>
      <c r="PU22" s="236"/>
      <c r="PV22" s="236"/>
      <c r="PW22" s="236"/>
      <c r="PX22" s="236"/>
      <c r="PY22" s="236"/>
      <c r="PZ22" s="236"/>
      <c r="QA22" s="236"/>
      <c r="QB22" s="236"/>
      <c r="QC22" s="236"/>
      <c r="QD22" s="236"/>
      <c r="QE22" s="236"/>
      <c r="QF22" s="236"/>
      <c r="QG22" s="236"/>
      <c r="QH22" s="236"/>
      <c r="QI22" s="236"/>
      <c r="QJ22" s="236"/>
      <c r="QK22" s="236"/>
      <c r="QL22" s="236"/>
      <c r="QM22" s="236"/>
      <c r="QN22" s="236"/>
      <c r="QO22" s="236"/>
      <c r="QP22" s="236"/>
      <c r="QQ22" s="236"/>
      <c r="QR22" s="236"/>
      <c r="QS22" s="236"/>
      <c r="QT22" s="236"/>
      <c r="QU22" s="236"/>
      <c r="QV22" s="236"/>
      <c r="QW22" s="236"/>
      <c r="QX22" s="236"/>
      <c r="QY22" s="236"/>
      <c r="QZ22" s="236"/>
      <c r="RA22" s="236"/>
      <c r="RB22" s="236"/>
      <c r="RC22" s="236"/>
      <c r="RD22" s="236"/>
      <c r="RE22" s="236"/>
      <c r="RF22" s="236"/>
      <c r="RG22" s="236"/>
      <c r="RH22" s="236"/>
      <c r="RI22" s="236"/>
      <c r="RJ22" s="236"/>
      <c r="RK22" s="236"/>
      <c r="RL22" s="236"/>
      <c r="RM22" s="236"/>
      <c r="RN22" s="236"/>
      <c r="RO22" s="236"/>
      <c r="RP22" s="236"/>
      <c r="RQ22" s="236"/>
      <c r="RR22" s="236"/>
      <c r="RS22" s="236"/>
      <c r="RT22" s="236"/>
      <c r="RU22" s="236"/>
      <c r="RV22" s="236"/>
      <c r="RW22" s="236"/>
      <c r="RX22" s="236"/>
      <c r="RY22" s="236"/>
      <c r="RZ22" s="236"/>
      <c r="SA22" s="236"/>
      <c r="SB22" s="236"/>
    </row>
    <row r="23" spans="1:496" s="243" customFormat="1" ht="15" customHeight="1" x14ac:dyDescent="0.2">
      <c r="A23" s="241"/>
      <c r="B23" s="241"/>
      <c r="C23" s="242"/>
      <c r="D23" s="241"/>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c r="HC23" s="236"/>
      <c r="HD23" s="236"/>
      <c r="HE23" s="236"/>
      <c r="HF23" s="236"/>
      <c r="HG23" s="236"/>
      <c r="HH23" s="236"/>
      <c r="HI23" s="236"/>
      <c r="HJ23" s="236"/>
      <c r="HK23" s="236"/>
      <c r="HL23" s="236"/>
      <c r="HM23" s="236"/>
      <c r="HN23" s="236"/>
      <c r="HO23" s="236"/>
      <c r="HP23" s="236"/>
      <c r="HQ23" s="236"/>
      <c r="HR23" s="236"/>
      <c r="HS23" s="236"/>
      <c r="HT23" s="236"/>
      <c r="HU23" s="236"/>
      <c r="HV23" s="236"/>
      <c r="HW23" s="236"/>
      <c r="HX23" s="236"/>
      <c r="HY23" s="236"/>
      <c r="HZ23" s="236"/>
      <c r="IA23" s="236"/>
      <c r="IB23" s="236"/>
      <c r="IC23" s="236"/>
      <c r="ID23" s="236"/>
      <c r="IE23" s="236"/>
      <c r="IF23" s="236"/>
      <c r="IG23" s="236"/>
      <c r="IH23" s="236"/>
      <c r="II23" s="236"/>
      <c r="IJ23" s="236"/>
      <c r="IK23" s="236"/>
      <c r="IL23" s="236"/>
      <c r="IM23" s="236"/>
      <c r="IN23" s="236"/>
      <c r="IO23" s="236"/>
      <c r="IP23" s="236"/>
      <c r="IQ23" s="236"/>
      <c r="IR23" s="236"/>
      <c r="IS23" s="236"/>
      <c r="IT23" s="236"/>
      <c r="IU23" s="236"/>
      <c r="IV23" s="236"/>
      <c r="IW23" s="236"/>
      <c r="IX23" s="236"/>
      <c r="IY23" s="236"/>
      <c r="IZ23" s="236"/>
      <c r="JA23" s="236"/>
      <c r="JB23" s="236"/>
      <c r="JC23" s="236"/>
      <c r="JD23" s="236"/>
      <c r="JE23" s="236"/>
      <c r="JF23" s="236"/>
      <c r="JG23" s="236"/>
      <c r="JH23" s="236"/>
      <c r="JI23" s="236"/>
      <c r="JJ23" s="236"/>
      <c r="JK23" s="236"/>
      <c r="JL23" s="236"/>
      <c r="JM23" s="236"/>
      <c r="JN23" s="236"/>
      <c r="JO23" s="236"/>
      <c r="JP23" s="236"/>
      <c r="JQ23" s="236"/>
      <c r="JR23" s="236"/>
      <c r="JS23" s="236"/>
      <c r="JT23" s="236"/>
      <c r="JU23" s="236"/>
      <c r="JV23" s="236"/>
      <c r="JW23" s="236"/>
      <c r="JX23" s="236"/>
      <c r="JY23" s="236"/>
      <c r="JZ23" s="236"/>
      <c r="KA23" s="236"/>
      <c r="KB23" s="236"/>
      <c r="KC23" s="236"/>
      <c r="KD23" s="236"/>
      <c r="KE23" s="236"/>
      <c r="KF23" s="236"/>
      <c r="KG23" s="236"/>
      <c r="KH23" s="236"/>
      <c r="KI23" s="236"/>
      <c r="KJ23" s="236"/>
      <c r="KK23" s="236"/>
      <c r="KL23" s="236"/>
      <c r="KM23" s="236"/>
      <c r="KN23" s="236"/>
      <c r="KO23" s="236"/>
      <c r="KP23" s="236"/>
      <c r="KQ23" s="236"/>
      <c r="KR23" s="236"/>
      <c r="KS23" s="236"/>
      <c r="KT23" s="236"/>
      <c r="KU23" s="236"/>
      <c r="KV23" s="236"/>
      <c r="KW23" s="236"/>
      <c r="KX23" s="236"/>
      <c r="KY23" s="236"/>
      <c r="KZ23" s="236"/>
      <c r="LA23" s="236"/>
      <c r="LB23" s="236"/>
      <c r="LC23" s="236"/>
      <c r="LD23" s="236"/>
      <c r="LE23" s="236"/>
      <c r="LF23" s="236"/>
      <c r="LG23" s="236"/>
      <c r="LH23" s="236"/>
      <c r="LI23" s="236"/>
      <c r="LJ23" s="236"/>
      <c r="LK23" s="236"/>
      <c r="LL23" s="236"/>
      <c r="LM23" s="236"/>
      <c r="LN23" s="236"/>
      <c r="LO23" s="236"/>
      <c r="LP23" s="236"/>
      <c r="LQ23" s="236"/>
      <c r="LR23" s="236"/>
      <c r="LS23" s="236"/>
      <c r="LT23" s="236"/>
      <c r="LU23" s="236"/>
      <c r="LV23" s="236"/>
      <c r="LW23" s="236"/>
      <c r="LX23" s="236"/>
      <c r="LY23" s="236"/>
      <c r="LZ23" s="236"/>
      <c r="MA23" s="236"/>
      <c r="MB23" s="236"/>
      <c r="MC23" s="236"/>
      <c r="MD23" s="236"/>
      <c r="ME23" s="236"/>
      <c r="MF23" s="236"/>
      <c r="MG23" s="236"/>
      <c r="MH23" s="236"/>
      <c r="MI23" s="236"/>
      <c r="MJ23" s="236"/>
      <c r="MK23" s="236"/>
      <c r="ML23" s="236"/>
      <c r="MM23" s="236"/>
      <c r="MN23" s="236"/>
      <c r="MO23" s="236"/>
      <c r="MP23" s="236"/>
      <c r="MQ23" s="236"/>
      <c r="MR23" s="236"/>
      <c r="MS23" s="236"/>
      <c r="MT23" s="236"/>
      <c r="MU23" s="236"/>
      <c r="MV23" s="236"/>
      <c r="MW23" s="236"/>
      <c r="MX23" s="236"/>
      <c r="MY23" s="236"/>
      <c r="MZ23" s="236"/>
      <c r="NA23" s="236"/>
      <c r="NB23" s="236"/>
      <c r="NC23" s="236"/>
      <c r="ND23" s="236"/>
      <c r="NE23" s="236"/>
      <c r="NF23" s="236"/>
      <c r="NG23" s="236"/>
      <c r="NH23" s="236"/>
      <c r="NI23" s="236"/>
      <c r="NJ23" s="236"/>
      <c r="NK23" s="236"/>
      <c r="NL23" s="236"/>
      <c r="NM23" s="236"/>
      <c r="NN23" s="236"/>
      <c r="NO23" s="236"/>
      <c r="NP23" s="236"/>
      <c r="NQ23" s="236"/>
      <c r="NR23" s="236"/>
      <c r="NS23" s="236"/>
      <c r="NT23" s="236"/>
      <c r="NU23" s="236"/>
      <c r="NV23" s="236"/>
      <c r="NW23" s="236"/>
      <c r="NX23" s="236"/>
      <c r="NY23" s="236"/>
      <c r="NZ23" s="236"/>
      <c r="OA23" s="236"/>
      <c r="OB23" s="236"/>
      <c r="OC23" s="236"/>
      <c r="OD23" s="236"/>
      <c r="OE23" s="236"/>
      <c r="OF23" s="236"/>
      <c r="OG23" s="236"/>
      <c r="OH23" s="236"/>
      <c r="OI23" s="236"/>
      <c r="OJ23" s="236"/>
      <c r="OK23" s="236"/>
      <c r="OL23" s="236"/>
      <c r="OM23" s="236"/>
      <c r="ON23" s="236"/>
      <c r="OO23" s="236"/>
      <c r="OP23" s="236"/>
      <c r="OQ23" s="236"/>
      <c r="OR23" s="236"/>
      <c r="OS23" s="236"/>
      <c r="OT23" s="236"/>
      <c r="OU23" s="236"/>
      <c r="OV23" s="236"/>
      <c r="OW23" s="236"/>
      <c r="OX23" s="236"/>
      <c r="OY23" s="236"/>
      <c r="OZ23" s="236"/>
      <c r="PA23" s="236"/>
      <c r="PB23" s="236"/>
      <c r="PC23" s="236"/>
      <c r="PD23" s="236"/>
      <c r="PE23" s="236"/>
      <c r="PF23" s="236"/>
      <c r="PG23" s="236"/>
      <c r="PH23" s="236"/>
      <c r="PI23" s="236"/>
      <c r="PJ23" s="236"/>
      <c r="PK23" s="236"/>
      <c r="PL23" s="236"/>
      <c r="PM23" s="236"/>
      <c r="PN23" s="236"/>
      <c r="PO23" s="236"/>
      <c r="PP23" s="236"/>
      <c r="PQ23" s="236"/>
      <c r="PR23" s="236"/>
      <c r="PS23" s="236"/>
      <c r="PT23" s="236"/>
      <c r="PU23" s="236"/>
      <c r="PV23" s="236"/>
      <c r="PW23" s="236"/>
      <c r="PX23" s="236"/>
      <c r="PY23" s="236"/>
      <c r="PZ23" s="236"/>
      <c r="QA23" s="236"/>
      <c r="QB23" s="236"/>
      <c r="QC23" s="236"/>
      <c r="QD23" s="236"/>
      <c r="QE23" s="236"/>
      <c r="QF23" s="236"/>
      <c r="QG23" s="236"/>
      <c r="QH23" s="236"/>
      <c r="QI23" s="236"/>
      <c r="QJ23" s="236"/>
      <c r="QK23" s="236"/>
      <c r="QL23" s="236"/>
      <c r="QM23" s="236"/>
      <c r="QN23" s="236"/>
      <c r="QO23" s="236"/>
      <c r="QP23" s="236"/>
      <c r="QQ23" s="236"/>
      <c r="QR23" s="236"/>
      <c r="QS23" s="236"/>
      <c r="QT23" s="236"/>
      <c r="QU23" s="236"/>
      <c r="QV23" s="236"/>
      <c r="QW23" s="236"/>
      <c r="QX23" s="236"/>
      <c r="QY23" s="236"/>
      <c r="QZ23" s="236"/>
      <c r="RA23" s="236"/>
      <c r="RB23" s="236"/>
      <c r="RC23" s="236"/>
      <c r="RD23" s="236"/>
      <c r="RE23" s="236"/>
      <c r="RF23" s="236"/>
      <c r="RG23" s="236"/>
      <c r="RH23" s="236"/>
      <c r="RI23" s="236"/>
      <c r="RJ23" s="236"/>
      <c r="RK23" s="236"/>
      <c r="RL23" s="236"/>
      <c r="RM23" s="236"/>
      <c r="RN23" s="236"/>
      <c r="RO23" s="236"/>
      <c r="RP23" s="236"/>
      <c r="RQ23" s="236"/>
      <c r="RR23" s="236"/>
      <c r="RS23" s="236"/>
      <c r="RT23" s="236"/>
      <c r="RU23" s="236"/>
      <c r="RV23" s="236"/>
      <c r="RW23" s="236"/>
      <c r="RX23" s="236"/>
      <c r="RY23" s="236"/>
      <c r="RZ23" s="236"/>
      <c r="SA23" s="236"/>
      <c r="SB23" s="236"/>
    </row>
    <row r="24" spans="1:496" s="243" customFormat="1" ht="15" customHeight="1" x14ac:dyDescent="0.2">
      <c r="A24" s="241"/>
      <c r="B24" s="241"/>
      <c r="C24" s="242"/>
      <c r="D24" s="241"/>
      <c r="F24" s="236"/>
      <c r="G24" s="236"/>
      <c r="H24" s="236"/>
      <c r="I24" s="236"/>
      <c r="J24" s="236"/>
      <c r="K24" s="236"/>
      <c r="L24" s="236"/>
      <c r="M24" s="236"/>
      <c r="N24" s="236"/>
      <c r="O24" s="236"/>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c r="HD24" s="236"/>
      <c r="HE24" s="236"/>
      <c r="HF24" s="236"/>
      <c r="HG24" s="236"/>
      <c r="HH24" s="236"/>
      <c r="HI24" s="236"/>
      <c r="HJ24" s="236"/>
      <c r="HK24" s="236"/>
      <c r="HL24" s="236"/>
      <c r="HM24" s="236"/>
      <c r="HN24" s="236"/>
      <c r="HO24" s="236"/>
      <c r="HP24" s="236"/>
      <c r="HQ24" s="236"/>
      <c r="HR24" s="236"/>
      <c r="HS24" s="236"/>
      <c r="HT24" s="236"/>
      <c r="HU24" s="236"/>
      <c r="HV24" s="236"/>
      <c r="HW24" s="236"/>
      <c r="HX24" s="236"/>
      <c r="HY24" s="236"/>
      <c r="HZ24" s="236"/>
      <c r="IA24" s="236"/>
      <c r="IB24" s="236"/>
      <c r="IC24" s="236"/>
      <c r="ID24" s="236"/>
      <c r="IE24" s="236"/>
      <c r="IF24" s="236"/>
      <c r="IG24" s="236"/>
      <c r="IH24" s="236"/>
      <c r="II24" s="236"/>
      <c r="IJ24" s="236"/>
      <c r="IK24" s="236"/>
      <c r="IL24" s="236"/>
      <c r="IM24" s="236"/>
      <c r="IN24" s="236"/>
      <c r="IO24" s="236"/>
      <c r="IP24" s="236"/>
      <c r="IQ24" s="236"/>
      <c r="IR24" s="236"/>
      <c r="IS24" s="236"/>
      <c r="IT24" s="236"/>
      <c r="IU24" s="236"/>
      <c r="IV24" s="236"/>
      <c r="IW24" s="236"/>
      <c r="IX24" s="236"/>
      <c r="IY24" s="236"/>
      <c r="IZ24" s="236"/>
      <c r="JA24" s="236"/>
      <c r="JB24" s="236"/>
      <c r="JC24" s="236"/>
      <c r="JD24" s="236"/>
      <c r="JE24" s="236"/>
      <c r="JF24" s="236"/>
      <c r="JG24" s="236"/>
      <c r="JH24" s="236"/>
      <c r="JI24" s="236"/>
      <c r="JJ24" s="236"/>
      <c r="JK24" s="236"/>
      <c r="JL24" s="236"/>
      <c r="JM24" s="236"/>
      <c r="JN24" s="236"/>
      <c r="JO24" s="236"/>
      <c r="JP24" s="236"/>
      <c r="JQ24" s="236"/>
      <c r="JR24" s="236"/>
      <c r="JS24" s="236"/>
      <c r="JT24" s="236"/>
      <c r="JU24" s="236"/>
      <c r="JV24" s="236"/>
      <c r="JW24" s="236"/>
      <c r="JX24" s="236"/>
      <c r="JY24" s="236"/>
      <c r="JZ24" s="236"/>
      <c r="KA24" s="236"/>
      <c r="KB24" s="236"/>
      <c r="KC24" s="236"/>
      <c r="KD24" s="236"/>
      <c r="KE24" s="236"/>
      <c r="KF24" s="236"/>
      <c r="KG24" s="236"/>
      <c r="KH24" s="236"/>
      <c r="KI24" s="236"/>
      <c r="KJ24" s="236"/>
      <c r="KK24" s="236"/>
      <c r="KL24" s="236"/>
      <c r="KM24" s="236"/>
      <c r="KN24" s="236"/>
      <c r="KO24" s="236"/>
      <c r="KP24" s="236"/>
      <c r="KQ24" s="236"/>
      <c r="KR24" s="236"/>
      <c r="KS24" s="236"/>
      <c r="KT24" s="236"/>
      <c r="KU24" s="236"/>
      <c r="KV24" s="236"/>
      <c r="KW24" s="236"/>
      <c r="KX24" s="236"/>
      <c r="KY24" s="236"/>
      <c r="KZ24" s="236"/>
      <c r="LA24" s="236"/>
      <c r="LB24" s="236"/>
      <c r="LC24" s="236"/>
      <c r="LD24" s="236"/>
      <c r="LE24" s="236"/>
      <c r="LF24" s="236"/>
      <c r="LG24" s="236"/>
      <c r="LH24" s="236"/>
      <c r="LI24" s="236"/>
      <c r="LJ24" s="236"/>
      <c r="LK24" s="236"/>
      <c r="LL24" s="236"/>
      <c r="LM24" s="236"/>
      <c r="LN24" s="236"/>
      <c r="LO24" s="236"/>
      <c r="LP24" s="236"/>
      <c r="LQ24" s="236"/>
      <c r="LR24" s="236"/>
      <c r="LS24" s="236"/>
      <c r="LT24" s="236"/>
      <c r="LU24" s="236"/>
      <c r="LV24" s="236"/>
      <c r="LW24" s="236"/>
      <c r="LX24" s="236"/>
      <c r="LY24" s="236"/>
      <c r="LZ24" s="236"/>
      <c r="MA24" s="236"/>
      <c r="MB24" s="236"/>
      <c r="MC24" s="236"/>
      <c r="MD24" s="236"/>
      <c r="ME24" s="236"/>
      <c r="MF24" s="236"/>
      <c r="MG24" s="236"/>
      <c r="MH24" s="236"/>
      <c r="MI24" s="236"/>
      <c r="MJ24" s="236"/>
      <c r="MK24" s="236"/>
      <c r="ML24" s="236"/>
      <c r="MM24" s="236"/>
      <c r="MN24" s="236"/>
      <c r="MO24" s="236"/>
      <c r="MP24" s="236"/>
      <c r="MQ24" s="236"/>
      <c r="MR24" s="236"/>
      <c r="MS24" s="236"/>
      <c r="MT24" s="236"/>
      <c r="MU24" s="236"/>
      <c r="MV24" s="236"/>
      <c r="MW24" s="236"/>
      <c r="MX24" s="236"/>
      <c r="MY24" s="236"/>
      <c r="MZ24" s="236"/>
      <c r="NA24" s="236"/>
      <c r="NB24" s="236"/>
      <c r="NC24" s="236"/>
      <c r="ND24" s="236"/>
      <c r="NE24" s="236"/>
      <c r="NF24" s="236"/>
      <c r="NG24" s="236"/>
      <c r="NH24" s="236"/>
      <c r="NI24" s="236"/>
      <c r="NJ24" s="236"/>
      <c r="NK24" s="236"/>
      <c r="NL24" s="236"/>
      <c r="NM24" s="236"/>
      <c r="NN24" s="236"/>
      <c r="NO24" s="236"/>
      <c r="NP24" s="236"/>
      <c r="NQ24" s="236"/>
      <c r="NR24" s="236"/>
      <c r="NS24" s="236"/>
      <c r="NT24" s="236"/>
      <c r="NU24" s="236"/>
      <c r="NV24" s="236"/>
      <c r="NW24" s="236"/>
      <c r="NX24" s="236"/>
      <c r="NY24" s="236"/>
      <c r="NZ24" s="236"/>
      <c r="OA24" s="236"/>
      <c r="OB24" s="236"/>
      <c r="OC24" s="236"/>
      <c r="OD24" s="236"/>
      <c r="OE24" s="236"/>
      <c r="OF24" s="236"/>
      <c r="OG24" s="236"/>
      <c r="OH24" s="236"/>
      <c r="OI24" s="236"/>
      <c r="OJ24" s="236"/>
      <c r="OK24" s="236"/>
      <c r="OL24" s="236"/>
      <c r="OM24" s="236"/>
      <c r="ON24" s="236"/>
      <c r="OO24" s="236"/>
      <c r="OP24" s="236"/>
      <c r="OQ24" s="236"/>
      <c r="OR24" s="236"/>
      <c r="OS24" s="236"/>
      <c r="OT24" s="236"/>
      <c r="OU24" s="236"/>
      <c r="OV24" s="236"/>
      <c r="OW24" s="236"/>
      <c r="OX24" s="236"/>
      <c r="OY24" s="236"/>
      <c r="OZ24" s="236"/>
      <c r="PA24" s="236"/>
      <c r="PB24" s="236"/>
      <c r="PC24" s="236"/>
      <c r="PD24" s="236"/>
      <c r="PE24" s="236"/>
      <c r="PF24" s="236"/>
      <c r="PG24" s="236"/>
      <c r="PH24" s="236"/>
      <c r="PI24" s="236"/>
      <c r="PJ24" s="236"/>
      <c r="PK24" s="236"/>
      <c r="PL24" s="236"/>
      <c r="PM24" s="236"/>
      <c r="PN24" s="236"/>
      <c r="PO24" s="236"/>
      <c r="PP24" s="236"/>
      <c r="PQ24" s="236"/>
      <c r="PR24" s="236"/>
      <c r="PS24" s="236"/>
      <c r="PT24" s="236"/>
      <c r="PU24" s="236"/>
      <c r="PV24" s="236"/>
      <c r="PW24" s="236"/>
      <c r="PX24" s="236"/>
      <c r="PY24" s="236"/>
      <c r="PZ24" s="236"/>
      <c r="QA24" s="236"/>
      <c r="QB24" s="236"/>
      <c r="QC24" s="236"/>
      <c r="QD24" s="236"/>
      <c r="QE24" s="236"/>
      <c r="QF24" s="236"/>
      <c r="QG24" s="236"/>
      <c r="QH24" s="236"/>
      <c r="QI24" s="236"/>
      <c r="QJ24" s="236"/>
      <c r="QK24" s="236"/>
      <c r="QL24" s="236"/>
      <c r="QM24" s="236"/>
      <c r="QN24" s="236"/>
      <c r="QO24" s="236"/>
      <c r="QP24" s="236"/>
      <c r="QQ24" s="236"/>
      <c r="QR24" s="236"/>
      <c r="QS24" s="236"/>
      <c r="QT24" s="236"/>
      <c r="QU24" s="236"/>
      <c r="QV24" s="236"/>
      <c r="QW24" s="236"/>
      <c r="QX24" s="236"/>
      <c r="QY24" s="236"/>
      <c r="QZ24" s="236"/>
      <c r="RA24" s="236"/>
      <c r="RB24" s="236"/>
      <c r="RC24" s="236"/>
      <c r="RD24" s="236"/>
      <c r="RE24" s="236"/>
      <c r="RF24" s="236"/>
      <c r="RG24" s="236"/>
      <c r="RH24" s="236"/>
      <c r="RI24" s="236"/>
      <c r="RJ24" s="236"/>
      <c r="RK24" s="236"/>
      <c r="RL24" s="236"/>
      <c r="RM24" s="236"/>
      <c r="RN24" s="236"/>
      <c r="RO24" s="236"/>
      <c r="RP24" s="236"/>
      <c r="RQ24" s="236"/>
      <c r="RR24" s="236"/>
      <c r="RS24" s="236"/>
      <c r="RT24" s="236"/>
      <c r="RU24" s="236"/>
      <c r="RV24" s="236"/>
      <c r="RW24" s="236"/>
      <c r="RX24" s="236"/>
      <c r="RY24" s="236"/>
      <c r="RZ24" s="236"/>
      <c r="SA24" s="236"/>
      <c r="SB24" s="236"/>
    </row>
    <row r="25" spans="1:496" ht="15" customHeight="1" x14ac:dyDescent="0.2">
      <c r="A25" s="237" t="str">
        <f t="shared" si="0"/>
        <v>INDEC-CM - 37690-11</v>
      </c>
      <c r="B25" s="237">
        <v>37690</v>
      </c>
      <c r="C25" s="239" t="s">
        <v>51</v>
      </c>
      <c r="D25" s="237">
        <v>11</v>
      </c>
      <c r="E25" s="236" t="s">
        <v>68</v>
      </c>
    </row>
    <row r="26" spans="1:496" ht="15" customHeight="1" x14ac:dyDescent="0.2">
      <c r="A26" s="237" t="str">
        <f t="shared" si="0"/>
        <v>INDEC-CM - 42911-11</v>
      </c>
      <c r="B26" s="237">
        <v>42911</v>
      </c>
      <c r="C26" s="239" t="s">
        <v>51</v>
      </c>
      <c r="D26" s="237">
        <v>11</v>
      </c>
      <c r="E26" s="236" t="s">
        <v>69</v>
      </c>
    </row>
    <row r="27" spans="1:496" ht="15" customHeight="1" x14ac:dyDescent="0.2">
      <c r="A27" s="237" t="str">
        <f t="shared" si="0"/>
        <v>INDEC-CM - 37129-11</v>
      </c>
      <c r="B27" s="237">
        <v>37129</v>
      </c>
      <c r="C27" s="239" t="s">
        <v>51</v>
      </c>
      <c r="D27" s="237">
        <v>11</v>
      </c>
      <c r="E27" s="236" t="s">
        <v>70</v>
      </c>
    </row>
    <row r="28" spans="1:496" ht="15" customHeight="1" x14ac:dyDescent="0.2">
      <c r="A28" s="237" t="str">
        <f t="shared" si="0"/>
        <v>INDEC-CM - 35110-41</v>
      </c>
      <c r="B28" s="237">
        <v>35110</v>
      </c>
      <c r="C28" s="239" t="s">
        <v>51</v>
      </c>
      <c r="D28" s="237">
        <v>41</v>
      </c>
      <c r="E28" s="236" t="s">
        <v>71</v>
      </c>
    </row>
    <row r="29" spans="1:496" ht="15" customHeight="1" x14ac:dyDescent="0.2">
      <c r="A29" s="237" t="str">
        <f t="shared" si="0"/>
        <v>INDEC-CM - 37210-23</v>
      </c>
      <c r="B29" s="237">
        <v>37210</v>
      </c>
      <c r="C29" s="239" t="s">
        <v>51</v>
      </c>
      <c r="D29" s="237">
        <v>23</v>
      </c>
      <c r="E29" s="236" t="s">
        <v>72</v>
      </c>
    </row>
    <row r="30" spans="1:496" ht="15" customHeight="1" x14ac:dyDescent="0.2">
      <c r="A30" s="237" t="str">
        <f t="shared" si="0"/>
        <v>INDEC-CM - 37210-22</v>
      </c>
      <c r="B30" s="237">
        <v>37210</v>
      </c>
      <c r="C30" s="239" t="s">
        <v>51</v>
      </c>
      <c r="D30" s="237">
        <v>22</v>
      </c>
      <c r="E30" s="236" t="s">
        <v>73</v>
      </c>
    </row>
    <row r="31" spans="1:496" ht="15" customHeight="1" x14ac:dyDescent="0.2">
      <c r="A31" s="237" t="str">
        <f t="shared" si="0"/>
        <v>INDEC-CM - 37210-21</v>
      </c>
      <c r="B31" s="237">
        <v>37210</v>
      </c>
      <c r="C31" s="239" t="s">
        <v>51</v>
      </c>
      <c r="D31" s="237">
        <v>21</v>
      </c>
      <c r="E31" s="236" t="s">
        <v>74</v>
      </c>
    </row>
    <row r="32" spans="1:496" ht="15" customHeight="1" x14ac:dyDescent="0.2">
      <c r="A32" s="237" t="str">
        <f t="shared" si="0"/>
        <v>INDEC-CM - 41543-21</v>
      </c>
      <c r="B32" s="237">
        <v>41543</v>
      </c>
      <c r="C32" s="239" t="s">
        <v>51</v>
      </c>
      <c r="D32" s="237">
        <v>21</v>
      </c>
      <c r="E32" s="236" t="s">
        <v>75</v>
      </c>
    </row>
    <row r="33" spans="1:496" ht="15" customHeight="1" x14ac:dyDescent="0.2">
      <c r="A33" s="237" t="str">
        <f t="shared" si="0"/>
        <v>INDEC-CM - 46340-31</v>
      </c>
      <c r="B33" s="237">
        <v>46340</v>
      </c>
      <c r="C33" s="239" t="s">
        <v>51</v>
      </c>
      <c r="D33" s="237">
        <v>31</v>
      </c>
      <c r="E33" s="236" t="s">
        <v>76</v>
      </c>
    </row>
    <row r="34" spans="1:496" ht="15" customHeight="1" x14ac:dyDescent="0.2">
      <c r="A34" s="237" t="str">
        <f t="shared" si="0"/>
        <v>INDEC-CM - 46320-11</v>
      </c>
      <c r="B34" s="237">
        <v>46320</v>
      </c>
      <c r="C34" s="239" t="s">
        <v>51</v>
      </c>
      <c r="D34" s="237">
        <v>11</v>
      </c>
      <c r="E34" s="236" t="s">
        <v>77</v>
      </c>
    </row>
    <row r="35" spans="1:496" ht="15" customHeight="1" x14ac:dyDescent="0.2">
      <c r="A35" s="237" t="str">
        <f t="shared" si="0"/>
        <v>INDEC-CM - 46340-11</v>
      </c>
      <c r="B35" s="237">
        <v>46340</v>
      </c>
      <c r="C35" s="239" t="s">
        <v>51</v>
      </c>
      <c r="D35" s="237">
        <v>11</v>
      </c>
      <c r="E35" s="236" t="s">
        <v>78</v>
      </c>
    </row>
    <row r="36" spans="1:496" ht="15" customHeight="1" x14ac:dyDescent="0.2">
      <c r="A36" s="237" t="str">
        <f t="shared" si="0"/>
        <v>INDEC-CM - 46340-12</v>
      </c>
      <c r="B36" s="237">
        <v>46340</v>
      </c>
      <c r="C36" s="239" t="s">
        <v>51</v>
      </c>
      <c r="D36" s="237">
        <v>12</v>
      </c>
      <c r="E36" s="236" t="s">
        <v>79</v>
      </c>
    </row>
    <row r="37" spans="1:496" ht="15" customHeight="1" x14ac:dyDescent="0.2">
      <c r="A37" s="237" t="str">
        <f t="shared" si="0"/>
        <v>INDEC-CM - 46340-21</v>
      </c>
      <c r="B37" s="237">
        <v>46340</v>
      </c>
      <c r="C37" s="239" t="s">
        <v>51</v>
      </c>
      <c r="D37" s="237">
        <v>21</v>
      </c>
      <c r="E37" s="236" t="s">
        <v>80</v>
      </c>
    </row>
    <row r="38" spans="1:496" ht="15" customHeight="1" x14ac:dyDescent="0.2">
      <c r="A38" s="237" t="str">
        <f t="shared" si="0"/>
        <v>INDEC-CM - 46212-21</v>
      </c>
      <c r="B38" s="237">
        <v>46212</v>
      </c>
      <c r="C38" s="239" t="s">
        <v>51</v>
      </c>
      <c r="D38" s="237">
        <v>21</v>
      </c>
      <c r="E38" s="236" t="s">
        <v>81</v>
      </c>
    </row>
    <row r="39" spans="1:496" ht="15" customHeight="1" x14ac:dyDescent="0.2">
      <c r="A39" s="237" t="str">
        <f t="shared" si="0"/>
        <v>INDEC-CM - 42999-23</v>
      </c>
      <c r="B39" s="237">
        <v>42999</v>
      </c>
      <c r="C39" s="239" t="s">
        <v>51</v>
      </c>
      <c r="D39" s="237">
        <v>23</v>
      </c>
      <c r="E39" s="236" t="s">
        <v>82</v>
      </c>
    </row>
    <row r="40" spans="1:496" ht="15" customHeight="1" x14ac:dyDescent="0.2">
      <c r="A40" s="237" t="str">
        <f t="shared" si="0"/>
        <v>INDEC-CM - 42999-21</v>
      </c>
      <c r="B40" s="237">
        <v>42999</v>
      </c>
      <c r="C40" s="239" t="s">
        <v>51</v>
      </c>
      <c r="D40" s="237">
        <v>21</v>
      </c>
      <c r="E40" s="236" t="s">
        <v>83</v>
      </c>
    </row>
    <row r="41" spans="1:496" ht="15" customHeight="1" x14ac:dyDescent="0.2">
      <c r="A41" s="237" t="str">
        <f t="shared" si="0"/>
        <v>INDEC-CM - 42999-31</v>
      </c>
      <c r="B41" s="237">
        <v>42999</v>
      </c>
      <c r="C41" s="239" t="s">
        <v>51</v>
      </c>
      <c r="D41" s="237">
        <v>31</v>
      </c>
      <c r="E41" s="236" t="s">
        <v>84</v>
      </c>
    </row>
    <row r="42" spans="1:496" ht="15" customHeight="1" x14ac:dyDescent="0.2">
      <c r="A42" s="237" t="str">
        <f t="shared" si="0"/>
        <v>INDEC-CM - 42999-22</v>
      </c>
      <c r="B42" s="237">
        <v>42999</v>
      </c>
      <c r="C42" s="239" t="s">
        <v>51</v>
      </c>
      <c r="D42" s="237">
        <v>22</v>
      </c>
      <c r="E42" s="236" t="s">
        <v>85</v>
      </c>
    </row>
    <row r="43" spans="1:496" s="243" customFormat="1" ht="15" customHeight="1" x14ac:dyDescent="0.2">
      <c r="A43" s="241"/>
      <c r="B43" s="241"/>
      <c r="C43" s="242"/>
      <c r="D43" s="241"/>
      <c r="F43" s="236"/>
      <c r="G43" s="236"/>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c r="HD43" s="236"/>
      <c r="HE43" s="236"/>
      <c r="HF43" s="236"/>
      <c r="HG43" s="236"/>
      <c r="HH43" s="236"/>
      <c r="HI43" s="236"/>
      <c r="HJ43" s="236"/>
      <c r="HK43" s="236"/>
      <c r="HL43" s="236"/>
      <c r="HM43" s="236"/>
      <c r="HN43" s="236"/>
      <c r="HO43" s="236"/>
      <c r="HP43" s="236"/>
      <c r="HQ43" s="236"/>
      <c r="HR43" s="236"/>
      <c r="HS43" s="236"/>
      <c r="HT43" s="236"/>
      <c r="HU43" s="236"/>
      <c r="HV43" s="236"/>
      <c r="HW43" s="236"/>
      <c r="HX43" s="236"/>
      <c r="HY43" s="236"/>
      <c r="HZ43" s="236"/>
      <c r="IA43" s="236"/>
      <c r="IB43" s="236"/>
      <c r="IC43" s="236"/>
      <c r="ID43" s="236"/>
      <c r="IE43" s="236"/>
      <c r="IF43" s="236"/>
      <c r="IG43" s="236"/>
      <c r="IH43" s="236"/>
      <c r="II43" s="236"/>
      <c r="IJ43" s="236"/>
      <c r="IK43" s="236"/>
      <c r="IL43" s="236"/>
      <c r="IM43" s="236"/>
      <c r="IN43" s="236"/>
      <c r="IO43" s="236"/>
      <c r="IP43" s="236"/>
      <c r="IQ43" s="236"/>
      <c r="IR43" s="236"/>
      <c r="IS43" s="236"/>
      <c r="IT43" s="236"/>
      <c r="IU43" s="236"/>
      <c r="IV43" s="236"/>
      <c r="IW43" s="236"/>
      <c r="IX43" s="236"/>
      <c r="IY43" s="236"/>
      <c r="IZ43" s="236"/>
      <c r="JA43" s="236"/>
      <c r="JB43" s="236"/>
      <c r="JC43" s="236"/>
      <c r="JD43" s="236"/>
      <c r="JE43" s="236"/>
      <c r="JF43" s="236"/>
      <c r="JG43" s="236"/>
      <c r="JH43" s="236"/>
      <c r="JI43" s="236"/>
      <c r="JJ43" s="236"/>
      <c r="JK43" s="236"/>
      <c r="JL43" s="236"/>
      <c r="JM43" s="236"/>
      <c r="JN43" s="236"/>
      <c r="JO43" s="236"/>
      <c r="JP43" s="236"/>
      <c r="JQ43" s="236"/>
      <c r="JR43" s="236"/>
      <c r="JS43" s="236"/>
      <c r="JT43" s="236"/>
      <c r="JU43" s="236"/>
      <c r="JV43" s="236"/>
      <c r="JW43" s="236"/>
      <c r="JX43" s="236"/>
      <c r="JY43" s="236"/>
      <c r="JZ43" s="236"/>
      <c r="KA43" s="236"/>
      <c r="KB43" s="236"/>
      <c r="KC43" s="236"/>
      <c r="KD43" s="236"/>
      <c r="KE43" s="236"/>
      <c r="KF43" s="236"/>
      <c r="KG43" s="236"/>
      <c r="KH43" s="236"/>
      <c r="KI43" s="236"/>
      <c r="KJ43" s="236"/>
      <c r="KK43" s="236"/>
      <c r="KL43" s="236"/>
      <c r="KM43" s="236"/>
      <c r="KN43" s="236"/>
      <c r="KO43" s="236"/>
      <c r="KP43" s="236"/>
      <c r="KQ43" s="236"/>
      <c r="KR43" s="236"/>
      <c r="KS43" s="236"/>
      <c r="KT43" s="236"/>
      <c r="KU43" s="236"/>
      <c r="KV43" s="236"/>
      <c r="KW43" s="236"/>
      <c r="KX43" s="236"/>
      <c r="KY43" s="236"/>
      <c r="KZ43" s="236"/>
      <c r="LA43" s="236"/>
      <c r="LB43" s="236"/>
      <c r="LC43" s="236"/>
      <c r="LD43" s="236"/>
      <c r="LE43" s="236"/>
      <c r="LF43" s="236"/>
      <c r="LG43" s="236"/>
      <c r="LH43" s="236"/>
      <c r="LI43" s="236"/>
      <c r="LJ43" s="236"/>
      <c r="LK43" s="236"/>
      <c r="LL43" s="236"/>
      <c r="LM43" s="236"/>
      <c r="LN43" s="236"/>
      <c r="LO43" s="236"/>
      <c r="LP43" s="236"/>
      <c r="LQ43" s="236"/>
      <c r="LR43" s="236"/>
      <c r="LS43" s="236"/>
      <c r="LT43" s="236"/>
      <c r="LU43" s="236"/>
      <c r="LV43" s="236"/>
      <c r="LW43" s="236"/>
      <c r="LX43" s="236"/>
      <c r="LY43" s="236"/>
      <c r="LZ43" s="236"/>
      <c r="MA43" s="236"/>
      <c r="MB43" s="236"/>
      <c r="MC43" s="236"/>
      <c r="MD43" s="236"/>
      <c r="ME43" s="236"/>
      <c r="MF43" s="236"/>
      <c r="MG43" s="236"/>
      <c r="MH43" s="236"/>
      <c r="MI43" s="236"/>
      <c r="MJ43" s="236"/>
      <c r="MK43" s="236"/>
      <c r="ML43" s="236"/>
      <c r="MM43" s="236"/>
      <c r="MN43" s="236"/>
      <c r="MO43" s="236"/>
      <c r="MP43" s="236"/>
      <c r="MQ43" s="236"/>
      <c r="MR43" s="236"/>
      <c r="MS43" s="236"/>
      <c r="MT43" s="236"/>
      <c r="MU43" s="236"/>
      <c r="MV43" s="236"/>
      <c r="MW43" s="236"/>
      <c r="MX43" s="236"/>
      <c r="MY43" s="236"/>
      <c r="MZ43" s="236"/>
      <c r="NA43" s="236"/>
      <c r="NB43" s="236"/>
      <c r="NC43" s="236"/>
      <c r="ND43" s="236"/>
      <c r="NE43" s="236"/>
      <c r="NF43" s="236"/>
      <c r="NG43" s="236"/>
      <c r="NH43" s="236"/>
      <c r="NI43" s="236"/>
      <c r="NJ43" s="236"/>
      <c r="NK43" s="236"/>
      <c r="NL43" s="236"/>
      <c r="NM43" s="236"/>
      <c r="NN43" s="236"/>
      <c r="NO43" s="236"/>
      <c r="NP43" s="236"/>
      <c r="NQ43" s="236"/>
      <c r="NR43" s="236"/>
      <c r="NS43" s="236"/>
      <c r="NT43" s="236"/>
      <c r="NU43" s="236"/>
      <c r="NV43" s="236"/>
      <c r="NW43" s="236"/>
      <c r="NX43" s="236"/>
      <c r="NY43" s="236"/>
      <c r="NZ43" s="236"/>
      <c r="OA43" s="236"/>
      <c r="OB43" s="236"/>
      <c r="OC43" s="236"/>
      <c r="OD43" s="236"/>
      <c r="OE43" s="236"/>
      <c r="OF43" s="236"/>
      <c r="OG43" s="236"/>
      <c r="OH43" s="236"/>
      <c r="OI43" s="236"/>
      <c r="OJ43" s="236"/>
      <c r="OK43" s="236"/>
      <c r="OL43" s="236"/>
      <c r="OM43" s="236"/>
      <c r="ON43" s="236"/>
      <c r="OO43" s="236"/>
      <c r="OP43" s="236"/>
      <c r="OQ43" s="236"/>
      <c r="OR43" s="236"/>
      <c r="OS43" s="236"/>
      <c r="OT43" s="236"/>
      <c r="OU43" s="236"/>
      <c r="OV43" s="236"/>
      <c r="OW43" s="236"/>
      <c r="OX43" s="236"/>
      <c r="OY43" s="236"/>
      <c r="OZ43" s="236"/>
      <c r="PA43" s="236"/>
      <c r="PB43" s="236"/>
      <c r="PC43" s="236"/>
      <c r="PD43" s="236"/>
      <c r="PE43" s="236"/>
      <c r="PF43" s="236"/>
      <c r="PG43" s="236"/>
      <c r="PH43" s="236"/>
      <c r="PI43" s="236"/>
      <c r="PJ43" s="236"/>
      <c r="PK43" s="236"/>
      <c r="PL43" s="236"/>
      <c r="PM43" s="236"/>
      <c r="PN43" s="236"/>
      <c r="PO43" s="236"/>
      <c r="PP43" s="236"/>
      <c r="PQ43" s="236"/>
      <c r="PR43" s="236"/>
      <c r="PS43" s="236"/>
      <c r="PT43" s="236"/>
      <c r="PU43" s="236"/>
      <c r="PV43" s="236"/>
      <c r="PW43" s="236"/>
      <c r="PX43" s="236"/>
      <c r="PY43" s="236"/>
      <c r="PZ43" s="236"/>
      <c r="QA43" s="236"/>
      <c r="QB43" s="236"/>
      <c r="QC43" s="236"/>
      <c r="QD43" s="236"/>
      <c r="QE43" s="236"/>
      <c r="QF43" s="236"/>
      <c r="QG43" s="236"/>
      <c r="QH43" s="236"/>
      <c r="QI43" s="236"/>
      <c r="QJ43" s="236"/>
      <c r="QK43" s="236"/>
      <c r="QL43" s="236"/>
      <c r="QM43" s="236"/>
      <c r="QN43" s="236"/>
      <c r="QO43" s="236"/>
      <c r="QP43" s="236"/>
      <c r="QQ43" s="236"/>
      <c r="QR43" s="236"/>
      <c r="QS43" s="236"/>
      <c r="QT43" s="236"/>
      <c r="QU43" s="236"/>
      <c r="QV43" s="236"/>
      <c r="QW43" s="236"/>
      <c r="QX43" s="236"/>
      <c r="QY43" s="236"/>
      <c r="QZ43" s="236"/>
      <c r="RA43" s="236"/>
      <c r="RB43" s="236"/>
      <c r="RC43" s="236"/>
      <c r="RD43" s="236"/>
      <c r="RE43" s="236"/>
      <c r="RF43" s="236"/>
      <c r="RG43" s="236"/>
      <c r="RH43" s="236"/>
      <c r="RI43" s="236"/>
      <c r="RJ43" s="236"/>
      <c r="RK43" s="236"/>
      <c r="RL43" s="236"/>
      <c r="RM43" s="236"/>
      <c r="RN43" s="236"/>
      <c r="RO43" s="236"/>
      <c r="RP43" s="236"/>
      <c r="RQ43" s="236"/>
      <c r="RR43" s="236"/>
      <c r="RS43" s="236"/>
      <c r="RT43" s="236"/>
      <c r="RU43" s="236"/>
      <c r="RV43" s="236"/>
      <c r="RW43" s="236"/>
      <c r="RX43" s="236"/>
      <c r="RY43" s="236"/>
      <c r="RZ43" s="236"/>
      <c r="SA43" s="236"/>
      <c r="SB43" s="236"/>
    </row>
    <row r="44" spans="1:496" s="243" customFormat="1" ht="15" customHeight="1" x14ac:dyDescent="0.2">
      <c r="A44" s="241"/>
      <c r="B44" s="241"/>
      <c r="C44" s="242"/>
      <c r="D44" s="241"/>
      <c r="F44" s="236"/>
      <c r="G44" s="236"/>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236"/>
      <c r="BQ44" s="236"/>
      <c r="BR44" s="236"/>
      <c r="BS44" s="236"/>
      <c r="BT44" s="236"/>
      <c r="BU44" s="236"/>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c r="HD44" s="236"/>
      <c r="HE44" s="236"/>
      <c r="HF44" s="236"/>
      <c r="HG44" s="236"/>
      <c r="HH44" s="236"/>
      <c r="HI44" s="236"/>
      <c r="HJ44" s="236"/>
      <c r="HK44" s="236"/>
      <c r="HL44" s="236"/>
      <c r="HM44" s="236"/>
      <c r="HN44" s="236"/>
      <c r="HO44" s="236"/>
      <c r="HP44" s="236"/>
      <c r="HQ44" s="236"/>
      <c r="HR44" s="236"/>
      <c r="HS44" s="236"/>
      <c r="HT44" s="236"/>
      <c r="HU44" s="236"/>
      <c r="HV44" s="236"/>
      <c r="HW44" s="236"/>
      <c r="HX44" s="236"/>
      <c r="HY44" s="236"/>
      <c r="HZ44" s="236"/>
      <c r="IA44" s="236"/>
      <c r="IB44" s="236"/>
      <c r="IC44" s="236"/>
      <c r="ID44" s="236"/>
      <c r="IE44" s="236"/>
      <c r="IF44" s="236"/>
      <c r="IG44" s="236"/>
      <c r="IH44" s="236"/>
      <c r="II44" s="236"/>
      <c r="IJ44" s="236"/>
      <c r="IK44" s="236"/>
      <c r="IL44" s="236"/>
      <c r="IM44" s="236"/>
      <c r="IN44" s="236"/>
      <c r="IO44" s="236"/>
      <c r="IP44" s="236"/>
      <c r="IQ44" s="236"/>
      <c r="IR44" s="236"/>
      <c r="IS44" s="236"/>
      <c r="IT44" s="236"/>
      <c r="IU44" s="236"/>
      <c r="IV44" s="236"/>
      <c r="IW44" s="236"/>
      <c r="IX44" s="236"/>
      <c r="IY44" s="236"/>
      <c r="IZ44" s="236"/>
      <c r="JA44" s="236"/>
      <c r="JB44" s="236"/>
      <c r="JC44" s="236"/>
      <c r="JD44" s="236"/>
      <c r="JE44" s="236"/>
      <c r="JF44" s="236"/>
      <c r="JG44" s="236"/>
      <c r="JH44" s="236"/>
      <c r="JI44" s="236"/>
      <c r="JJ44" s="236"/>
      <c r="JK44" s="236"/>
      <c r="JL44" s="236"/>
      <c r="JM44" s="236"/>
      <c r="JN44" s="236"/>
      <c r="JO44" s="236"/>
      <c r="JP44" s="236"/>
      <c r="JQ44" s="236"/>
      <c r="JR44" s="236"/>
      <c r="JS44" s="236"/>
      <c r="JT44" s="236"/>
      <c r="JU44" s="236"/>
      <c r="JV44" s="236"/>
      <c r="JW44" s="236"/>
      <c r="JX44" s="236"/>
      <c r="JY44" s="236"/>
      <c r="JZ44" s="236"/>
      <c r="KA44" s="236"/>
      <c r="KB44" s="236"/>
      <c r="KC44" s="236"/>
      <c r="KD44" s="236"/>
      <c r="KE44" s="236"/>
      <c r="KF44" s="236"/>
      <c r="KG44" s="236"/>
      <c r="KH44" s="236"/>
      <c r="KI44" s="236"/>
      <c r="KJ44" s="236"/>
      <c r="KK44" s="236"/>
      <c r="KL44" s="236"/>
      <c r="KM44" s="236"/>
      <c r="KN44" s="236"/>
      <c r="KO44" s="236"/>
      <c r="KP44" s="236"/>
      <c r="KQ44" s="236"/>
      <c r="KR44" s="236"/>
      <c r="KS44" s="236"/>
      <c r="KT44" s="236"/>
      <c r="KU44" s="236"/>
      <c r="KV44" s="236"/>
      <c r="KW44" s="236"/>
      <c r="KX44" s="236"/>
      <c r="KY44" s="236"/>
      <c r="KZ44" s="236"/>
      <c r="LA44" s="236"/>
      <c r="LB44" s="236"/>
      <c r="LC44" s="236"/>
      <c r="LD44" s="236"/>
      <c r="LE44" s="236"/>
      <c r="LF44" s="236"/>
      <c r="LG44" s="236"/>
      <c r="LH44" s="236"/>
      <c r="LI44" s="236"/>
      <c r="LJ44" s="236"/>
      <c r="LK44" s="236"/>
      <c r="LL44" s="236"/>
      <c r="LM44" s="236"/>
      <c r="LN44" s="236"/>
      <c r="LO44" s="236"/>
      <c r="LP44" s="236"/>
      <c r="LQ44" s="236"/>
      <c r="LR44" s="236"/>
      <c r="LS44" s="236"/>
      <c r="LT44" s="236"/>
      <c r="LU44" s="236"/>
      <c r="LV44" s="236"/>
      <c r="LW44" s="236"/>
      <c r="LX44" s="236"/>
      <c r="LY44" s="236"/>
      <c r="LZ44" s="236"/>
      <c r="MA44" s="236"/>
      <c r="MB44" s="236"/>
      <c r="MC44" s="236"/>
      <c r="MD44" s="236"/>
      <c r="ME44" s="236"/>
      <c r="MF44" s="236"/>
      <c r="MG44" s="236"/>
      <c r="MH44" s="236"/>
      <c r="MI44" s="236"/>
      <c r="MJ44" s="236"/>
      <c r="MK44" s="236"/>
      <c r="ML44" s="236"/>
      <c r="MM44" s="236"/>
      <c r="MN44" s="236"/>
      <c r="MO44" s="236"/>
      <c r="MP44" s="236"/>
      <c r="MQ44" s="236"/>
      <c r="MR44" s="236"/>
      <c r="MS44" s="236"/>
      <c r="MT44" s="236"/>
      <c r="MU44" s="236"/>
      <c r="MV44" s="236"/>
      <c r="MW44" s="236"/>
      <c r="MX44" s="236"/>
      <c r="MY44" s="236"/>
      <c r="MZ44" s="236"/>
      <c r="NA44" s="236"/>
      <c r="NB44" s="236"/>
      <c r="NC44" s="236"/>
      <c r="ND44" s="236"/>
      <c r="NE44" s="236"/>
      <c r="NF44" s="236"/>
      <c r="NG44" s="236"/>
      <c r="NH44" s="236"/>
      <c r="NI44" s="236"/>
      <c r="NJ44" s="236"/>
      <c r="NK44" s="236"/>
      <c r="NL44" s="236"/>
      <c r="NM44" s="236"/>
      <c r="NN44" s="236"/>
      <c r="NO44" s="236"/>
      <c r="NP44" s="236"/>
      <c r="NQ44" s="236"/>
      <c r="NR44" s="236"/>
      <c r="NS44" s="236"/>
      <c r="NT44" s="236"/>
      <c r="NU44" s="236"/>
      <c r="NV44" s="236"/>
      <c r="NW44" s="236"/>
      <c r="NX44" s="236"/>
      <c r="NY44" s="236"/>
      <c r="NZ44" s="236"/>
      <c r="OA44" s="236"/>
      <c r="OB44" s="236"/>
      <c r="OC44" s="236"/>
      <c r="OD44" s="236"/>
      <c r="OE44" s="236"/>
      <c r="OF44" s="236"/>
      <c r="OG44" s="236"/>
      <c r="OH44" s="236"/>
      <c r="OI44" s="236"/>
      <c r="OJ44" s="236"/>
      <c r="OK44" s="236"/>
      <c r="OL44" s="236"/>
      <c r="OM44" s="236"/>
      <c r="ON44" s="236"/>
      <c r="OO44" s="236"/>
      <c r="OP44" s="236"/>
      <c r="OQ44" s="236"/>
      <c r="OR44" s="236"/>
      <c r="OS44" s="236"/>
      <c r="OT44" s="236"/>
      <c r="OU44" s="236"/>
      <c r="OV44" s="236"/>
      <c r="OW44" s="236"/>
      <c r="OX44" s="236"/>
      <c r="OY44" s="236"/>
      <c r="OZ44" s="236"/>
      <c r="PA44" s="236"/>
      <c r="PB44" s="236"/>
      <c r="PC44" s="236"/>
      <c r="PD44" s="236"/>
      <c r="PE44" s="236"/>
      <c r="PF44" s="236"/>
      <c r="PG44" s="236"/>
      <c r="PH44" s="236"/>
      <c r="PI44" s="236"/>
      <c r="PJ44" s="236"/>
      <c r="PK44" s="236"/>
      <c r="PL44" s="236"/>
      <c r="PM44" s="236"/>
      <c r="PN44" s="236"/>
      <c r="PO44" s="236"/>
      <c r="PP44" s="236"/>
      <c r="PQ44" s="236"/>
      <c r="PR44" s="236"/>
      <c r="PS44" s="236"/>
      <c r="PT44" s="236"/>
      <c r="PU44" s="236"/>
      <c r="PV44" s="236"/>
      <c r="PW44" s="236"/>
      <c r="PX44" s="236"/>
      <c r="PY44" s="236"/>
      <c r="PZ44" s="236"/>
      <c r="QA44" s="236"/>
      <c r="QB44" s="236"/>
      <c r="QC44" s="236"/>
      <c r="QD44" s="236"/>
      <c r="QE44" s="236"/>
      <c r="QF44" s="236"/>
      <c r="QG44" s="236"/>
      <c r="QH44" s="236"/>
      <c r="QI44" s="236"/>
      <c r="QJ44" s="236"/>
      <c r="QK44" s="236"/>
      <c r="QL44" s="236"/>
      <c r="QM44" s="236"/>
      <c r="QN44" s="236"/>
      <c r="QO44" s="236"/>
      <c r="QP44" s="236"/>
      <c r="QQ44" s="236"/>
      <c r="QR44" s="236"/>
      <c r="QS44" s="236"/>
      <c r="QT44" s="236"/>
      <c r="QU44" s="236"/>
      <c r="QV44" s="236"/>
      <c r="QW44" s="236"/>
      <c r="QX44" s="236"/>
      <c r="QY44" s="236"/>
      <c r="QZ44" s="236"/>
      <c r="RA44" s="236"/>
      <c r="RB44" s="236"/>
      <c r="RC44" s="236"/>
      <c r="RD44" s="236"/>
      <c r="RE44" s="236"/>
      <c r="RF44" s="236"/>
      <c r="RG44" s="236"/>
      <c r="RH44" s="236"/>
      <c r="RI44" s="236"/>
      <c r="RJ44" s="236"/>
      <c r="RK44" s="236"/>
      <c r="RL44" s="236"/>
      <c r="RM44" s="236"/>
      <c r="RN44" s="236"/>
      <c r="RO44" s="236"/>
      <c r="RP44" s="236"/>
      <c r="RQ44" s="236"/>
      <c r="RR44" s="236"/>
      <c r="RS44" s="236"/>
      <c r="RT44" s="236"/>
      <c r="RU44" s="236"/>
      <c r="RV44" s="236"/>
      <c r="RW44" s="236"/>
      <c r="RX44" s="236"/>
      <c r="RY44" s="236"/>
      <c r="RZ44" s="236"/>
      <c r="SA44" s="236"/>
      <c r="SB44" s="236"/>
    </row>
    <row r="45" spans="1:496" s="243" customFormat="1" ht="15" customHeight="1" x14ac:dyDescent="0.2">
      <c r="A45" s="241"/>
      <c r="B45" s="241"/>
      <c r="C45" s="242"/>
      <c r="D45" s="241"/>
      <c r="F45" s="236"/>
      <c r="G45" s="236"/>
      <c r="H45" s="236"/>
      <c r="I45" s="236"/>
      <c r="J45" s="236"/>
      <c r="K45" s="236"/>
      <c r="L45" s="236"/>
      <c r="M45" s="236"/>
      <c r="N45" s="236"/>
      <c r="O45" s="236"/>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c r="BQ45" s="236"/>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c r="HE45" s="236"/>
      <c r="HF45" s="236"/>
      <c r="HG45" s="236"/>
      <c r="HH45" s="236"/>
      <c r="HI45" s="236"/>
      <c r="HJ45" s="236"/>
      <c r="HK45" s="236"/>
      <c r="HL45" s="236"/>
      <c r="HM45" s="236"/>
      <c r="HN45" s="236"/>
      <c r="HO45" s="236"/>
      <c r="HP45" s="236"/>
      <c r="HQ45" s="236"/>
      <c r="HR45" s="236"/>
      <c r="HS45" s="236"/>
      <c r="HT45" s="236"/>
      <c r="HU45" s="236"/>
      <c r="HV45" s="236"/>
      <c r="HW45" s="236"/>
      <c r="HX45" s="236"/>
      <c r="HY45" s="236"/>
      <c r="HZ45" s="236"/>
      <c r="IA45" s="236"/>
      <c r="IB45" s="236"/>
      <c r="IC45" s="236"/>
      <c r="ID45" s="236"/>
      <c r="IE45" s="236"/>
      <c r="IF45" s="236"/>
      <c r="IG45" s="236"/>
      <c r="IH45" s="236"/>
      <c r="II45" s="236"/>
      <c r="IJ45" s="236"/>
      <c r="IK45" s="236"/>
      <c r="IL45" s="236"/>
      <c r="IM45" s="236"/>
      <c r="IN45" s="236"/>
      <c r="IO45" s="236"/>
      <c r="IP45" s="236"/>
      <c r="IQ45" s="236"/>
      <c r="IR45" s="236"/>
      <c r="IS45" s="236"/>
      <c r="IT45" s="236"/>
      <c r="IU45" s="236"/>
      <c r="IV45" s="236"/>
      <c r="IW45" s="236"/>
      <c r="IX45" s="236"/>
      <c r="IY45" s="236"/>
      <c r="IZ45" s="236"/>
      <c r="JA45" s="236"/>
      <c r="JB45" s="236"/>
      <c r="JC45" s="236"/>
      <c r="JD45" s="236"/>
      <c r="JE45" s="236"/>
      <c r="JF45" s="236"/>
      <c r="JG45" s="236"/>
      <c r="JH45" s="236"/>
      <c r="JI45" s="236"/>
      <c r="JJ45" s="236"/>
      <c r="JK45" s="236"/>
      <c r="JL45" s="236"/>
      <c r="JM45" s="236"/>
      <c r="JN45" s="236"/>
      <c r="JO45" s="236"/>
      <c r="JP45" s="236"/>
      <c r="JQ45" s="236"/>
      <c r="JR45" s="236"/>
      <c r="JS45" s="236"/>
      <c r="JT45" s="236"/>
      <c r="JU45" s="236"/>
      <c r="JV45" s="236"/>
      <c r="JW45" s="236"/>
      <c r="JX45" s="236"/>
      <c r="JY45" s="236"/>
      <c r="JZ45" s="236"/>
      <c r="KA45" s="236"/>
      <c r="KB45" s="236"/>
      <c r="KC45" s="236"/>
      <c r="KD45" s="236"/>
      <c r="KE45" s="236"/>
      <c r="KF45" s="236"/>
      <c r="KG45" s="236"/>
      <c r="KH45" s="236"/>
      <c r="KI45" s="236"/>
      <c r="KJ45" s="236"/>
      <c r="KK45" s="236"/>
      <c r="KL45" s="236"/>
      <c r="KM45" s="236"/>
      <c r="KN45" s="236"/>
      <c r="KO45" s="236"/>
      <c r="KP45" s="236"/>
      <c r="KQ45" s="236"/>
      <c r="KR45" s="236"/>
      <c r="KS45" s="236"/>
      <c r="KT45" s="236"/>
      <c r="KU45" s="236"/>
      <c r="KV45" s="236"/>
      <c r="KW45" s="236"/>
      <c r="KX45" s="236"/>
      <c r="KY45" s="236"/>
      <c r="KZ45" s="236"/>
      <c r="LA45" s="236"/>
      <c r="LB45" s="236"/>
      <c r="LC45" s="236"/>
      <c r="LD45" s="236"/>
      <c r="LE45" s="236"/>
      <c r="LF45" s="236"/>
      <c r="LG45" s="236"/>
      <c r="LH45" s="236"/>
      <c r="LI45" s="236"/>
      <c r="LJ45" s="236"/>
      <c r="LK45" s="236"/>
      <c r="LL45" s="236"/>
      <c r="LM45" s="236"/>
      <c r="LN45" s="236"/>
      <c r="LO45" s="236"/>
      <c r="LP45" s="236"/>
      <c r="LQ45" s="236"/>
      <c r="LR45" s="236"/>
      <c r="LS45" s="236"/>
      <c r="LT45" s="236"/>
      <c r="LU45" s="236"/>
      <c r="LV45" s="236"/>
      <c r="LW45" s="236"/>
      <c r="LX45" s="236"/>
      <c r="LY45" s="236"/>
      <c r="LZ45" s="236"/>
      <c r="MA45" s="236"/>
      <c r="MB45" s="236"/>
      <c r="MC45" s="236"/>
      <c r="MD45" s="236"/>
      <c r="ME45" s="236"/>
      <c r="MF45" s="236"/>
      <c r="MG45" s="236"/>
      <c r="MH45" s="236"/>
      <c r="MI45" s="236"/>
      <c r="MJ45" s="236"/>
      <c r="MK45" s="236"/>
      <c r="ML45" s="236"/>
      <c r="MM45" s="236"/>
      <c r="MN45" s="236"/>
      <c r="MO45" s="236"/>
      <c r="MP45" s="236"/>
      <c r="MQ45" s="236"/>
      <c r="MR45" s="236"/>
      <c r="MS45" s="236"/>
      <c r="MT45" s="236"/>
      <c r="MU45" s="236"/>
      <c r="MV45" s="236"/>
      <c r="MW45" s="236"/>
      <c r="MX45" s="236"/>
      <c r="MY45" s="236"/>
      <c r="MZ45" s="236"/>
      <c r="NA45" s="236"/>
      <c r="NB45" s="236"/>
      <c r="NC45" s="236"/>
      <c r="ND45" s="236"/>
      <c r="NE45" s="236"/>
      <c r="NF45" s="236"/>
      <c r="NG45" s="236"/>
      <c r="NH45" s="236"/>
      <c r="NI45" s="236"/>
      <c r="NJ45" s="236"/>
      <c r="NK45" s="236"/>
      <c r="NL45" s="236"/>
      <c r="NM45" s="236"/>
      <c r="NN45" s="236"/>
      <c r="NO45" s="236"/>
      <c r="NP45" s="236"/>
      <c r="NQ45" s="236"/>
      <c r="NR45" s="236"/>
      <c r="NS45" s="236"/>
      <c r="NT45" s="236"/>
      <c r="NU45" s="236"/>
      <c r="NV45" s="236"/>
      <c r="NW45" s="236"/>
      <c r="NX45" s="236"/>
      <c r="NY45" s="236"/>
      <c r="NZ45" s="236"/>
      <c r="OA45" s="236"/>
      <c r="OB45" s="236"/>
      <c r="OC45" s="236"/>
      <c r="OD45" s="236"/>
      <c r="OE45" s="236"/>
      <c r="OF45" s="236"/>
      <c r="OG45" s="236"/>
      <c r="OH45" s="236"/>
      <c r="OI45" s="236"/>
      <c r="OJ45" s="236"/>
      <c r="OK45" s="236"/>
      <c r="OL45" s="236"/>
      <c r="OM45" s="236"/>
      <c r="ON45" s="236"/>
      <c r="OO45" s="236"/>
      <c r="OP45" s="236"/>
      <c r="OQ45" s="236"/>
      <c r="OR45" s="236"/>
      <c r="OS45" s="236"/>
      <c r="OT45" s="236"/>
      <c r="OU45" s="236"/>
      <c r="OV45" s="236"/>
      <c r="OW45" s="236"/>
      <c r="OX45" s="236"/>
      <c r="OY45" s="236"/>
      <c r="OZ45" s="236"/>
      <c r="PA45" s="236"/>
      <c r="PB45" s="236"/>
      <c r="PC45" s="236"/>
      <c r="PD45" s="236"/>
      <c r="PE45" s="236"/>
      <c r="PF45" s="236"/>
      <c r="PG45" s="236"/>
      <c r="PH45" s="236"/>
      <c r="PI45" s="236"/>
      <c r="PJ45" s="236"/>
      <c r="PK45" s="236"/>
      <c r="PL45" s="236"/>
      <c r="PM45" s="236"/>
      <c r="PN45" s="236"/>
      <c r="PO45" s="236"/>
      <c r="PP45" s="236"/>
      <c r="PQ45" s="236"/>
      <c r="PR45" s="236"/>
      <c r="PS45" s="236"/>
      <c r="PT45" s="236"/>
      <c r="PU45" s="236"/>
      <c r="PV45" s="236"/>
      <c r="PW45" s="236"/>
      <c r="PX45" s="236"/>
      <c r="PY45" s="236"/>
      <c r="PZ45" s="236"/>
      <c r="QA45" s="236"/>
      <c r="QB45" s="236"/>
      <c r="QC45" s="236"/>
      <c r="QD45" s="236"/>
      <c r="QE45" s="236"/>
      <c r="QF45" s="236"/>
      <c r="QG45" s="236"/>
      <c r="QH45" s="236"/>
      <c r="QI45" s="236"/>
      <c r="QJ45" s="236"/>
      <c r="QK45" s="236"/>
      <c r="QL45" s="236"/>
      <c r="QM45" s="236"/>
      <c r="QN45" s="236"/>
      <c r="QO45" s="236"/>
      <c r="QP45" s="236"/>
      <c r="QQ45" s="236"/>
      <c r="QR45" s="236"/>
      <c r="QS45" s="236"/>
      <c r="QT45" s="236"/>
      <c r="QU45" s="236"/>
      <c r="QV45" s="236"/>
      <c r="QW45" s="236"/>
      <c r="QX45" s="236"/>
      <c r="QY45" s="236"/>
      <c r="QZ45" s="236"/>
      <c r="RA45" s="236"/>
      <c r="RB45" s="236"/>
      <c r="RC45" s="236"/>
      <c r="RD45" s="236"/>
      <c r="RE45" s="236"/>
      <c r="RF45" s="236"/>
      <c r="RG45" s="236"/>
      <c r="RH45" s="236"/>
      <c r="RI45" s="236"/>
      <c r="RJ45" s="236"/>
      <c r="RK45" s="236"/>
      <c r="RL45" s="236"/>
      <c r="RM45" s="236"/>
      <c r="RN45" s="236"/>
      <c r="RO45" s="236"/>
      <c r="RP45" s="236"/>
      <c r="RQ45" s="236"/>
      <c r="RR45" s="236"/>
      <c r="RS45" s="236"/>
      <c r="RT45" s="236"/>
      <c r="RU45" s="236"/>
      <c r="RV45" s="236"/>
      <c r="RW45" s="236"/>
      <c r="RX45" s="236"/>
      <c r="RY45" s="236"/>
      <c r="RZ45" s="236"/>
      <c r="SA45" s="236"/>
      <c r="SB45" s="236"/>
    </row>
    <row r="46" spans="1:496" ht="15" customHeight="1" x14ac:dyDescent="0.2">
      <c r="A46" s="237" t="str">
        <f t="shared" si="0"/>
        <v>INDEC-CM - 37420-11</v>
      </c>
      <c r="B46" s="237">
        <v>37420</v>
      </c>
      <c r="C46" s="239" t="s">
        <v>51</v>
      </c>
      <c r="D46" s="237">
        <v>11</v>
      </c>
      <c r="E46" s="236" t="s">
        <v>86</v>
      </c>
    </row>
    <row r="47" spans="1:496" ht="15" customHeight="1" x14ac:dyDescent="0.2">
      <c r="A47" s="237" t="str">
        <f t="shared" si="0"/>
        <v>INDEC-CM - 37420-12</v>
      </c>
      <c r="B47" s="237">
        <v>37420</v>
      </c>
      <c r="C47" s="239" t="s">
        <v>51</v>
      </c>
      <c r="D47" s="237">
        <v>12</v>
      </c>
      <c r="E47" s="236" t="s">
        <v>87</v>
      </c>
    </row>
    <row r="48" spans="1:496" ht="15" customHeight="1" x14ac:dyDescent="0.2">
      <c r="A48" s="237" t="str">
        <f t="shared" si="0"/>
        <v>INDEC-CM - 44822-11</v>
      </c>
      <c r="B48" s="237">
        <v>44822</v>
      </c>
      <c r="C48" s="239" t="s">
        <v>51</v>
      </c>
      <c r="D48" s="237">
        <v>11</v>
      </c>
      <c r="E48" s="236" t="s">
        <v>88</v>
      </c>
    </row>
    <row r="49" spans="1:5" ht="15" customHeight="1" x14ac:dyDescent="0.2">
      <c r="A49" s="237" t="str">
        <f t="shared" si="0"/>
        <v>INDEC-CM - 44826-11</v>
      </c>
      <c r="B49" s="237">
        <v>44826</v>
      </c>
      <c r="C49" s="239" t="s">
        <v>51</v>
      </c>
      <c r="D49" s="237">
        <v>11</v>
      </c>
      <c r="E49" s="236" t="s">
        <v>89</v>
      </c>
    </row>
    <row r="50" spans="1:5" ht="15" customHeight="1" x14ac:dyDescent="0.2">
      <c r="A50" s="237" t="str">
        <f t="shared" si="0"/>
        <v>INDEC-CM - 44826-12</v>
      </c>
      <c r="B50" s="237">
        <v>44826</v>
      </c>
      <c r="C50" s="239" t="s">
        <v>51</v>
      </c>
      <c r="D50" s="237">
        <v>12</v>
      </c>
      <c r="E50" s="236" t="s">
        <v>90</v>
      </c>
    </row>
    <row r="51" spans="1:5" ht="15" customHeight="1" x14ac:dyDescent="0.2">
      <c r="A51" s="237" t="str">
        <f t="shared" si="0"/>
        <v>INDEC-CM - 42911-21</v>
      </c>
      <c r="B51" s="237">
        <v>42911</v>
      </c>
      <c r="C51" s="239" t="s">
        <v>51</v>
      </c>
      <c r="D51" s="237">
        <v>21</v>
      </c>
      <c r="E51" s="236" t="s">
        <v>91</v>
      </c>
    </row>
    <row r="52" spans="1:5" ht="15" customHeight="1" x14ac:dyDescent="0.2">
      <c r="A52" s="237" t="str">
        <f t="shared" si="0"/>
        <v>INDEC-CM - 41277-21</v>
      </c>
      <c r="B52" s="237">
        <v>41277</v>
      </c>
      <c r="C52" s="239" t="s">
        <v>51</v>
      </c>
      <c r="D52" s="237">
        <v>21</v>
      </c>
      <c r="E52" s="236" t="s">
        <v>92</v>
      </c>
    </row>
    <row r="53" spans="1:5" ht="15" customHeight="1" x14ac:dyDescent="0.2">
      <c r="A53" s="237" t="str">
        <f t="shared" si="0"/>
        <v>INDEC-CM - 41277-11</v>
      </c>
      <c r="B53" s="237">
        <v>41277</v>
      </c>
      <c r="C53" s="239" t="s">
        <v>51</v>
      </c>
      <c r="D53" s="237">
        <v>11</v>
      </c>
      <c r="E53" s="236" t="s">
        <v>93</v>
      </c>
    </row>
    <row r="54" spans="1:5" ht="15" customHeight="1" x14ac:dyDescent="0.2">
      <c r="A54" s="237" t="str">
        <f t="shared" si="0"/>
        <v>INDEC-CM - 41516-11</v>
      </c>
      <c r="B54" s="237">
        <v>41516</v>
      </c>
      <c r="C54" s="239" t="s">
        <v>51</v>
      </c>
      <c r="D54" s="237">
        <v>11</v>
      </c>
      <c r="E54" s="236" t="s">
        <v>94</v>
      </c>
    </row>
    <row r="55" spans="1:5" ht="15" customHeight="1" x14ac:dyDescent="0.2">
      <c r="A55" s="237" t="str">
        <f t="shared" si="0"/>
        <v>INDEC-CM - 41516-12</v>
      </c>
      <c r="B55" s="237">
        <v>41516</v>
      </c>
      <c r="C55" s="239" t="s">
        <v>51</v>
      </c>
      <c r="D55" s="237">
        <v>12</v>
      </c>
      <c r="E55" s="236" t="s">
        <v>95</v>
      </c>
    </row>
    <row r="56" spans="1:5" ht="15" customHeight="1" x14ac:dyDescent="0.2">
      <c r="A56" s="237" t="str">
        <f t="shared" si="0"/>
        <v>INDEC-CM - 41273-11</v>
      </c>
      <c r="B56" s="237">
        <v>41273</v>
      </c>
      <c r="C56" s="239" t="s">
        <v>51</v>
      </c>
      <c r="D56" s="237">
        <v>11</v>
      </c>
      <c r="E56" s="236" t="s">
        <v>96</v>
      </c>
    </row>
    <row r="57" spans="1:5" ht="15" customHeight="1" x14ac:dyDescent="0.2">
      <c r="A57" s="237" t="str">
        <f t="shared" si="0"/>
        <v>INDEC-CM - 41273-12</v>
      </c>
      <c r="B57" s="237">
        <v>41273</v>
      </c>
      <c r="C57" s="239" t="s">
        <v>51</v>
      </c>
      <c r="D57" s="237">
        <v>12</v>
      </c>
      <c r="E57" s="236" t="s">
        <v>97</v>
      </c>
    </row>
    <row r="58" spans="1:5" ht="15" customHeight="1" x14ac:dyDescent="0.2">
      <c r="A58" s="237" t="str">
        <f t="shared" si="0"/>
        <v>INDEC-CM - 41277-41</v>
      </c>
      <c r="B58" s="237">
        <v>41277</v>
      </c>
      <c r="C58" s="239" t="s">
        <v>51</v>
      </c>
      <c r="D58" s="237">
        <v>41</v>
      </c>
      <c r="E58" s="236" t="s">
        <v>98</v>
      </c>
    </row>
    <row r="59" spans="1:5" ht="15" customHeight="1" x14ac:dyDescent="0.2">
      <c r="A59" s="237" t="str">
        <f t="shared" si="0"/>
        <v>INDEC-CM - 41277-31</v>
      </c>
      <c r="B59" s="237">
        <v>41277</v>
      </c>
      <c r="C59" s="239" t="s">
        <v>51</v>
      </c>
      <c r="D59" s="237">
        <v>31</v>
      </c>
      <c r="E59" s="236" t="s">
        <v>99</v>
      </c>
    </row>
    <row r="60" spans="1:5" ht="15" customHeight="1" x14ac:dyDescent="0.2">
      <c r="A60" s="237" t="str">
        <f t="shared" si="0"/>
        <v>INDEC-CM - 41543-11</v>
      </c>
      <c r="B60" s="237">
        <v>41543</v>
      </c>
      <c r="C60" s="239" t="s">
        <v>51</v>
      </c>
      <c r="D60" s="237">
        <v>11</v>
      </c>
      <c r="E60" s="236" t="s">
        <v>100</v>
      </c>
    </row>
    <row r="61" spans="1:5" ht="15" customHeight="1" x14ac:dyDescent="0.2">
      <c r="A61" s="237" t="str">
        <f t="shared" si="0"/>
        <v>INDEC-CM - 36320-21</v>
      </c>
      <c r="B61" s="237">
        <v>36320</v>
      </c>
      <c r="C61" s="239" t="s">
        <v>51</v>
      </c>
      <c r="D61" s="237">
        <v>21</v>
      </c>
      <c r="E61" s="236" t="s">
        <v>101</v>
      </c>
    </row>
    <row r="62" spans="1:5" ht="15" customHeight="1" x14ac:dyDescent="0.2">
      <c r="A62" s="237" t="str">
        <f t="shared" si="0"/>
        <v>INDEC-CM - 36320-22</v>
      </c>
      <c r="B62" s="237">
        <v>36320</v>
      </c>
      <c r="C62" s="239" t="s">
        <v>51</v>
      </c>
      <c r="D62" s="237">
        <v>22</v>
      </c>
      <c r="E62" s="236" t="s">
        <v>102</v>
      </c>
    </row>
    <row r="63" spans="1:5" ht="15" customHeight="1" x14ac:dyDescent="0.2">
      <c r="A63" s="237" t="str">
        <f t="shared" si="0"/>
        <v>INDEC-CM - 36320-11</v>
      </c>
      <c r="B63" s="237">
        <v>36320</v>
      </c>
      <c r="C63" s="239" t="s">
        <v>51</v>
      </c>
      <c r="D63" s="237">
        <v>11</v>
      </c>
      <c r="E63" s="236" t="s">
        <v>103</v>
      </c>
    </row>
    <row r="64" spans="1:5" ht="15" customHeight="1" x14ac:dyDescent="0.2">
      <c r="A64" s="237" t="str">
        <f t="shared" si="0"/>
        <v>INDEC-CM - 36320-12</v>
      </c>
      <c r="B64" s="237">
        <v>36320</v>
      </c>
      <c r="C64" s="239" t="s">
        <v>51</v>
      </c>
      <c r="D64" s="237">
        <v>12</v>
      </c>
      <c r="E64" s="236" t="s">
        <v>104</v>
      </c>
    </row>
    <row r="65" spans="1:496" ht="15" customHeight="1" x14ac:dyDescent="0.2">
      <c r="A65" s="237" t="str">
        <f t="shared" si="0"/>
        <v>INDEC-CM - 15320-11</v>
      </c>
      <c r="B65" s="237">
        <v>15320</v>
      </c>
      <c r="C65" s="239" t="s">
        <v>51</v>
      </c>
      <c r="D65" s="237">
        <v>11</v>
      </c>
      <c r="E65" s="236" t="s">
        <v>105</v>
      </c>
    </row>
    <row r="66" spans="1:496" ht="15" customHeight="1" x14ac:dyDescent="0.2">
      <c r="A66" s="237" t="str">
        <f t="shared" si="0"/>
        <v>INDEC-CM - 37350-61</v>
      </c>
      <c r="B66" s="237">
        <v>37350</v>
      </c>
      <c r="C66" s="239" t="s">
        <v>51</v>
      </c>
      <c r="D66" s="237">
        <v>61</v>
      </c>
      <c r="E66" s="240" t="s">
        <v>106</v>
      </c>
    </row>
    <row r="67" spans="1:496" ht="15" customHeight="1" x14ac:dyDescent="0.2">
      <c r="A67" s="237" t="str">
        <f t="shared" si="0"/>
        <v>INDEC-CM - 37440-31</v>
      </c>
      <c r="B67" s="237">
        <v>37440</v>
      </c>
      <c r="C67" s="239" t="s">
        <v>51</v>
      </c>
      <c r="D67" s="237">
        <v>31</v>
      </c>
      <c r="E67" s="236" t="s">
        <v>107</v>
      </c>
    </row>
    <row r="68" spans="1:496" ht="15" customHeight="1" x14ac:dyDescent="0.2">
      <c r="A68" s="237" t="str">
        <f t="shared" si="0"/>
        <v>INDEC-CM - 37440-11</v>
      </c>
      <c r="B68" s="237">
        <v>37440</v>
      </c>
      <c r="C68" s="239" t="s">
        <v>51</v>
      </c>
      <c r="D68" s="237">
        <v>11</v>
      </c>
      <c r="E68" s="236" t="s">
        <v>108</v>
      </c>
    </row>
    <row r="69" spans="1:496" ht="15" customHeight="1" x14ac:dyDescent="0.2">
      <c r="A69" s="237" t="str">
        <f t="shared" si="0"/>
        <v>INDEC-CM - 44821-21</v>
      </c>
      <c r="B69" s="237">
        <v>44821</v>
      </c>
      <c r="C69" s="239" t="s">
        <v>51</v>
      </c>
      <c r="D69" s="237">
        <v>21</v>
      </c>
      <c r="E69" s="236" t="s">
        <v>109</v>
      </c>
    </row>
    <row r="70" spans="1:496" ht="15" customHeight="1" x14ac:dyDescent="0.2">
      <c r="A70" s="237" t="str">
        <f t="shared" ref="A70:A133" si="1">CONCATENATE("INDEC-CM - ",B70,C70,D70)</f>
        <v>INDEC-CM - 36320-31</v>
      </c>
      <c r="B70" s="237">
        <v>36320</v>
      </c>
      <c r="C70" s="239" t="s">
        <v>51</v>
      </c>
      <c r="D70" s="237">
        <v>31</v>
      </c>
      <c r="E70" s="236" t="s">
        <v>110</v>
      </c>
    </row>
    <row r="71" spans="1:496" ht="15" customHeight="1" x14ac:dyDescent="0.2">
      <c r="A71" s="237" t="str">
        <f t="shared" si="1"/>
        <v>INDEC-CM - 41278-12</v>
      </c>
      <c r="B71" s="237">
        <v>41278</v>
      </c>
      <c r="C71" s="239" t="s">
        <v>51</v>
      </c>
      <c r="D71" s="237">
        <v>12</v>
      </c>
      <c r="E71" s="240" t="s">
        <v>111</v>
      </c>
    </row>
    <row r="72" spans="1:496" ht="15" customHeight="1" x14ac:dyDescent="0.2">
      <c r="A72" s="237" t="str">
        <f t="shared" si="1"/>
        <v>INDEC-CM - 41278-11</v>
      </c>
      <c r="B72" s="237">
        <v>41278</v>
      </c>
      <c r="C72" s="239" t="s">
        <v>51</v>
      </c>
      <c r="D72" s="237">
        <v>11</v>
      </c>
      <c r="E72" s="240" t="s">
        <v>112</v>
      </c>
    </row>
    <row r="73" spans="1:496" ht="15" customHeight="1" x14ac:dyDescent="0.2">
      <c r="A73" s="237" t="str">
        <f t="shared" si="1"/>
        <v>INDEC-CM - 36320-41</v>
      </c>
      <c r="B73" s="237">
        <v>36320</v>
      </c>
      <c r="C73" s="239" t="s">
        <v>51</v>
      </c>
      <c r="D73" s="237">
        <v>41</v>
      </c>
      <c r="E73" s="236" t="s">
        <v>113</v>
      </c>
    </row>
    <row r="74" spans="1:496" ht="15" customHeight="1" x14ac:dyDescent="0.2">
      <c r="A74" s="237" t="str">
        <f t="shared" si="1"/>
        <v>INDEC-CM - 41516-21</v>
      </c>
      <c r="B74" s="237">
        <v>41516</v>
      </c>
      <c r="C74" s="239" t="s">
        <v>51</v>
      </c>
      <c r="D74" s="237">
        <v>21</v>
      </c>
      <c r="E74" s="236" t="s">
        <v>114</v>
      </c>
    </row>
    <row r="75" spans="1:496" s="243" customFormat="1" ht="15" customHeight="1" x14ac:dyDescent="0.2">
      <c r="A75" s="241"/>
      <c r="B75" s="241"/>
      <c r="C75" s="242"/>
      <c r="D75" s="241"/>
      <c r="E75" s="244"/>
      <c r="F75" s="236"/>
      <c r="G75" s="236"/>
      <c r="H75" s="236"/>
      <c r="I75" s="236"/>
      <c r="J75" s="236"/>
      <c r="K75" s="236"/>
      <c r="L75" s="236"/>
      <c r="M75" s="236"/>
      <c r="N75" s="236"/>
      <c r="O75" s="236"/>
      <c r="P75" s="236"/>
      <c r="Q75" s="236"/>
      <c r="R75" s="236"/>
      <c r="S75" s="236"/>
      <c r="T75" s="236"/>
      <c r="U75" s="236"/>
      <c r="V75" s="236"/>
      <c r="W75" s="236"/>
      <c r="X75" s="236"/>
      <c r="Y75" s="236"/>
      <c r="Z75" s="236"/>
      <c r="AA75" s="236"/>
      <c r="AB75" s="236"/>
      <c r="AC75" s="236"/>
      <c r="AD75" s="236"/>
      <c r="AE75" s="236"/>
      <c r="AF75" s="236"/>
      <c r="AG75" s="236"/>
      <c r="AH75" s="236"/>
      <c r="AI75" s="236"/>
      <c r="AJ75" s="236"/>
      <c r="AK75" s="236"/>
      <c r="AL75" s="236"/>
      <c r="AM75" s="236"/>
      <c r="AN75" s="236"/>
      <c r="AO75" s="236"/>
      <c r="AP75" s="236"/>
      <c r="AQ75" s="236"/>
      <c r="AR75" s="236"/>
      <c r="AS75" s="236"/>
      <c r="AT75" s="236"/>
      <c r="AU75" s="236"/>
      <c r="AV75" s="236"/>
      <c r="AW75" s="236"/>
      <c r="AX75" s="236"/>
      <c r="AY75" s="236"/>
      <c r="AZ75" s="236"/>
      <c r="BA75" s="236"/>
      <c r="BB75" s="236"/>
      <c r="BC75" s="236"/>
      <c r="BD75" s="236"/>
      <c r="BE75" s="236"/>
      <c r="BF75" s="236"/>
      <c r="BG75" s="236"/>
      <c r="BH75" s="236"/>
      <c r="BI75" s="236"/>
      <c r="BJ75" s="236"/>
      <c r="BK75" s="236"/>
      <c r="BL75" s="236"/>
      <c r="BM75" s="236"/>
      <c r="BN75" s="236"/>
      <c r="BO75" s="236"/>
      <c r="BP75" s="236"/>
      <c r="BQ75" s="236"/>
      <c r="BR75" s="236"/>
      <c r="BS75" s="236"/>
      <c r="BT75" s="236"/>
      <c r="BU75" s="236"/>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c r="HD75" s="236"/>
      <c r="HE75" s="236"/>
      <c r="HF75" s="236"/>
      <c r="HG75" s="236"/>
      <c r="HH75" s="236"/>
      <c r="HI75" s="236"/>
      <c r="HJ75" s="236"/>
      <c r="HK75" s="236"/>
      <c r="HL75" s="236"/>
      <c r="HM75" s="236"/>
      <c r="HN75" s="236"/>
      <c r="HO75" s="236"/>
      <c r="HP75" s="236"/>
      <c r="HQ75" s="236"/>
      <c r="HR75" s="236"/>
      <c r="HS75" s="236"/>
      <c r="HT75" s="236"/>
      <c r="HU75" s="236"/>
      <c r="HV75" s="236"/>
      <c r="HW75" s="236"/>
      <c r="HX75" s="236"/>
      <c r="HY75" s="236"/>
      <c r="HZ75" s="236"/>
      <c r="IA75" s="236"/>
      <c r="IB75" s="236"/>
      <c r="IC75" s="236"/>
      <c r="ID75" s="236"/>
      <c r="IE75" s="236"/>
      <c r="IF75" s="236"/>
      <c r="IG75" s="236"/>
      <c r="IH75" s="236"/>
      <c r="II75" s="236"/>
      <c r="IJ75" s="236"/>
      <c r="IK75" s="236"/>
      <c r="IL75" s="236"/>
      <c r="IM75" s="236"/>
      <c r="IN75" s="236"/>
      <c r="IO75" s="236"/>
      <c r="IP75" s="236"/>
      <c r="IQ75" s="236"/>
      <c r="IR75" s="236"/>
      <c r="IS75" s="236"/>
      <c r="IT75" s="236"/>
      <c r="IU75" s="236"/>
      <c r="IV75" s="236"/>
      <c r="IW75" s="236"/>
      <c r="IX75" s="236"/>
      <c r="IY75" s="236"/>
      <c r="IZ75" s="236"/>
      <c r="JA75" s="236"/>
      <c r="JB75" s="236"/>
      <c r="JC75" s="236"/>
      <c r="JD75" s="236"/>
      <c r="JE75" s="236"/>
      <c r="JF75" s="236"/>
      <c r="JG75" s="236"/>
      <c r="JH75" s="236"/>
      <c r="JI75" s="236"/>
      <c r="JJ75" s="236"/>
      <c r="JK75" s="236"/>
      <c r="JL75" s="236"/>
      <c r="JM75" s="236"/>
      <c r="JN75" s="236"/>
      <c r="JO75" s="236"/>
      <c r="JP75" s="236"/>
      <c r="JQ75" s="236"/>
      <c r="JR75" s="236"/>
      <c r="JS75" s="236"/>
      <c r="JT75" s="236"/>
      <c r="JU75" s="236"/>
      <c r="JV75" s="236"/>
      <c r="JW75" s="236"/>
      <c r="JX75" s="236"/>
      <c r="JY75" s="236"/>
      <c r="JZ75" s="236"/>
      <c r="KA75" s="236"/>
      <c r="KB75" s="236"/>
      <c r="KC75" s="236"/>
      <c r="KD75" s="236"/>
      <c r="KE75" s="236"/>
      <c r="KF75" s="236"/>
      <c r="KG75" s="236"/>
      <c r="KH75" s="236"/>
      <c r="KI75" s="236"/>
      <c r="KJ75" s="236"/>
      <c r="KK75" s="236"/>
      <c r="KL75" s="236"/>
      <c r="KM75" s="236"/>
      <c r="KN75" s="236"/>
      <c r="KO75" s="236"/>
      <c r="KP75" s="236"/>
      <c r="KQ75" s="236"/>
      <c r="KR75" s="236"/>
      <c r="KS75" s="236"/>
      <c r="KT75" s="236"/>
      <c r="KU75" s="236"/>
      <c r="KV75" s="236"/>
      <c r="KW75" s="236"/>
      <c r="KX75" s="236"/>
      <c r="KY75" s="236"/>
      <c r="KZ75" s="236"/>
      <c r="LA75" s="236"/>
      <c r="LB75" s="236"/>
      <c r="LC75" s="236"/>
      <c r="LD75" s="236"/>
      <c r="LE75" s="236"/>
      <c r="LF75" s="236"/>
      <c r="LG75" s="236"/>
      <c r="LH75" s="236"/>
      <c r="LI75" s="236"/>
      <c r="LJ75" s="236"/>
      <c r="LK75" s="236"/>
      <c r="LL75" s="236"/>
      <c r="LM75" s="236"/>
      <c r="LN75" s="236"/>
      <c r="LO75" s="236"/>
      <c r="LP75" s="236"/>
      <c r="LQ75" s="236"/>
      <c r="LR75" s="236"/>
      <c r="LS75" s="236"/>
      <c r="LT75" s="236"/>
      <c r="LU75" s="236"/>
      <c r="LV75" s="236"/>
      <c r="LW75" s="236"/>
      <c r="LX75" s="236"/>
      <c r="LY75" s="236"/>
      <c r="LZ75" s="236"/>
      <c r="MA75" s="236"/>
      <c r="MB75" s="236"/>
      <c r="MC75" s="236"/>
      <c r="MD75" s="236"/>
      <c r="ME75" s="236"/>
      <c r="MF75" s="236"/>
      <c r="MG75" s="236"/>
      <c r="MH75" s="236"/>
      <c r="MI75" s="236"/>
      <c r="MJ75" s="236"/>
      <c r="MK75" s="236"/>
      <c r="ML75" s="236"/>
      <c r="MM75" s="236"/>
      <c r="MN75" s="236"/>
      <c r="MO75" s="236"/>
      <c r="MP75" s="236"/>
      <c r="MQ75" s="236"/>
      <c r="MR75" s="236"/>
      <c r="MS75" s="236"/>
      <c r="MT75" s="236"/>
      <c r="MU75" s="236"/>
      <c r="MV75" s="236"/>
      <c r="MW75" s="236"/>
      <c r="MX75" s="236"/>
      <c r="MY75" s="236"/>
      <c r="MZ75" s="236"/>
      <c r="NA75" s="236"/>
      <c r="NB75" s="236"/>
      <c r="NC75" s="236"/>
      <c r="ND75" s="236"/>
      <c r="NE75" s="236"/>
      <c r="NF75" s="236"/>
      <c r="NG75" s="236"/>
      <c r="NH75" s="236"/>
      <c r="NI75" s="236"/>
      <c r="NJ75" s="236"/>
      <c r="NK75" s="236"/>
      <c r="NL75" s="236"/>
      <c r="NM75" s="236"/>
      <c r="NN75" s="236"/>
      <c r="NO75" s="236"/>
      <c r="NP75" s="236"/>
      <c r="NQ75" s="236"/>
      <c r="NR75" s="236"/>
      <c r="NS75" s="236"/>
      <c r="NT75" s="236"/>
      <c r="NU75" s="236"/>
      <c r="NV75" s="236"/>
      <c r="NW75" s="236"/>
      <c r="NX75" s="236"/>
      <c r="NY75" s="236"/>
      <c r="NZ75" s="236"/>
      <c r="OA75" s="236"/>
      <c r="OB75" s="236"/>
      <c r="OC75" s="236"/>
      <c r="OD75" s="236"/>
      <c r="OE75" s="236"/>
      <c r="OF75" s="236"/>
      <c r="OG75" s="236"/>
      <c r="OH75" s="236"/>
      <c r="OI75" s="236"/>
      <c r="OJ75" s="236"/>
      <c r="OK75" s="236"/>
      <c r="OL75" s="236"/>
      <c r="OM75" s="236"/>
      <c r="ON75" s="236"/>
      <c r="OO75" s="236"/>
      <c r="OP75" s="236"/>
      <c r="OQ75" s="236"/>
      <c r="OR75" s="236"/>
      <c r="OS75" s="236"/>
      <c r="OT75" s="236"/>
      <c r="OU75" s="236"/>
      <c r="OV75" s="236"/>
      <c r="OW75" s="236"/>
      <c r="OX75" s="236"/>
      <c r="OY75" s="236"/>
      <c r="OZ75" s="236"/>
      <c r="PA75" s="236"/>
      <c r="PB75" s="236"/>
      <c r="PC75" s="236"/>
      <c r="PD75" s="236"/>
      <c r="PE75" s="236"/>
      <c r="PF75" s="236"/>
      <c r="PG75" s="236"/>
      <c r="PH75" s="236"/>
      <c r="PI75" s="236"/>
      <c r="PJ75" s="236"/>
      <c r="PK75" s="236"/>
      <c r="PL75" s="236"/>
      <c r="PM75" s="236"/>
      <c r="PN75" s="236"/>
      <c r="PO75" s="236"/>
      <c r="PP75" s="236"/>
      <c r="PQ75" s="236"/>
      <c r="PR75" s="236"/>
      <c r="PS75" s="236"/>
      <c r="PT75" s="236"/>
      <c r="PU75" s="236"/>
      <c r="PV75" s="236"/>
      <c r="PW75" s="236"/>
      <c r="PX75" s="236"/>
      <c r="PY75" s="236"/>
      <c r="PZ75" s="236"/>
      <c r="QA75" s="236"/>
      <c r="QB75" s="236"/>
      <c r="QC75" s="236"/>
      <c r="QD75" s="236"/>
      <c r="QE75" s="236"/>
      <c r="QF75" s="236"/>
      <c r="QG75" s="236"/>
      <c r="QH75" s="236"/>
      <c r="QI75" s="236"/>
      <c r="QJ75" s="236"/>
      <c r="QK75" s="236"/>
      <c r="QL75" s="236"/>
      <c r="QM75" s="236"/>
      <c r="QN75" s="236"/>
      <c r="QO75" s="236"/>
      <c r="QP75" s="236"/>
      <c r="QQ75" s="236"/>
      <c r="QR75" s="236"/>
      <c r="QS75" s="236"/>
      <c r="QT75" s="236"/>
      <c r="QU75" s="236"/>
      <c r="QV75" s="236"/>
      <c r="QW75" s="236"/>
      <c r="QX75" s="236"/>
      <c r="QY75" s="236"/>
      <c r="QZ75" s="236"/>
      <c r="RA75" s="236"/>
      <c r="RB75" s="236"/>
      <c r="RC75" s="236"/>
      <c r="RD75" s="236"/>
      <c r="RE75" s="236"/>
      <c r="RF75" s="236"/>
      <c r="RG75" s="236"/>
      <c r="RH75" s="236"/>
      <c r="RI75" s="236"/>
      <c r="RJ75" s="236"/>
      <c r="RK75" s="236"/>
      <c r="RL75" s="236"/>
      <c r="RM75" s="236"/>
      <c r="RN75" s="236"/>
      <c r="RO75" s="236"/>
      <c r="RP75" s="236"/>
      <c r="RQ75" s="236"/>
      <c r="RR75" s="236"/>
      <c r="RS75" s="236"/>
      <c r="RT75" s="236"/>
      <c r="RU75" s="236"/>
      <c r="RV75" s="236"/>
      <c r="RW75" s="236"/>
      <c r="RX75" s="236"/>
      <c r="RY75" s="236"/>
      <c r="RZ75" s="236"/>
      <c r="SA75" s="236"/>
      <c r="SB75" s="236"/>
    </row>
    <row r="76" spans="1:496" ht="15" customHeight="1" x14ac:dyDescent="0.2">
      <c r="A76" s="237" t="str">
        <f t="shared" si="1"/>
        <v>INDEC-CM - 46350-11</v>
      </c>
      <c r="B76" s="237">
        <v>46350</v>
      </c>
      <c r="C76" s="239" t="s">
        <v>51</v>
      </c>
      <c r="D76" s="237">
        <v>11</v>
      </c>
      <c r="E76" s="236" t="s">
        <v>115</v>
      </c>
    </row>
    <row r="77" spans="1:496" ht="15" customHeight="1" x14ac:dyDescent="0.2">
      <c r="A77" s="237" t="str">
        <f t="shared" si="1"/>
        <v>INDEC-CM - 41278-41</v>
      </c>
      <c r="B77" s="237">
        <v>41278</v>
      </c>
      <c r="C77" s="239" t="s">
        <v>51</v>
      </c>
      <c r="D77" s="237">
        <v>41</v>
      </c>
      <c r="E77" s="240" t="s">
        <v>116</v>
      </c>
    </row>
    <row r="78" spans="1:496" ht="15" customHeight="1" x14ac:dyDescent="0.2">
      <c r="A78" s="237" t="str">
        <f t="shared" si="1"/>
        <v>INDEC-CM - 42999-11</v>
      </c>
      <c r="B78" s="237">
        <v>42999</v>
      </c>
      <c r="C78" s="239" t="s">
        <v>51</v>
      </c>
      <c r="D78" s="237">
        <v>11</v>
      </c>
      <c r="E78" s="236" t="s">
        <v>117</v>
      </c>
    </row>
    <row r="79" spans="1:496" ht="15" customHeight="1" x14ac:dyDescent="0.2">
      <c r="A79" s="237" t="str">
        <f t="shared" si="1"/>
        <v>INDEC-CM - 36320-51</v>
      </c>
      <c r="B79" s="237">
        <v>36320</v>
      </c>
      <c r="C79" s="239" t="s">
        <v>51</v>
      </c>
      <c r="D79" s="237">
        <v>51</v>
      </c>
      <c r="E79" s="236" t="s">
        <v>118</v>
      </c>
    </row>
    <row r="80" spans="1:496" ht="15" customHeight="1" x14ac:dyDescent="0.2">
      <c r="A80" s="237" t="str">
        <f t="shared" si="1"/>
        <v>INDEC-CM - 31600-12</v>
      </c>
      <c r="B80" s="237">
        <v>31600</v>
      </c>
      <c r="C80" s="239" t="s">
        <v>51</v>
      </c>
      <c r="D80" s="237">
        <v>12</v>
      </c>
      <c r="E80" s="236" t="s">
        <v>119</v>
      </c>
    </row>
    <row r="81" spans="1:496" ht="15" customHeight="1" x14ac:dyDescent="0.2">
      <c r="A81" s="237" t="str">
        <f t="shared" si="1"/>
        <v>INDEC-CM - 36950-11</v>
      </c>
      <c r="B81" s="237">
        <v>36950</v>
      </c>
      <c r="C81" s="239" t="s">
        <v>51</v>
      </c>
      <c r="D81" s="237">
        <v>11</v>
      </c>
      <c r="E81" s="236" t="s">
        <v>120</v>
      </c>
    </row>
    <row r="82" spans="1:496" ht="15" customHeight="1" x14ac:dyDescent="0.2">
      <c r="A82" s="237" t="str">
        <f t="shared" si="1"/>
        <v>INDEC-CM - 31600-11</v>
      </c>
      <c r="B82" s="237">
        <v>31600</v>
      </c>
      <c r="C82" s="239" t="s">
        <v>51</v>
      </c>
      <c r="D82" s="237">
        <v>11</v>
      </c>
      <c r="E82" s="236" t="s">
        <v>121</v>
      </c>
    </row>
    <row r="83" spans="1:496" ht="15" customHeight="1" x14ac:dyDescent="0.2">
      <c r="A83" s="237" t="str">
        <f t="shared" si="1"/>
        <v>INDEC-CM - 37112-11</v>
      </c>
      <c r="B83" s="237">
        <v>37112</v>
      </c>
      <c r="C83" s="239" t="s">
        <v>51</v>
      </c>
      <c r="D83" s="237">
        <v>11</v>
      </c>
      <c r="E83" s="236" t="s">
        <v>122</v>
      </c>
    </row>
    <row r="84" spans="1:496" ht="15" customHeight="1" x14ac:dyDescent="0.2">
      <c r="A84" s="237" t="str">
        <f t="shared" si="1"/>
        <v>INDEC-CM - 41278-31</v>
      </c>
      <c r="B84" s="237">
        <v>41278</v>
      </c>
      <c r="C84" s="239" t="s">
        <v>51</v>
      </c>
      <c r="D84" s="237">
        <v>31</v>
      </c>
      <c r="E84" s="240" t="s">
        <v>123</v>
      </c>
    </row>
    <row r="85" spans="1:496" ht="15" customHeight="1" x14ac:dyDescent="0.2">
      <c r="A85" s="237" t="str">
        <f t="shared" si="1"/>
        <v>INDEC-CM - 41278-13</v>
      </c>
      <c r="B85" s="237">
        <v>41278</v>
      </c>
      <c r="C85" s="239" t="s">
        <v>51</v>
      </c>
      <c r="D85" s="237">
        <v>13</v>
      </c>
      <c r="E85" s="240" t="s">
        <v>124</v>
      </c>
    </row>
    <row r="86" spans="1:496" ht="15" customHeight="1" x14ac:dyDescent="0.2">
      <c r="A86" s="237" t="str">
        <f t="shared" si="1"/>
        <v>INDEC-CM - 37570-11</v>
      </c>
      <c r="B86" s="237">
        <v>37570</v>
      </c>
      <c r="C86" s="239" t="s">
        <v>51</v>
      </c>
      <c r="D86" s="237">
        <v>11</v>
      </c>
      <c r="E86" s="240" t="s">
        <v>125</v>
      </c>
    </row>
    <row r="87" spans="1:496" ht="15" customHeight="1" x14ac:dyDescent="0.2">
      <c r="A87" s="237" t="str">
        <f t="shared" si="1"/>
        <v>INDEC-CM - 43220-11</v>
      </c>
      <c r="B87" s="237">
        <v>43220</v>
      </c>
      <c r="C87" s="239" t="s">
        <v>51</v>
      </c>
      <c r="D87" s="237">
        <v>11</v>
      </c>
      <c r="E87" s="236" t="s">
        <v>126</v>
      </c>
    </row>
    <row r="88" spans="1:496" ht="15" customHeight="1" x14ac:dyDescent="0.2">
      <c r="A88" s="237" t="str">
        <f t="shared" si="1"/>
        <v>INDEC-CM - 43220-12</v>
      </c>
      <c r="B88" s="237">
        <v>43220</v>
      </c>
      <c r="C88" s="239" t="s">
        <v>51</v>
      </c>
      <c r="D88" s="237">
        <v>12</v>
      </c>
      <c r="E88" s="236" t="s">
        <v>127</v>
      </c>
    </row>
    <row r="89" spans="1:496" ht="15" customHeight="1" x14ac:dyDescent="0.2">
      <c r="A89" s="237" t="str">
        <f t="shared" si="1"/>
        <v>INDEC-CM - 43220-21</v>
      </c>
      <c r="B89" s="237">
        <v>43220</v>
      </c>
      <c r="C89" s="239" t="s">
        <v>51</v>
      </c>
      <c r="D89" s="237">
        <v>21</v>
      </c>
      <c r="E89" s="236" t="s">
        <v>128</v>
      </c>
    </row>
    <row r="90" spans="1:496" ht="15" customHeight="1" x14ac:dyDescent="0.2">
      <c r="A90" s="237" t="str">
        <f t="shared" si="1"/>
        <v>INDEC-CM - 43220-22</v>
      </c>
      <c r="B90" s="237">
        <v>43220</v>
      </c>
      <c r="C90" s="239" t="s">
        <v>51</v>
      </c>
      <c r="D90" s="237">
        <v>22</v>
      </c>
      <c r="E90" s="236" t="s">
        <v>129</v>
      </c>
    </row>
    <row r="91" spans="1:496" ht="15" customHeight="1" x14ac:dyDescent="0.2">
      <c r="A91" s="237" t="str">
        <f t="shared" si="1"/>
        <v>INDEC-CM - 43220-23</v>
      </c>
      <c r="B91" s="237">
        <v>43220</v>
      </c>
      <c r="C91" s="239" t="s">
        <v>51</v>
      </c>
      <c r="D91" s="237">
        <v>23</v>
      </c>
      <c r="E91" s="236" t="s">
        <v>130</v>
      </c>
    </row>
    <row r="92" spans="1:496" ht="15" customHeight="1" x14ac:dyDescent="0.2">
      <c r="A92" s="237" t="str">
        <f t="shared" si="1"/>
        <v>INDEC-CM - 43220-31</v>
      </c>
      <c r="B92" s="237">
        <v>43220</v>
      </c>
      <c r="C92" s="239" t="s">
        <v>51</v>
      </c>
      <c r="D92" s="237">
        <v>31</v>
      </c>
      <c r="E92" s="236" t="s">
        <v>131</v>
      </c>
    </row>
    <row r="93" spans="1:496" ht="15" customHeight="1" x14ac:dyDescent="0.2">
      <c r="A93" s="237" t="str">
        <f t="shared" si="1"/>
        <v>INDEC-CM - 43220-32</v>
      </c>
      <c r="B93" s="237">
        <v>43220</v>
      </c>
      <c r="C93" s="239" t="s">
        <v>51</v>
      </c>
      <c r="D93" s="237">
        <v>32</v>
      </c>
      <c r="E93" s="236" t="s">
        <v>132</v>
      </c>
    </row>
    <row r="94" spans="1:496" ht="15" customHeight="1" x14ac:dyDescent="0.2">
      <c r="A94" s="237" t="str">
        <f t="shared" si="1"/>
        <v>INDEC-CM - 41278-32</v>
      </c>
      <c r="B94" s="237">
        <v>41278</v>
      </c>
      <c r="C94" s="239" t="s">
        <v>51</v>
      </c>
      <c r="D94" s="237">
        <v>32</v>
      </c>
      <c r="E94" s="240" t="s">
        <v>133</v>
      </c>
    </row>
    <row r="95" spans="1:496" ht="15" customHeight="1" x14ac:dyDescent="0.2">
      <c r="A95" s="237" t="str">
        <f t="shared" si="1"/>
        <v>INDEC-CM - 36320-32</v>
      </c>
      <c r="B95" s="237">
        <v>36320</v>
      </c>
      <c r="C95" s="239" t="s">
        <v>51</v>
      </c>
      <c r="D95" s="237">
        <v>32</v>
      </c>
      <c r="E95" s="236" t="s">
        <v>134</v>
      </c>
    </row>
    <row r="96" spans="1:496" s="243" customFormat="1" ht="15" customHeight="1" x14ac:dyDescent="0.2">
      <c r="A96" s="241"/>
      <c r="B96" s="241"/>
      <c r="C96" s="242"/>
      <c r="D96" s="241"/>
      <c r="E96" s="244"/>
      <c r="F96" s="236"/>
      <c r="G96" s="236"/>
      <c r="H96" s="236"/>
      <c r="I96" s="236"/>
      <c r="J96" s="236"/>
      <c r="K96" s="236"/>
      <c r="L96" s="236"/>
      <c r="M96" s="236"/>
      <c r="N96" s="236"/>
      <c r="O96" s="236"/>
      <c r="P96" s="236"/>
      <c r="Q96" s="236"/>
      <c r="R96" s="236"/>
      <c r="S96" s="236"/>
      <c r="T96" s="236"/>
      <c r="U96" s="236"/>
      <c r="V96" s="236"/>
      <c r="W96" s="236"/>
      <c r="X96" s="236"/>
      <c r="Y96" s="236"/>
      <c r="Z96" s="236"/>
      <c r="AA96" s="236"/>
      <c r="AB96" s="236"/>
      <c r="AC96" s="236"/>
      <c r="AD96" s="236"/>
      <c r="AE96" s="236"/>
      <c r="AF96" s="236"/>
      <c r="AG96" s="236"/>
      <c r="AH96" s="236"/>
      <c r="AI96" s="236"/>
      <c r="AJ96" s="236"/>
      <c r="AK96" s="236"/>
      <c r="AL96" s="236"/>
      <c r="AM96" s="236"/>
      <c r="AN96" s="236"/>
      <c r="AO96" s="236"/>
      <c r="AP96" s="236"/>
      <c r="AQ96" s="236"/>
      <c r="AR96" s="236"/>
      <c r="AS96" s="236"/>
      <c r="AT96" s="236"/>
      <c r="AU96" s="236"/>
      <c r="AV96" s="236"/>
      <c r="AW96" s="236"/>
      <c r="AX96" s="236"/>
      <c r="AY96" s="236"/>
      <c r="AZ96" s="236"/>
      <c r="BA96" s="236"/>
      <c r="BB96" s="236"/>
      <c r="BC96" s="236"/>
      <c r="BD96" s="236"/>
      <c r="BE96" s="236"/>
      <c r="BF96" s="236"/>
      <c r="BG96" s="236"/>
      <c r="BH96" s="236"/>
      <c r="BI96" s="236"/>
      <c r="BJ96" s="236"/>
      <c r="BK96" s="236"/>
      <c r="BL96" s="236"/>
      <c r="BM96" s="236"/>
      <c r="BN96" s="236"/>
      <c r="BO96" s="236"/>
      <c r="BP96" s="236"/>
      <c r="BQ96" s="236"/>
      <c r="BR96" s="236"/>
      <c r="BS96" s="236"/>
      <c r="BT96" s="236"/>
      <c r="BU96" s="236"/>
      <c r="BV96" s="236"/>
      <c r="BW96" s="236"/>
      <c r="BX96" s="236"/>
      <c r="BY96" s="236"/>
      <c r="BZ96" s="236"/>
      <c r="CA96" s="236"/>
      <c r="CB96" s="236"/>
      <c r="CC96" s="236"/>
      <c r="CD96" s="236"/>
      <c r="CE96" s="236"/>
      <c r="CF96" s="236"/>
      <c r="CG96" s="236"/>
      <c r="CH96" s="236"/>
      <c r="CI96" s="236"/>
      <c r="CJ96" s="236"/>
      <c r="CK96" s="236"/>
      <c r="CL96" s="236"/>
      <c r="CM96" s="236"/>
      <c r="CN96" s="236"/>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c r="HC96" s="236"/>
      <c r="HD96" s="236"/>
      <c r="HE96" s="236"/>
      <c r="HF96" s="236"/>
      <c r="HG96" s="236"/>
      <c r="HH96" s="236"/>
      <c r="HI96" s="236"/>
      <c r="HJ96" s="236"/>
      <c r="HK96" s="236"/>
      <c r="HL96" s="236"/>
      <c r="HM96" s="236"/>
      <c r="HN96" s="236"/>
      <c r="HO96" s="236"/>
      <c r="HP96" s="236"/>
      <c r="HQ96" s="236"/>
      <c r="HR96" s="236"/>
      <c r="HS96" s="236"/>
      <c r="HT96" s="236"/>
      <c r="HU96" s="236"/>
      <c r="HV96" s="236"/>
      <c r="HW96" s="236"/>
      <c r="HX96" s="236"/>
      <c r="HY96" s="236"/>
      <c r="HZ96" s="236"/>
      <c r="IA96" s="236"/>
      <c r="IB96" s="236"/>
      <c r="IC96" s="236"/>
      <c r="ID96" s="236"/>
      <c r="IE96" s="236"/>
      <c r="IF96" s="236"/>
      <c r="IG96" s="236"/>
      <c r="IH96" s="236"/>
      <c r="II96" s="236"/>
      <c r="IJ96" s="236"/>
      <c r="IK96" s="236"/>
      <c r="IL96" s="236"/>
      <c r="IM96" s="236"/>
      <c r="IN96" s="236"/>
      <c r="IO96" s="236"/>
      <c r="IP96" s="236"/>
      <c r="IQ96" s="236"/>
      <c r="IR96" s="236"/>
      <c r="IS96" s="236"/>
      <c r="IT96" s="236"/>
      <c r="IU96" s="236"/>
      <c r="IV96" s="236"/>
      <c r="IW96" s="236"/>
      <c r="IX96" s="236"/>
      <c r="IY96" s="236"/>
      <c r="IZ96" s="236"/>
      <c r="JA96" s="236"/>
      <c r="JB96" s="236"/>
      <c r="JC96" s="236"/>
      <c r="JD96" s="236"/>
      <c r="JE96" s="236"/>
      <c r="JF96" s="236"/>
      <c r="JG96" s="236"/>
      <c r="JH96" s="236"/>
      <c r="JI96" s="236"/>
      <c r="JJ96" s="236"/>
      <c r="JK96" s="236"/>
      <c r="JL96" s="236"/>
      <c r="JM96" s="236"/>
      <c r="JN96" s="236"/>
      <c r="JO96" s="236"/>
      <c r="JP96" s="236"/>
      <c r="JQ96" s="236"/>
      <c r="JR96" s="236"/>
      <c r="JS96" s="236"/>
      <c r="JT96" s="236"/>
      <c r="JU96" s="236"/>
      <c r="JV96" s="236"/>
      <c r="JW96" s="236"/>
      <c r="JX96" s="236"/>
      <c r="JY96" s="236"/>
      <c r="JZ96" s="236"/>
      <c r="KA96" s="236"/>
      <c r="KB96" s="236"/>
      <c r="KC96" s="236"/>
      <c r="KD96" s="236"/>
      <c r="KE96" s="236"/>
      <c r="KF96" s="236"/>
      <c r="KG96" s="236"/>
      <c r="KH96" s="236"/>
      <c r="KI96" s="236"/>
      <c r="KJ96" s="236"/>
      <c r="KK96" s="236"/>
      <c r="KL96" s="236"/>
      <c r="KM96" s="236"/>
      <c r="KN96" s="236"/>
      <c r="KO96" s="236"/>
      <c r="KP96" s="236"/>
      <c r="KQ96" s="236"/>
      <c r="KR96" s="236"/>
      <c r="KS96" s="236"/>
      <c r="KT96" s="236"/>
      <c r="KU96" s="236"/>
      <c r="KV96" s="236"/>
      <c r="KW96" s="236"/>
      <c r="KX96" s="236"/>
      <c r="KY96" s="236"/>
      <c r="KZ96" s="236"/>
      <c r="LA96" s="236"/>
      <c r="LB96" s="236"/>
      <c r="LC96" s="236"/>
      <c r="LD96" s="236"/>
      <c r="LE96" s="236"/>
      <c r="LF96" s="236"/>
      <c r="LG96" s="236"/>
      <c r="LH96" s="236"/>
      <c r="LI96" s="236"/>
      <c r="LJ96" s="236"/>
      <c r="LK96" s="236"/>
      <c r="LL96" s="236"/>
      <c r="LM96" s="236"/>
      <c r="LN96" s="236"/>
      <c r="LO96" s="236"/>
      <c r="LP96" s="236"/>
      <c r="LQ96" s="236"/>
      <c r="LR96" s="236"/>
      <c r="LS96" s="236"/>
      <c r="LT96" s="236"/>
      <c r="LU96" s="236"/>
      <c r="LV96" s="236"/>
      <c r="LW96" s="236"/>
      <c r="LX96" s="236"/>
      <c r="LY96" s="236"/>
      <c r="LZ96" s="236"/>
      <c r="MA96" s="236"/>
      <c r="MB96" s="236"/>
      <c r="MC96" s="236"/>
      <c r="MD96" s="236"/>
      <c r="ME96" s="236"/>
      <c r="MF96" s="236"/>
      <c r="MG96" s="236"/>
      <c r="MH96" s="236"/>
      <c r="MI96" s="236"/>
      <c r="MJ96" s="236"/>
      <c r="MK96" s="236"/>
      <c r="ML96" s="236"/>
      <c r="MM96" s="236"/>
      <c r="MN96" s="236"/>
      <c r="MO96" s="236"/>
      <c r="MP96" s="236"/>
      <c r="MQ96" s="236"/>
      <c r="MR96" s="236"/>
      <c r="MS96" s="236"/>
      <c r="MT96" s="236"/>
      <c r="MU96" s="236"/>
      <c r="MV96" s="236"/>
      <c r="MW96" s="236"/>
      <c r="MX96" s="236"/>
      <c r="MY96" s="236"/>
      <c r="MZ96" s="236"/>
      <c r="NA96" s="236"/>
      <c r="NB96" s="236"/>
      <c r="NC96" s="236"/>
      <c r="ND96" s="236"/>
      <c r="NE96" s="236"/>
      <c r="NF96" s="236"/>
      <c r="NG96" s="236"/>
      <c r="NH96" s="236"/>
      <c r="NI96" s="236"/>
      <c r="NJ96" s="236"/>
      <c r="NK96" s="236"/>
      <c r="NL96" s="236"/>
      <c r="NM96" s="236"/>
      <c r="NN96" s="236"/>
      <c r="NO96" s="236"/>
      <c r="NP96" s="236"/>
      <c r="NQ96" s="236"/>
      <c r="NR96" s="236"/>
      <c r="NS96" s="236"/>
      <c r="NT96" s="236"/>
      <c r="NU96" s="236"/>
      <c r="NV96" s="236"/>
      <c r="NW96" s="236"/>
      <c r="NX96" s="236"/>
      <c r="NY96" s="236"/>
      <c r="NZ96" s="236"/>
      <c r="OA96" s="236"/>
      <c r="OB96" s="236"/>
      <c r="OC96" s="236"/>
      <c r="OD96" s="236"/>
      <c r="OE96" s="236"/>
      <c r="OF96" s="236"/>
      <c r="OG96" s="236"/>
      <c r="OH96" s="236"/>
      <c r="OI96" s="236"/>
      <c r="OJ96" s="236"/>
      <c r="OK96" s="236"/>
      <c r="OL96" s="236"/>
      <c r="OM96" s="236"/>
      <c r="ON96" s="236"/>
      <c r="OO96" s="236"/>
      <c r="OP96" s="236"/>
      <c r="OQ96" s="236"/>
      <c r="OR96" s="236"/>
      <c r="OS96" s="236"/>
      <c r="OT96" s="236"/>
      <c r="OU96" s="236"/>
      <c r="OV96" s="236"/>
      <c r="OW96" s="236"/>
      <c r="OX96" s="236"/>
      <c r="OY96" s="236"/>
      <c r="OZ96" s="236"/>
      <c r="PA96" s="236"/>
      <c r="PB96" s="236"/>
      <c r="PC96" s="236"/>
      <c r="PD96" s="236"/>
      <c r="PE96" s="236"/>
      <c r="PF96" s="236"/>
      <c r="PG96" s="236"/>
      <c r="PH96" s="236"/>
      <c r="PI96" s="236"/>
      <c r="PJ96" s="236"/>
      <c r="PK96" s="236"/>
      <c r="PL96" s="236"/>
      <c r="PM96" s="236"/>
      <c r="PN96" s="236"/>
      <c r="PO96" s="236"/>
      <c r="PP96" s="236"/>
      <c r="PQ96" s="236"/>
      <c r="PR96" s="236"/>
      <c r="PS96" s="236"/>
      <c r="PT96" s="236"/>
      <c r="PU96" s="236"/>
      <c r="PV96" s="236"/>
      <c r="PW96" s="236"/>
      <c r="PX96" s="236"/>
      <c r="PY96" s="236"/>
      <c r="PZ96" s="236"/>
      <c r="QA96" s="236"/>
      <c r="QB96" s="236"/>
      <c r="QC96" s="236"/>
      <c r="QD96" s="236"/>
      <c r="QE96" s="236"/>
      <c r="QF96" s="236"/>
      <c r="QG96" s="236"/>
      <c r="QH96" s="236"/>
      <c r="QI96" s="236"/>
      <c r="QJ96" s="236"/>
      <c r="QK96" s="236"/>
      <c r="QL96" s="236"/>
      <c r="QM96" s="236"/>
      <c r="QN96" s="236"/>
      <c r="QO96" s="236"/>
      <c r="QP96" s="236"/>
      <c r="QQ96" s="236"/>
      <c r="QR96" s="236"/>
      <c r="QS96" s="236"/>
      <c r="QT96" s="236"/>
      <c r="QU96" s="236"/>
      <c r="QV96" s="236"/>
      <c r="QW96" s="236"/>
      <c r="QX96" s="236"/>
      <c r="QY96" s="236"/>
      <c r="QZ96" s="236"/>
      <c r="RA96" s="236"/>
      <c r="RB96" s="236"/>
      <c r="RC96" s="236"/>
      <c r="RD96" s="236"/>
      <c r="RE96" s="236"/>
      <c r="RF96" s="236"/>
      <c r="RG96" s="236"/>
      <c r="RH96" s="236"/>
      <c r="RI96" s="236"/>
      <c r="RJ96" s="236"/>
      <c r="RK96" s="236"/>
      <c r="RL96" s="236"/>
      <c r="RM96" s="236"/>
      <c r="RN96" s="236"/>
      <c r="RO96" s="236"/>
      <c r="RP96" s="236"/>
      <c r="RQ96" s="236"/>
      <c r="RR96" s="236"/>
      <c r="RS96" s="236"/>
      <c r="RT96" s="236"/>
      <c r="RU96" s="236"/>
      <c r="RV96" s="236"/>
      <c r="RW96" s="236"/>
      <c r="RX96" s="236"/>
      <c r="RY96" s="236"/>
      <c r="RZ96" s="236"/>
      <c r="SA96" s="236"/>
      <c r="SB96" s="236"/>
    </row>
    <row r="97" spans="1:496" ht="15" customHeight="1" x14ac:dyDescent="0.2">
      <c r="A97" s="237" t="str">
        <f t="shared" si="1"/>
        <v>INDEC-CM - 35110-11</v>
      </c>
      <c r="B97" s="237">
        <v>35110</v>
      </c>
      <c r="C97" s="239" t="s">
        <v>51</v>
      </c>
      <c r="D97" s="237">
        <v>11</v>
      </c>
      <c r="E97" s="236" t="s">
        <v>135</v>
      </c>
    </row>
    <row r="98" spans="1:496" ht="15" customHeight="1" x14ac:dyDescent="0.2">
      <c r="A98" s="237" t="str">
        <f t="shared" si="1"/>
        <v>INDEC-CM - 35110-12</v>
      </c>
      <c r="B98" s="237">
        <v>35110</v>
      </c>
      <c r="C98" s="239" t="s">
        <v>51</v>
      </c>
      <c r="D98" s="237">
        <v>12</v>
      </c>
      <c r="E98" s="236" t="s">
        <v>136</v>
      </c>
    </row>
    <row r="99" spans="1:496" ht="15" customHeight="1" x14ac:dyDescent="0.2">
      <c r="A99" s="237" t="str">
        <f t="shared" si="1"/>
        <v>INDEC-CM - 35110-21</v>
      </c>
      <c r="B99" s="237">
        <v>35110</v>
      </c>
      <c r="C99" s="239" t="s">
        <v>51</v>
      </c>
      <c r="D99" s="237">
        <v>21</v>
      </c>
      <c r="E99" s="236" t="s">
        <v>137</v>
      </c>
    </row>
    <row r="100" spans="1:496" ht="15" customHeight="1" x14ac:dyDescent="0.2">
      <c r="A100" s="237" t="str">
        <f t="shared" si="1"/>
        <v>INDEC-CM - 35110-22</v>
      </c>
      <c r="B100" s="237">
        <v>35110</v>
      </c>
      <c r="C100" s="239" t="s">
        <v>51</v>
      </c>
      <c r="D100" s="237">
        <v>22</v>
      </c>
      <c r="E100" s="236" t="s">
        <v>138</v>
      </c>
    </row>
    <row r="101" spans="1:496" ht="15" customHeight="1" x14ac:dyDescent="0.2">
      <c r="A101" s="237" t="str">
        <f t="shared" si="1"/>
        <v>INDEC-CM - 41547-11</v>
      </c>
      <c r="B101" s="237">
        <v>41547</v>
      </c>
      <c r="C101" s="239" t="s">
        <v>51</v>
      </c>
      <c r="D101" s="237">
        <v>11</v>
      </c>
      <c r="E101" s="236" t="s">
        <v>139</v>
      </c>
    </row>
    <row r="102" spans="1:496" s="243" customFormat="1" ht="9.75" customHeight="1" x14ac:dyDescent="0.2">
      <c r="A102" s="241"/>
      <c r="B102" s="241"/>
      <c r="C102" s="242"/>
      <c r="D102" s="241"/>
      <c r="F102" s="236"/>
      <c r="G102" s="236"/>
      <c r="H102" s="236"/>
      <c r="I102" s="236"/>
      <c r="J102" s="236"/>
      <c r="K102" s="236"/>
      <c r="L102" s="236"/>
      <c r="M102" s="236"/>
      <c r="N102" s="236"/>
      <c r="O102" s="236"/>
      <c r="P102" s="236"/>
      <c r="Q102" s="236"/>
      <c r="R102" s="236"/>
      <c r="S102" s="236"/>
      <c r="T102" s="236"/>
      <c r="U102" s="236"/>
      <c r="V102" s="236"/>
      <c r="W102" s="236"/>
      <c r="X102" s="236"/>
      <c r="Y102" s="236"/>
      <c r="Z102" s="236"/>
      <c r="AA102" s="236"/>
      <c r="AB102" s="236"/>
      <c r="AC102" s="236"/>
      <c r="AD102" s="236"/>
      <c r="AE102" s="236"/>
      <c r="AF102" s="236"/>
      <c r="AG102" s="236"/>
      <c r="AH102" s="236"/>
      <c r="AI102" s="236"/>
      <c r="AJ102" s="236"/>
      <c r="AK102" s="236"/>
      <c r="AL102" s="236"/>
      <c r="AM102" s="236"/>
      <c r="AN102" s="236"/>
      <c r="AO102" s="236"/>
      <c r="AP102" s="236"/>
      <c r="AQ102" s="236"/>
      <c r="AR102" s="236"/>
      <c r="AS102" s="236"/>
      <c r="AT102" s="236"/>
      <c r="AU102" s="236"/>
      <c r="AV102" s="236"/>
      <c r="AW102" s="236"/>
      <c r="AX102" s="236"/>
      <c r="AY102" s="236"/>
      <c r="AZ102" s="236"/>
      <c r="BA102" s="236"/>
      <c r="BB102" s="236"/>
      <c r="BC102" s="236"/>
      <c r="BD102" s="236"/>
      <c r="BE102" s="236"/>
      <c r="BF102" s="236"/>
      <c r="BG102" s="236"/>
      <c r="BH102" s="236"/>
      <c r="BI102" s="236"/>
      <c r="BJ102" s="236"/>
      <c r="BK102" s="236"/>
      <c r="BL102" s="236"/>
      <c r="BM102" s="236"/>
      <c r="BN102" s="236"/>
      <c r="BO102" s="236"/>
      <c r="BP102" s="236"/>
      <c r="BQ102" s="236"/>
      <c r="BR102" s="236"/>
      <c r="BS102" s="236"/>
      <c r="BT102" s="236"/>
      <c r="BU102" s="236"/>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c r="HC102" s="236"/>
      <c r="HD102" s="236"/>
      <c r="HE102" s="236"/>
      <c r="HF102" s="236"/>
      <c r="HG102" s="236"/>
      <c r="HH102" s="236"/>
      <c r="HI102" s="236"/>
      <c r="HJ102" s="236"/>
      <c r="HK102" s="236"/>
      <c r="HL102" s="236"/>
      <c r="HM102" s="236"/>
      <c r="HN102" s="236"/>
      <c r="HO102" s="236"/>
      <c r="HP102" s="236"/>
      <c r="HQ102" s="236"/>
      <c r="HR102" s="236"/>
      <c r="HS102" s="236"/>
      <c r="HT102" s="236"/>
      <c r="HU102" s="236"/>
      <c r="HV102" s="236"/>
      <c r="HW102" s="236"/>
      <c r="HX102" s="236"/>
      <c r="HY102" s="236"/>
      <c r="HZ102" s="236"/>
      <c r="IA102" s="236"/>
      <c r="IB102" s="236"/>
      <c r="IC102" s="236"/>
      <c r="ID102" s="236"/>
      <c r="IE102" s="236"/>
      <c r="IF102" s="236"/>
      <c r="IG102" s="236"/>
      <c r="IH102" s="236"/>
      <c r="II102" s="236"/>
      <c r="IJ102" s="236"/>
      <c r="IK102" s="236"/>
      <c r="IL102" s="236"/>
      <c r="IM102" s="236"/>
      <c r="IN102" s="236"/>
      <c r="IO102" s="236"/>
      <c r="IP102" s="236"/>
      <c r="IQ102" s="236"/>
      <c r="IR102" s="236"/>
      <c r="IS102" s="236"/>
      <c r="IT102" s="236"/>
      <c r="IU102" s="236"/>
      <c r="IV102" s="236"/>
      <c r="IW102" s="236"/>
      <c r="IX102" s="236"/>
      <c r="IY102" s="236"/>
      <c r="IZ102" s="236"/>
      <c r="JA102" s="236"/>
      <c r="JB102" s="236"/>
      <c r="JC102" s="236"/>
      <c r="JD102" s="236"/>
      <c r="JE102" s="236"/>
      <c r="JF102" s="236"/>
      <c r="JG102" s="236"/>
      <c r="JH102" s="236"/>
      <c r="JI102" s="236"/>
      <c r="JJ102" s="236"/>
      <c r="JK102" s="236"/>
      <c r="JL102" s="236"/>
      <c r="JM102" s="236"/>
      <c r="JN102" s="236"/>
      <c r="JO102" s="236"/>
      <c r="JP102" s="236"/>
      <c r="JQ102" s="236"/>
      <c r="JR102" s="236"/>
      <c r="JS102" s="236"/>
      <c r="JT102" s="236"/>
      <c r="JU102" s="236"/>
      <c r="JV102" s="236"/>
      <c r="JW102" s="236"/>
      <c r="JX102" s="236"/>
      <c r="JY102" s="236"/>
      <c r="JZ102" s="236"/>
      <c r="KA102" s="236"/>
      <c r="KB102" s="236"/>
      <c r="KC102" s="236"/>
      <c r="KD102" s="236"/>
      <c r="KE102" s="236"/>
      <c r="KF102" s="236"/>
      <c r="KG102" s="236"/>
      <c r="KH102" s="236"/>
      <c r="KI102" s="236"/>
      <c r="KJ102" s="236"/>
      <c r="KK102" s="236"/>
      <c r="KL102" s="236"/>
      <c r="KM102" s="236"/>
      <c r="KN102" s="236"/>
      <c r="KO102" s="236"/>
      <c r="KP102" s="236"/>
      <c r="KQ102" s="236"/>
      <c r="KR102" s="236"/>
      <c r="KS102" s="236"/>
      <c r="KT102" s="236"/>
      <c r="KU102" s="236"/>
      <c r="KV102" s="236"/>
      <c r="KW102" s="236"/>
      <c r="KX102" s="236"/>
      <c r="KY102" s="236"/>
      <c r="KZ102" s="236"/>
      <c r="LA102" s="236"/>
      <c r="LB102" s="236"/>
      <c r="LC102" s="236"/>
      <c r="LD102" s="236"/>
      <c r="LE102" s="236"/>
      <c r="LF102" s="236"/>
      <c r="LG102" s="236"/>
      <c r="LH102" s="236"/>
      <c r="LI102" s="236"/>
      <c r="LJ102" s="236"/>
      <c r="LK102" s="236"/>
      <c r="LL102" s="236"/>
      <c r="LM102" s="236"/>
      <c r="LN102" s="236"/>
      <c r="LO102" s="236"/>
      <c r="LP102" s="236"/>
      <c r="LQ102" s="236"/>
      <c r="LR102" s="236"/>
      <c r="LS102" s="236"/>
      <c r="LT102" s="236"/>
      <c r="LU102" s="236"/>
      <c r="LV102" s="236"/>
      <c r="LW102" s="236"/>
      <c r="LX102" s="236"/>
      <c r="LY102" s="236"/>
      <c r="LZ102" s="236"/>
      <c r="MA102" s="236"/>
      <c r="MB102" s="236"/>
      <c r="MC102" s="236"/>
      <c r="MD102" s="236"/>
      <c r="ME102" s="236"/>
      <c r="MF102" s="236"/>
      <c r="MG102" s="236"/>
      <c r="MH102" s="236"/>
      <c r="MI102" s="236"/>
      <c r="MJ102" s="236"/>
      <c r="MK102" s="236"/>
      <c r="ML102" s="236"/>
      <c r="MM102" s="236"/>
      <c r="MN102" s="236"/>
      <c r="MO102" s="236"/>
      <c r="MP102" s="236"/>
      <c r="MQ102" s="236"/>
      <c r="MR102" s="236"/>
      <c r="MS102" s="236"/>
      <c r="MT102" s="236"/>
      <c r="MU102" s="236"/>
      <c r="MV102" s="236"/>
      <c r="MW102" s="236"/>
      <c r="MX102" s="236"/>
      <c r="MY102" s="236"/>
      <c r="MZ102" s="236"/>
      <c r="NA102" s="236"/>
      <c r="NB102" s="236"/>
      <c r="NC102" s="236"/>
      <c r="ND102" s="236"/>
      <c r="NE102" s="236"/>
      <c r="NF102" s="236"/>
      <c r="NG102" s="236"/>
      <c r="NH102" s="236"/>
      <c r="NI102" s="236"/>
      <c r="NJ102" s="236"/>
      <c r="NK102" s="236"/>
      <c r="NL102" s="236"/>
      <c r="NM102" s="236"/>
      <c r="NN102" s="236"/>
      <c r="NO102" s="236"/>
      <c r="NP102" s="236"/>
      <c r="NQ102" s="236"/>
      <c r="NR102" s="236"/>
      <c r="NS102" s="236"/>
      <c r="NT102" s="236"/>
      <c r="NU102" s="236"/>
      <c r="NV102" s="236"/>
      <c r="NW102" s="236"/>
      <c r="NX102" s="236"/>
      <c r="NY102" s="236"/>
      <c r="NZ102" s="236"/>
      <c r="OA102" s="236"/>
      <c r="OB102" s="236"/>
      <c r="OC102" s="236"/>
      <c r="OD102" s="236"/>
      <c r="OE102" s="236"/>
      <c r="OF102" s="236"/>
      <c r="OG102" s="236"/>
      <c r="OH102" s="236"/>
      <c r="OI102" s="236"/>
      <c r="OJ102" s="236"/>
      <c r="OK102" s="236"/>
      <c r="OL102" s="236"/>
      <c r="OM102" s="236"/>
      <c r="ON102" s="236"/>
      <c r="OO102" s="236"/>
      <c r="OP102" s="236"/>
      <c r="OQ102" s="236"/>
      <c r="OR102" s="236"/>
      <c r="OS102" s="236"/>
      <c r="OT102" s="236"/>
      <c r="OU102" s="236"/>
      <c r="OV102" s="236"/>
      <c r="OW102" s="236"/>
      <c r="OX102" s="236"/>
      <c r="OY102" s="236"/>
      <c r="OZ102" s="236"/>
      <c r="PA102" s="236"/>
      <c r="PB102" s="236"/>
      <c r="PC102" s="236"/>
      <c r="PD102" s="236"/>
      <c r="PE102" s="236"/>
      <c r="PF102" s="236"/>
      <c r="PG102" s="236"/>
      <c r="PH102" s="236"/>
      <c r="PI102" s="236"/>
      <c r="PJ102" s="236"/>
      <c r="PK102" s="236"/>
      <c r="PL102" s="236"/>
      <c r="PM102" s="236"/>
      <c r="PN102" s="236"/>
      <c r="PO102" s="236"/>
      <c r="PP102" s="236"/>
      <c r="PQ102" s="236"/>
      <c r="PR102" s="236"/>
      <c r="PS102" s="236"/>
      <c r="PT102" s="236"/>
      <c r="PU102" s="236"/>
      <c r="PV102" s="236"/>
      <c r="PW102" s="236"/>
      <c r="PX102" s="236"/>
      <c r="PY102" s="236"/>
      <c r="PZ102" s="236"/>
      <c r="QA102" s="236"/>
      <c r="QB102" s="236"/>
      <c r="QC102" s="236"/>
      <c r="QD102" s="236"/>
      <c r="QE102" s="236"/>
      <c r="QF102" s="236"/>
      <c r="QG102" s="236"/>
      <c r="QH102" s="236"/>
      <c r="QI102" s="236"/>
      <c r="QJ102" s="236"/>
      <c r="QK102" s="236"/>
      <c r="QL102" s="236"/>
      <c r="QM102" s="236"/>
      <c r="QN102" s="236"/>
      <c r="QO102" s="236"/>
      <c r="QP102" s="236"/>
      <c r="QQ102" s="236"/>
      <c r="QR102" s="236"/>
      <c r="QS102" s="236"/>
      <c r="QT102" s="236"/>
      <c r="QU102" s="236"/>
      <c r="QV102" s="236"/>
      <c r="QW102" s="236"/>
      <c r="QX102" s="236"/>
      <c r="QY102" s="236"/>
      <c r="QZ102" s="236"/>
      <c r="RA102" s="236"/>
      <c r="RB102" s="236"/>
      <c r="RC102" s="236"/>
      <c r="RD102" s="236"/>
      <c r="RE102" s="236"/>
      <c r="RF102" s="236"/>
      <c r="RG102" s="236"/>
      <c r="RH102" s="236"/>
      <c r="RI102" s="236"/>
      <c r="RJ102" s="236"/>
      <c r="RK102" s="236"/>
      <c r="RL102" s="236"/>
      <c r="RM102" s="236"/>
      <c r="RN102" s="236"/>
      <c r="RO102" s="236"/>
      <c r="RP102" s="236"/>
      <c r="RQ102" s="236"/>
      <c r="RR102" s="236"/>
      <c r="RS102" s="236"/>
      <c r="RT102" s="236"/>
      <c r="RU102" s="236"/>
      <c r="RV102" s="236"/>
      <c r="RW102" s="236"/>
      <c r="RX102" s="236"/>
      <c r="RY102" s="236"/>
      <c r="RZ102" s="236"/>
      <c r="SA102" s="236"/>
      <c r="SB102" s="236"/>
    </row>
    <row r="103" spans="1:496" s="243" customFormat="1" ht="9.75" customHeight="1" x14ac:dyDescent="0.2">
      <c r="A103" s="241"/>
      <c r="B103" s="241"/>
      <c r="C103" s="242"/>
      <c r="D103" s="241"/>
      <c r="F103" s="236"/>
      <c r="G103" s="236"/>
      <c r="H103" s="236"/>
      <c r="I103" s="236"/>
      <c r="J103" s="236"/>
      <c r="K103" s="236"/>
      <c r="L103" s="236"/>
      <c r="M103" s="236"/>
      <c r="N103" s="236"/>
      <c r="O103" s="236"/>
      <c r="P103" s="236"/>
      <c r="Q103" s="236"/>
      <c r="R103" s="236"/>
      <c r="S103" s="236"/>
      <c r="T103" s="236"/>
      <c r="U103" s="236"/>
      <c r="V103" s="236"/>
      <c r="W103" s="236"/>
      <c r="X103" s="236"/>
      <c r="Y103" s="236"/>
      <c r="Z103" s="236"/>
      <c r="AA103" s="236"/>
      <c r="AB103" s="236"/>
      <c r="AC103" s="236"/>
      <c r="AD103" s="236"/>
      <c r="AE103" s="236"/>
      <c r="AF103" s="236"/>
      <c r="AG103" s="236"/>
      <c r="AH103" s="236"/>
      <c r="AI103" s="236"/>
      <c r="AJ103" s="236"/>
      <c r="AK103" s="236"/>
      <c r="AL103" s="236"/>
      <c r="AM103" s="236"/>
      <c r="AN103" s="236"/>
      <c r="AO103" s="236"/>
      <c r="AP103" s="236"/>
      <c r="AQ103" s="236"/>
      <c r="AR103" s="236"/>
      <c r="AS103" s="236"/>
      <c r="AT103" s="236"/>
      <c r="AU103" s="236"/>
      <c r="AV103" s="236"/>
      <c r="AW103" s="236"/>
      <c r="AX103" s="236"/>
      <c r="AY103" s="236"/>
      <c r="AZ103" s="236"/>
      <c r="BA103" s="236"/>
      <c r="BB103" s="236"/>
      <c r="BC103" s="236"/>
      <c r="BD103" s="236"/>
      <c r="BE103" s="236"/>
      <c r="BF103" s="236"/>
      <c r="BG103" s="236"/>
      <c r="BH103" s="236"/>
      <c r="BI103" s="236"/>
      <c r="BJ103" s="236"/>
      <c r="BK103" s="236"/>
      <c r="BL103" s="236"/>
      <c r="BM103" s="236"/>
      <c r="BN103" s="236"/>
      <c r="BO103" s="236"/>
      <c r="BP103" s="236"/>
      <c r="BQ103" s="236"/>
      <c r="BR103" s="236"/>
      <c r="BS103" s="236"/>
      <c r="BT103" s="236"/>
      <c r="BU103" s="236"/>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c r="HD103" s="236"/>
      <c r="HE103" s="236"/>
      <c r="HF103" s="236"/>
      <c r="HG103" s="236"/>
      <c r="HH103" s="236"/>
      <c r="HI103" s="236"/>
      <c r="HJ103" s="236"/>
      <c r="HK103" s="236"/>
      <c r="HL103" s="236"/>
      <c r="HM103" s="236"/>
      <c r="HN103" s="236"/>
      <c r="HO103" s="236"/>
      <c r="HP103" s="236"/>
      <c r="HQ103" s="236"/>
      <c r="HR103" s="236"/>
      <c r="HS103" s="236"/>
      <c r="HT103" s="236"/>
      <c r="HU103" s="236"/>
      <c r="HV103" s="236"/>
      <c r="HW103" s="236"/>
      <c r="HX103" s="236"/>
      <c r="HY103" s="236"/>
      <c r="HZ103" s="236"/>
      <c r="IA103" s="236"/>
      <c r="IB103" s="236"/>
      <c r="IC103" s="236"/>
      <c r="ID103" s="236"/>
      <c r="IE103" s="236"/>
      <c r="IF103" s="236"/>
      <c r="IG103" s="236"/>
      <c r="IH103" s="236"/>
      <c r="II103" s="236"/>
      <c r="IJ103" s="236"/>
      <c r="IK103" s="236"/>
      <c r="IL103" s="236"/>
      <c r="IM103" s="236"/>
      <c r="IN103" s="236"/>
      <c r="IO103" s="236"/>
      <c r="IP103" s="236"/>
      <c r="IQ103" s="236"/>
      <c r="IR103" s="236"/>
      <c r="IS103" s="236"/>
      <c r="IT103" s="236"/>
      <c r="IU103" s="236"/>
      <c r="IV103" s="236"/>
      <c r="IW103" s="236"/>
      <c r="IX103" s="236"/>
      <c r="IY103" s="236"/>
      <c r="IZ103" s="236"/>
      <c r="JA103" s="236"/>
      <c r="JB103" s="236"/>
      <c r="JC103" s="236"/>
      <c r="JD103" s="236"/>
      <c r="JE103" s="236"/>
      <c r="JF103" s="236"/>
      <c r="JG103" s="236"/>
      <c r="JH103" s="236"/>
      <c r="JI103" s="236"/>
      <c r="JJ103" s="236"/>
      <c r="JK103" s="236"/>
      <c r="JL103" s="236"/>
      <c r="JM103" s="236"/>
      <c r="JN103" s="236"/>
      <c r="JO103" s="236"/>
      <c r="JP103" s="236"/>
      <c r="JQ103" s="236"/>
      <c r="JR103" s="236"/>
      <c r="JS103" s="236"/>
      <c r="JT103" s="236"/>
      <c r="JU103" s="236"/>
      <c r="JV103" s="236"/>
      <c r="JW103" s="236"/>
      <c r="JX103" s="236"/>
      <c r="JY103" s="236"/>
      <c r="JZ103" s="236"/>
      <c r="KA103" s="236"/>
      <c r="KB103" s="236"/>
      <c r="KC103" s="236"/>
      <c r="KD103" s="236"/>
      <c r="KE103" s="236"/>
      <c r="KF103" s="236"/>
      <c r="KG103" s="236"/>
      <c r="KH103" s="236"/>
      <c r="KI103" s="236"/>
      <c r="KJ103" s="236"/>
      <c r="KK103" s="236"/>
      <c r="KL103" s="236"/>
      <c r="KM103" s="236"/>
      <c r="KN103" s="236"/>
      <c r="KO103" s="236"/>
      <c r="KP103" s="236"/>
      <c r="KQ103" s="236"/>
      <c r="KR103" s="236"/>
      <c r="KS103" s="236"/>
      <c r="KT103" s="236"/>
      <c r="KU103" s="236"/>
      <c r="KV103" s="236"/>
      <c r="KW103" s="236"/>
      <c r="KX103" s="236"/>
      <c r="KY103" s="236"/>
      <c r="KZ103" s="236"/>
      <c r="LA103" s="236"/>
      <c r="LB103" s="236"/>
      <c r="LC103" s="236"/>
      <c r="LD103" s="236"/>
      <c r="LE103" s="236"/>
      <c r="LF103" s="236"/>
      <c r="LG103" s="236"/>
      <c r="LH103" s="236"/>
      <c r="LI103" s="236"/>
      <c r="LJ103" s="236"/>
      <c r="LK103" s="236"/>
      <c r="LL103" s="236"/>
      <c r="LM103" s="236"/>
      <c r="LN103" s="236"/>
      <c r="LO103" s="236"/>
      <c r="LP103" s="236"/>
      <c r="LQ103" s="236"/>
      <c r="LR103" s="236"/>
      <c r="LS103" s="236"/>
      <c r="LT103" s="236"/>
      <c r="LU103" s="236"/>
      <c r="LV103" s="236"/>
      <c r="LW103" s="236"/>
      <c r="LX103" s="236"/>
      <c r="LY103" s="236"/>
      <c r="LZ103" s="236"/>
      <c r="MA103" s="236"/>
      <c r="MB103" s="236"/>
      <c r="MC103" s="236"/>
      <c r="MD103" s="236"/>
      <c r="ME103" s="236"/>
      <c r="MF103" s="236"/>
      <c r="MG103" s="236"/>
      <c r="MH103" s="236"/>
      <c r="MI103" s="236"/>
      <c r="MJ103" s="236"/>
      <c r="MK103" s="236"/>
      <c r="ML103" s="236"/>
      <c r="MM103" s="236"/>
      <c r="MN103" s="236"/>
      <c r="MO103" s="236"/>
      <c r="MP103" s="236"/>
      <c r="MQ103" s="236"/>
      <c r="MR103" s="236"/>
      <c r="MS103" s="236"/>
      <c r="MT103" s="236"/>
      <c r="MU103" s="236"/>
      <c r="MV103" s="236"/>
      <c r="MW103" s="236"/>
      <c r="MX103" s="236"/>
      <c r="MY103" s="236"/>
      <c r="MZ103" s="236"/>
      <c r="NA103" s="236"/>
      <c r="NB103" s="236"/>
      <c r="NC103" s="236"/>
      <c r="ND103" s="236"/>
      <c r="NE103" s="236"/>
      <c r="NF103" s="236"/>
      <c r="NG103" s="236"/>
      <c r="NH103" s="236"/>
      <c r="NI103" s="236"/>
      <c r="NJ103" s="236"/>
      <c r="NK103" s="236"/>
      <c r="NL103" s="236"/>
      <c r="NM103" s="236"/>
      <c r="NN103" s="236"/>
      <c r="NO103" s="236"/>
      <c r="NP103" s="236"/>
      <c r="NQ103" s="236"/>
      <c r="NR103" s="236"/>
      <c r="NS103" s="236"/>
      <c r="NT103" s="236"/>
      <c r="NU103" s="236"/>
      <c r="NV103" s="236"/>
      <c r="NW103" s="236"/>
      <c r="NX103" s="236"/>
      <c r="NY103" s="236"/>
      <c r="NZ103" s="236"/>
      <c r="OA103" s="236"/>
      <c r="OB103" s="236"/>
      <c r="OC103" s="236"/>
      <c r="OD103" s="236"/>
      <c r="OE103" s="236"/>
      <c r="OF103" s="236"/>
      <c r="OG103" s="236"/>
      <c r="OH103" s="236"/>
      <c r="OI103" s="236"/>
      <c r="OJ103" s="236"/>
      <c r="OK103" s="236"/>
      <c r="OL103" s="236"/>
      <c r="OM103" s="236"/>
      <c r="ON103" s="236"/>
      <c r="OO103" s="236"/>
      <c r="OP103" s="236"/>
      <c r="OQ103" s="236"/>
      <c r="OR103" s="236"/>
      <c r="OS103" s="236"/>
      <c r="OT103" s="236"/>
      <c r="OU103" s="236"/>
      <c r="OV103" s="236"/>
      <c r="OW103" s="236"/>
      <c r="OX103" s="236"/>
      <c r="OY103" s="236"/>
      <c r="OZ103" s="236"/>
      <c r="PA103" s="236"/>
      <c r="PB103" s="236"/>
      <c r="PC103" s="236"/>
      <c r="PD103" s="236"/>
      <c r="PE103" s="236"/>
      <c r="PF103" s="236"/>
      <c r="PG103" s="236"/>
      <c r="PH103" s="236"/>
      <c r="PI103" s="236"/>
      <c r="PJ103" s="236"/>
      <c r="PK103" s="236"/>
      <c r="PL103" s="236"/>
      <c r="PM103" s="236"/>
      <c r="PN103" s="236"/>
      <c r="PO103" s="236"/>
      <c r="PP103" s="236"/>
      <c r="PQ103" s="236"/>
      <c r="PR103" s="236"/>
      <c r="PS103" s="236"/>
      <c r="PT103" s="236"/>
      <c r="PU103" s="236"/>
      <c r="PV103" s="236"/>
      <c r="PW103" s="236"/>
      <c r="PX103" s="236"/>
      <c r="PY103" s="236"/>
      <c r="PZ103" s="236"/>
      <c r="QA103" s="236"/>
      <c r="QB103" s="236"/>
      <c r="QC103" s="236"/>
      <c r="QD103" s="236"/>
      <c r="QE103" s="236"/>
      <c r="QF103" s="236"/>
      <c r="QG103" s="236"/>
      <c r="QH103" s="236"/>
      <c r="QI103" s="236"/>
      <c r="QJ103" s="236"/>
      <c r="QK103" s="236"/>
      <c r="QL103" s="236"/>
      <c r="QM103" s="236"/>
      <c r="QN103" s="236"/>
      <c r="QO103" s="236"/>
      <c r="QP103" s="236"/>
      <c r="QQ103" s="236"/>
      <c r="QR103" s="236"/>
      <c r="QS103" s="236"/>
      <c r="QT103" s="236"/>
      <c r="QU103" s="236"/>
      <c r="QV103" s="236"/>
      <c r="QW103" s="236"/>
      <c r="QX103" s="236"/>
      <c r="QY103" s="236"/>
      <c r="QZ103" s="236"/>
      <c r="RA103" s="236"/>
      <c r="RB103" s="236"/>
      <c r="RC103" s="236"/>
      <c r="RD103" s="236"/>
      <c r="RE103" s="236"/>
      <c r="RF103" s="236"/>
      <c r="RG103" s="236"/>
      <c r="RH103" s="236"/>
      <c r="RI103" s="236"/>
      <c r="RJ103" s="236"/>
      <c r="RK103" s="236"/>
      <c r="RL103" s="236"/>
      <c r="RM103" s="236"/>
      <c r="RN103" s="236"/>
      <c r="RO103" s="236"/>
      <c r="RP103" s="236"/>
      <c r="RQ103" s="236"/>
      <c r="RR103" s="236"/>
      <c r="RS103" s="236"/>
      <c r="RT103" s="236"/>
      <c r="RU103" s="236"/>
      <c r="RV103" s="236"/>
      <c r="RW103" s="236"/>
      <c r="RX103" s="236"/>
      <c r="RY103" s="236"/>
      <c r="RZ103" s="236"/>
      <c r="SA103" s="236"/>
      <c r="SB103" s="236"/>
    </row>
    <row r="104" spans="1:496" s="243" customFormat="1" ht="9.75" customHeight="1" x14ac:dyDescent="0.2">
      <c r="A104" s="241"/>
      <c r="B104" s="241"/>
      <c r="C104" s="242"/>
      <c r="D104" s="241"/>
      <c r="F104" s="236"/>
      <c r="G104" s="236"/>
      <c r="H104" s="236"/>
      <c r="I104" s="236"/>
      <c r="J104" s="236"/>
      <c r="K104" s="236"/>
      <c r="L104" s="236"/>
      <c r="M104" s="236"/>
      <c r="N104" s="236"/>
      <c r="O104" s="236"/>
      <c r="P104" s="236"/>
      <c r="Q104" s="236"/>
      <c r="R104" s="236"/>
      <c r="S104" s="236"/>
      <c r="T104" s="236"/>
      <c r="U104" s="236"/>
      <c r="V104" s="236"/>
      <c r="W104" s="236"/>
      <c r="X104" s="236"/>
      <c r="Y104" s="236"/>
      <c r="Z104" s="236"/>
      <c r="AA104" s="236"/>
      <c r="AB104" s="236"/>
      <c r="AC104" s="236"/>
      <c r="AD104" s="236"/>
      <c r="AE104" s="236"/>
      <c r="AF104" s="236"/>
      <c r="AG104" s="236"/>
      <c r="AH104" s="236"/>
      <c r="AI104" s="236"/>
      <c r="AJ104" s="236"/>
      <c r="AK104" s="236"/>
      <c r="AL104" s="236"/>
      <c r="AM104" s="236"/>
      <c r="AN104" s="236"/>
      <c r="AO104" s="236"/>
      <c r="AP104" s="236"/>
      <c r="AQ104" s="236"/>
      <c r="AR104" s="236"/>
      <c r="AS104" s="236"/>
      <c r="AT104" s="236"/>
      <c r="AU104" s="236"/>
      <c r="AV104" s="236"/>
      <c r="AW104" s="236"/>
      <c r="AX104" s="236"/>
      <c r="AY104" s="236"/>
      <c r="AZ104" s="236"/>
      <c r="BA104" s="236"/>
      <c r="BB104" s="236"/>
      <c r="BC104" s="236"/>
      <c r="BD104" s="236"/>
      <c r="BE104" s="236"/>
      <c r="BF104" s="236"/>
      <c r="BG104" s="236"/>
      <c r="BH104" s="236"/>
      <c r="BI104" s="236"/>
      <c r="BJ104" s="236"/>
      <c r="BK104" s="236"/>
      <c r="BL104" s="236"/>
      <c r="BM104" s="236"/>
      <c r="BN104" s="236"/>
      <c r="BO104" s="236"/>
      <c r="BP104" s="236"/>
      <c r="BQ104" s="236"/>
      <c r="BR104" s="236"/>
      <c r="BS104" s="236"/>
      <c r="BT104" s="236"/>
      <c r="BU104" s="236"/>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c r="HD104" s="236"/>
      <c r="HE104" s="236"/>
      <c r="HF104" s="236"/>
      <c r="HG104" s="236"/>
      <c r="HH104" s="236"/>
      <c r="HI104" s="236"/>
      <c r="HJ104" s="236"/>
      <c r="HK104" s="236"/>
      <c r="HL104" s="236"/>
      <c r="HM104" s="236"/>
      <c r="HN104" s="236"/>
      <c r="HO104" s="236"/>
      <c r="HP104" s="236"/>
      <c r="HQ104" s="236"/>
      <c r="HR104" s="236"/>
      <c r="HS104" s="236"/>
      <c r="HT104" s="236"/>
      <c r="HU104" s="236"/>
      <c r="HV104" s="236"/>
      <c r="HW104" s="236"/>
      <c r="HX104" s="236"/>
      <c r="HY104" s="236"/>
      <c r="HZ104" s="236"/>
      <c r="IA104" s="236"/>
      <c r="IB104" s="236"/>
      <c r="IC104" s="236"/>
      <c r="ID104" s="236"/>
      <c r="IE104" s="236"/>
      <c r="IF104" s="236"/>
      <c r="IG104" s="236"/>
      <c r="IH104" s="236"/>
      <c r="II104" s="236"/>
      <c r="IJ104" s="236"/>
      <c r="IK104" s="236"/>
      <c r="IL104" s="236"/>
      <c r="IM104" s="236"/>
      <c r="IN104" s="236"/>
      <c r="IO104" s="236"/>
      <c r="IP104" s="236"/>
      <c r="IQ104" s="236"/>
      <c r="IR104" s="236"/>
      <c r="IS104" s="236"/>
      <c r="IT104" s="236"/>
      <c r="IU104" s="236"/>
      <c r="IV104" s="236"/>
      <c r="IW104" s="236"/>
      <c r="IX104" s="236"/>
      <c r="IY104" s="236"/>
      <c r="IZ104" s="236"/>
      <c r="JA104" s="236"/>
      <c r="JB104" s="236"/>
      <c r="JC104" s="236"/>
      <c r="JD104" s="236"/>
      <c r="JE104" s="236"/>
      <c r="JF104" s="236"/>
      <c r="JG104" s="236"/>
      <c r="JH104" s="236"/>
      <c r="JI104" s="236"/>
      <c r="JJ104" s="236"/>
      <c r="JK104" s="236"/>
      <c r="JL104" s="236"/>
      <c r="JM104" s="236"/>
      <c r="JN104" s="236"/>
      <c r="JO104" s="236"/>
      <c r="JP104" s="236"/>
      <c r="JQ104" s="236"/>
      <c r="JR104" s="236"/>
      <c r="JS104" s="236"/>
      <c r="JT104" s="236"/>
      <c r="JU104" s="236"/>
      <c r="JV104" s="236"/>
      <c r="JW104" s="236"/>
      <c r="JX104" s="236"/>
      <c r="JY104" s="236"/>
      <c r="JZ104" s="236"/>
      <c r="KA104" s="236"/>
      <c r="KB104" s="236"/>
      <c r="KC104" s="236"/>
      <c r="KD104" s="236"/>
      <c r="KE104" s="236"/>
      <c r="KF104" s="236"/>
      <c r="KG104" s="236"/>
      <c r="KH104" s="236"/>
      <c r="KI104" s="236"/>
      <c r="KJ104" s="236"/>
      <c r="KK104" s="236"/>
      <c r="KL104" s="236"/>
      <c r="KM104" s="236"/>
      <c r="KN104" s="236"/>
      <c r="KO104" s="236"/>
      <c r="KP104" s="236"/>
      <c r="KQ104" s="236"/>
      <c r="KR104" s="236"/>
      <c r="KS104" s="236"/>
      <c r="KT104" s="236"/>
      <c r="KU104" s="236"/>
      <c r="KV104" s="236"/>
      <c r="KW104" s="236"/>
      <c r="KX104" s="236"/>
      <c r="KY104" s="236"/>
      <c r="KZ104" s="236"/>
      <c r="LA104" s="236"/>
      <c r="LB104" s="236"/>
      <c r="LC104" s="236"/>
      <c r="LD104" s="236"/>
      <c r="LE104" s="236"/>
      <c r="LF104" s="236"/>
      <c r="LG104" s="236"/>
      <c r="LH104" s="236"/>
      <c r="LI104" s="236"/>
      <c r="LJ104" s="236"/>
      <c r="LK104" s="236"/>
      <c r="LL104" s="236"/>
      <c r="LM104" s="236"/>
      <c r="LN104" s="236"/>
      <c r="LO104" s="236"/>
      <c r="LP104" s="236"/>
      <c r="LQ104" s="236"/>
      <c r="LR104" s="236"/>
      <c r="LS104" s="236"/>
      <c r="LT104" s="236"/>
      <c r="LU104" s="236"/>
      <c r="LV104" s="236"/>
      <c r="LW104" s="236"/>
      <c r="LX104" s="236"/>
      <c r="LY104" s="236"/>
      <c r="LZ104" s="236"/>
      <c r="MA104" s="236"/>
      <c r="MB104" s="236"/>
      <c r="MC104" s="236"/>
      <c r="MD104" s="236"/>
      <c r="ME104" s="236"/>
      <c r="MF104" s="236"/>
      <c r="MG104" s="236"/>
      <c r="MH104" s="236"/>
      <c r="MI104" s="236"/>
      <c r="MJ104" s="236"/>
      <c r="MK104" s="236"/>
      <c r="ML104" s="236"/>
      <c r="MM104" s="236"/>
      <c r="MN104" s="236"/>
      <c r="MO104" s="236"/>
      <c r="MP104" s="236"/>
      <c r="MQ104" s="236"/>
      <c r="MR104" s="236"/>
      <c r="MS104" s="236"/>
      <c r="MT104" s="236"/>
      <c r="MU104" s="236"/>
      <c r="MV104" s="236"/>
      <c r="MW104" s="236"/>
      <c r="MX104" s="236"/>
      <c r="MY104" s="236"/>
      <c r="MZ104" s="236"/>
      <c r="NA104" s="236"/>
      <c r="NB104" s="236"/>
      <c r="NC104" s="236"/>
      <c r="ND104" s="236"/>
      <c r="NE104" s="236"/>
      <c r="NF104" s="236"/>
      <c r="NG104" s="236"/>
      <c r="NH104" s="236"/>
      <c r="NI104" s="236"/>
      <c r="NJ104" s="236"/>
      <c r="NK104" s="236"/>
      <c r="NL104" s="236"/>
      <c r="NM104" s="236"/>
      <c r="NN104" s="236"/>
      <c r="NO104" s="236"/>
      <c r="NP104" s="236"/>
      <c r="NQ104" s="236"/>
      <c r="NR104" s="236"/>
      <c r="NS104" s="236"/>
      <c r="NT104" s="236"/>
      <c r="NU104" s="236"/>
      <c r="NV104" s="236"/>
      <c r="NW104" s="236"/>
      <c r="NX104" s="236"/>
      <c r="NY104" s="236"/>
      <c r="NZ104" s="236"/>
      <c r="OA104" s="236"/>
      <c r="OB104" s="236"/>
      <c r="OC104" s="236"/>
      <c r="OD104" s="236"/>
      <c r="OE104" s="236"/>
      <c r="OF104" s="236"/>
      <c r="OG104" s="236"/>
      <c r="OH104" s="236"/>
      <c r="OI104" s="236"/>
      <c r="OJ104" s="236"/>
      <c r="OK104" s="236"/>
      <c r="OL104" s="236"/>
      <c r="OM104" s="236"/>
      <c r="ON104" s="236"/>
      <c r="OO104" s="236"/>
      <c r="OP104" s="236"/>
      <c r="OQ104" s="236"/>
      <c r="OR104" s="236"/>
      <c r="OS104" s="236"/>
      <c r="OT104" s="236"/>
      <c r="OU104" s="236"/>
      <c r="OV104" s="236"/>
      <c r="OW104" s="236"/>
      <c r="OX104" s="236"/>
      <c r="OY104" s="236"/>
      <c r="OZ104" s="236"/>
      <c r="PA104" s="236"/>
      <c r="PB104" s="236"/>
      <c r="PC104" s="236"/>
      <c r="PD104" s="236"/>
      <c r="PE104" s="236"/>
      <c r="PF104" s="236"/>
      <c r="PG104" s="236"/>
      <c r="PH104" s="236"/>
      <c r="PI104" s="236"/>
      <c r="PJ104" s="236"/>
      <c r="PK104" s="236"/>
      <c r="PL104" s="236"/>
      <c r="PM104" s="236"/>
      <c r="PN104" s="236"/>
      <c r="PO104" s="236"/>
      <c r="PP104" s="236"/>
      <c r="PQ104" s="236"/>
      <c r="PR104" s="236"/>
      <c r="PS104" s="236"/>
      <c r="PT104" s="236"/>
      <c r="PU104" s="236"/>
      <c r="PV104" s="236"/>
      <c r="PW104" s="236"/>
      <c r="PX104" s="236"/>
      <c r="PY104" s="236"/>
      <c r="PZ104" s="236"/>
      <c r="QA104" s="236"/>
      <c r="QB104" s="236"/>
      <c r="QC104" s="236"/>
      <c r="QD104" s="236"/>
      <c r="QE104" s="236"/>
      <c r="QF104" s="236"/>
      <c r="QG104" s="236"/>
      <c r="QH104" s="236"/>
      <c r="QI104" s="236"/>
      <c r="QJ104" s="236"/>
      <c r="QK104" s="236"/>
      <c r="QL104" s="236"/>
      <c r="QM104" s="236"/>
      <c r="QN104" s="236"/>
      <c r="QO104" s="236"/>
      <c r="QP104" s="236"/>
      <c r="QQ104" s="236"/>
      <c r="QR104" s="236"/>
      <c r="QS104" s="236"/>
      <c r="QT104" s="236"/>
      <c r="QU104" s="236"/>
      <c r="QV104" s="236"/>
      <c r="QW104" s="236"/>
      <c r="QX104" s="236"/>
      <c r="QY104" s="236"/>
      <c r="QZ104" s="236"/>
      <c r="RA104" s="236"/>
      <c r="RB104" s="236"/>
      <c r="RC104" s="236"/>
      <c r="RD104" s="236"/>
      <c r="RE104" s="236"/>
      <c r="RF104" s="236"/>
      <c r="RG104" s="236"/>
      <c r="RH104" s="236"/>
      <c r="RI104" s="236"/>
      <c r="RJ104" s="236"/>
      <c r="RK104" s="236"/>
      <c r="RL104" s="236"/>
      <c r="RM104" s="236"/>
      <c r="RN104" s="236"/>
      <c r="RO104" s="236"/>
      <c r="RP104" s="236"/>
      <c r="RQ104" s="236"/>
      <c r="RR104" s="236"/>
      <c r="RS104" s="236"/>
      <c r="RT104" s="236"/>
      <c r="RU104" s="236"/>
      <c r="RV104" s="236"/>
      <c r="RW104" s="236"/>
      <c r="RX104" s="236"/>
      <c r="RY104" s="236"/>
      <c r="RZ104" s="236"/>
      <c r="SA104" s="236"/>
      <c r="SB104" s="236"/>
    </row>
    <row r="105" spans="1:496" ht="15" customHeight="1" x14ac:dyDescent="0.2">
      <c r="A105" s="237" t="str">
        <f t="shared" si="1"/>
        <v>INDEC-CM - 35110-61</v>
      </c>
      <c r="B105" s="237">
        <v>35110</v>
      </c>
      <c r="C105" s="239" t="s">
        <v>51</v>
      </c>
      <c r="D105" s="237">
        <v>61</v>
      </c>
      <c r="E105" s="236" t="s">
        <v>140</v>
      </c>
    </row>
    <row r="106" spans="1:496" ht="15" customHeight="1" x14ac:dyDescent="0.2">
      <c r="A106" s="237" t="str">
        <f t="shared" si="1"/>
        <v>INDEC-CM - 31600-53</v>
      </c>
      <c r="B106" s="237">
        <v>31600</v>
      </c>
      <c r="C106" s="239" t="s">
        <v>51</v>
      </c>
      <c r="D106" s="237">
        <v>53</v>
      </c>
      <c r="E106" s="236" t="s">
        <v>141</v>
      </c>
    </row>
    <row r="107" spans="1:496" ht="15" customHeight="1" x14ac:dyDescent="0.2">
      <c r="A107" s="237" t="str">
        <f t="shared" si="1"/>
        <v>INDEC-CM - 31600-51</v>
      </c>
      <c r="B107" s="237">
        <v>31600</v>
      </c>
      <c r="C107" s="239" t="s">
        <v>51</v>
      </c>
      <c r="D107" s="237">
        <v>51</v>
      </c>
      <c r="E107" s="236" t="s">
        <v>142</v>
      </c>
    </row>
    <row r="108" spans="1:496" ht="15" customHeight="1" x14ac:dyDescent="0.2">
      <c r="A108" s="237" t="str">
        <f t="shared" si="1"/>
        <v>INDEC-CM - 37550-21</v>
      </c>
      <c r="B108" s="237">
        <v>37550</v>
      </c>
      <c r="C108" s="239" t="s">
        <v>51</v>
      </c>
      <c r="D108" s="237">
        <v>21</v>
      </c>
      <c r="E108" s="236" t="s">
        <v>143</v>
      </c>
    </row>
    <row r="109" spans="1:496" ht="15" customHeight="1" x14ac:dyDescent="0.2">
      <c r="A109" s="237" t="str">
        <f t="shared" si="1"/>
        <v>INDEC-CM - 42999-41</v>
      </c>
      <c r="B109" s="237">
        <v>42999</v>
      </c>
      <c r="C109" s="239" t="s">
        <v>51</v>
      </c>
      <c r="D109" s="237">
        <v>41</v>
      </c>
      <c r="E109" s="236" t="s">
        <v>144</v>
      </c>
    </row>
    <row r="110" spans="1:496" ht="15" customHeight="1" x14ac:dyDescent="0.2">
      <c r="A110" s="237" t="str">
        <f t="shared" si="1"/>
        <v>INDEC-CM - 42911-53</v>
      </c>
      <c r="B110" s="237">
        <v>42911</v>
      </c>
      <c r="C110" s="239" t="s">
        <v>51</v>
      </c>
      <c r="D110" s="237">
        <v>53</v>
      </c>
      <c r="E110" s="236" t="s">
        <v>145</v>
      </c>
    </row>
    <row r="111" spans="1:496" ht="15" customHeight="1" x14ac:dyDescent="0.2">
      <c r="A111" s="237" t="str">
        <f t="shared" si="1"/>
        <v>INDEC-CM - 42911-52</v>
      </c>
      <c r="B111" s="237">
        <v>42911</v>
      </c>
      <c r="C111" s="239" t="s">
        <v>51</v>
      </c>
      <c r="D111" s="237">
        <v>52</v>
      </c>
      <c r="E111" s="236" t="s">
        <v>146</v>
      </c>
    </row>
    <row r="112" spans="1:496" ht="15" customHeight="1" x14ac:dyDescent="0.2">
      <c r="A112" s="237" t="str">
        <f t="shared" si="1"/>
        <v>INDEC-CM - 42911-51</v>
      </c>
      <c r="B112" s="237">
        <v>42911</v>
      </c>
      <c r="C112" s="239" t="s">
        <v>51</v>
      </c>
      <c r="D112" s="237">
        <v>51</v>
      </c>
      <c r="E112" s="236" t="s">
        <v>147</v>
      </c>
    </row>
    <row r="113" spans="1:5" ht="15" customHeight="1" x14ac:dyDescent="0.2">
      <c r="A113" s="237" t="str">
        <f t="shared" si="1"/>
        <v>INDEC-CM - 42911-43</v>
      </c>
      <c r="B113" s="237">
        <v>42911</v>
      </c>
      <c r="C113" s="239" t="s">
        <v>51</v>
      </c>
      <c r="D113" s="237">
        <v>43</v>
      </c>
      <c r="E113" s="236" t="s">
        <v>148</v>
      </c>
    </row>
    <row r="114" spans="1:5" ht="15" customHeight="1" x14ac:dyDescent="0.2">
      <c r="A114" s="237" t="str">
        <f t="shared" si="1"/>
        <v>INDEC-CM - 42911-42</v>
      </c>
      <c r="B114" s="237">
        <v>42911</v>
      </c>
      <c r="C114" s="239" t="s">
        <v>51</v>
      </c>
      <c r="D114" s="237">
        <v>42</v>
      </c>
      <c r="E114" s="236" t="s">
        <v>149</v>
      </c>
    </row>
    <row r="115" spans="1:5" ht="15" customHeight="1" x14ac:dyDescent="0.2">
      <c r="A115" s="237" t="str">
        <f t="shared" si="1"/>
        <v>INDEC-CM - 42911-41</v>
      </c>
      <c r="B115" s="237">
        <v>42911</v>
      </c>
      <c r="C115" s="239" t="s">
        <v>51</v>
      </c>
      <c r="D115" s="237">
        <v>41</v>
      </c>
      <c r="E115" s="236" t="s">
        <v>150</v>
      </c>
    </row>
    <row r="116" spans="1:5" ht="15" customHeight="1" x14ac:dyDescent="0.2">
      <c r="A116" s="237" t="str">
        <f t="shared" si="1"/>
        <v>INDEC-CM - 42911-56</v>
      </c>
      <c r="B116" s="237">
        <v>42911</v>
      </c>
      <c r="C116" s="239" t="s">
        <v>51</v>
      </c>
      <c r="D116" s="237">
        <v>56</v>
      </c>
      <c r="E116" s="236" t="s">
        <v>151</v>
      </c>
    </row>
    <row r="117" spans="1:5" ht="15" customHeight="1" x14ac:dyDescent="0.2">
      <c r="A117" s="237" t="str">
        <f t="shared" si="1"/>
        <v>INDEC-CM - 42911-55</v>
      </c>
      <c r="B117" s="237">
        <v>42911</v>
      </c>
      <c r="C117" s="239" t="s">
        <v>51</v>
      </c>
      <c r="D117" s="237">
        <v>55</v>
      </c>
      <c r="E117" s="236" t="s">
        <v>152</v>
      </c>
    </row>
    <row r="118" spans="1:5" ht="15" customHeight="1" x14ac:dyDescent="0.2">
      <c r="A118" s="237" t="str">
        <f t="shared" si="1"/>
        <v>INDEC-CM - 42911-54</v>
      </c>
      <c r="B118" s="237">
        <v>42911</v>
      </c>
      <c r="C118" s="239" t="s">
        <v>51</v>
      </c>
      <c r="D118" s="237">
        <v>54</v>
      </c>
      <c r="E118" s="236" t="s">
        <v>153</v>
      </c>
    </row>
    <row r="119" spans="1:5" ht="15" customHeight="1" x14ac:dyDescent="0.2">
      <c r="A119" s="237" t="str">
        <f t="shared" si="1"/>
        <v>INDEC-CM - 42911-32</v>
      </c>
      <c r="B119" s="237">
        <v>42911</v>
      </c>
      <c r="C119" s="239" t="s">
        <v>51</v>
      </c>
      <c r="D119" s="237">
        <v>32</v>
      </c>
      <c r="E119" s="236" t="s">
        <v>154</v>
      </c>
    </row>
    <row r="120" spans="1:5" ht="15" customHeight="1" x14ac:dyDescent="0.2">
      <c r="A120" s="237" t="str">
        <f t="shared" si="1"/>
        <v>INDEC-CM - 42911-31</v>
      </c>
      <c r="B120" s="237">
        <v>42911</v>
      </c>
      <c r="C120" s="239" t="s">
        <v>51</v>
      </c>
      <c r="D120" s="237">
        <v>31</v>
      </c>
      <c r="E120" s="236" t="s">
        <v>155</v>
      </c>
    </row>
    <row r="121" spans="1:5" ht="15" customHeight="1" x14ac:dyDescent="0.2">
      <c r="A121" s="237" t="str">
        <f t="shared" si="1"/>
        <v>INDEC-CM - 42911-59</v>
      </c>
      <c r="B121" s="237">
        <v>42911</v>
      </c>
      <c r="C121" s="239" t="s">
        <v>51</v>
      </c>
      <c r="D121" s="237">
        <v>59</v>
      </c>
      <c r="E121" s="236" t="s">
        <v>156</v>
      </c>
    </row>
    <row r="122" spans="1:5" ht="15" customHeight="1" x14ac:dyDescent="0.2">
      <c r="A122" s="237" t="str">
        <f t="shared" si="1"/>
        <v>INDEC-CM - 42911-58</v>
      </c>
      <c r="B122" s="237">
        <v>42911</v>
      </c>
      <c r="C122" s="239" t="s">
        <v>51</v>
      </c>
      <c r="D122" s="237">
        <v>58</v>
      </c>
      <c r="E122" s="240" t="s">
        <v>157</v>
      </c>
    </row>
    <row r="123" spans="1:5" ht="15" customHeight="1" x14ac:dyDescent="0.2">
      <c r="A123" s="237" t="str">
        <f t="shared" si="1"/>
        <v>INDEC-CM - 42911-57</v>
      </c>
      <c r="B123" s="237">
        <v>42911</v>
      </c>
      <c r="C123" s="239" t="s">
        <v>51</v>
      </c>
      <c r="D123" s="237">
        <v>57</v>
      </c>
      <c r="E123" s="240" t="s">
        <v>158</v>
      </c>
    </row>
    <row r="124" spans="1:5" ht="15" customHeight="1" x14ac:dyDescent="0.2">
      <c r="A124" s="237" t="str">
        <f t="shared" si="1"/>
        <v>INDEC-CM - 43923-21</v>
      </c>
      <c r="B124" s="237">
        <v>43923</v>
      </c>
      <c r="C124" s="239" t="s">
        <v>51</v>
      </c>
      <c r="D124" s="237">
        <v>21</v>
      </c>
      <c r="E124" s="240" t="s">
        <v>159</v>
      </c>
    </row>
    <row r="125" spans="1:5" ht="15" customHeight="1" x14ac:dyDescent="0.2">
      <c r="A125" s="237" t="str">
        <f t="shared" si="1"/>
        <v>INDEC-CM - 37510-11</v>
      </c>
      <c r="B125" s="237">
        <v>37510</v>
      </c>
      <c r="C125" s="239" t="s">
        <v>51</v>
      </c>
      <c r="D125" s="237">
        <v>11</v>
      </c>
      <c r="E125" s="236" t="s">
        <v>160</v>
      </c>
    </row>
    <row r="126" spans="1:5" ht="15" customHeight="1" x14ac:dyDescent="0.2">
      <c r="A126" s="237" t="str">
        <f t="shared" si="1"/>
        <v>INDEC-CM - 44821-31</v>
      </c>
      <c r="B126" s="237">
        <v>44821</v>
      </c>
      <c r="C126" s="239" t="s">
        <v>51</v>
      </c>
      <c r="D126" s="237">
        <v>31</v>
      </c>
      <c r="E126" s="236" t="s">
        <v>161</v>
      </c>
    </row>
    <row r="127" spans="1:5" ht="15" customHeight="1" x14ac:dyDescent="0.2">
      <c r="A127" s="237" t="str">
        <f t="shared" si="1"/>
        <v>INDEC-CM - 46531-12</v>
      </c>
      <c r="B127" s="237">
        <v>46531</v>
      </c>
      <c r="C127" s="239" t="s">
        <v>51</v>
      </c>
      <c r="D127" s="237">
        <v>12</v>
      </c>
      <c r="E127" s="240" t="s">
        <v>162</v>
      </c>
    </row>
    <row r="128" spans="1:5" ht="15" customHeight="1" x14ac:dyDescent="0.2">
      <c r="A128" s="237" t="str">
        <f t="shared" si="1"/>
        <v>INDEC-CM - 37210-13</v>
      </c>
      <c r="B128" s="237">
        <v>37210</v>
      </c>
      <c r="C128" s="239" t="s">
        <v>51</v>
      </c>
      <c r="D128" s="237">
        <v>13</v>
      </c>
      <c r="E128" s="236" t="s">
        <v>163</v>
      </c>
    </row>
    <row r="129" spans="1:5" ht="15" customHeight="1" x14ac:dyDescent="0.2">
      <c r="A129" s="237" t="str">
        <f t="shared" si="1"/>
        <v>INDEC-CM - 37210-12</v>
      </c>
      <c r="B129" s="237">
        <v>37210</v>
      </c>
      <c r="C129" s="239" t="s">
        <v>51</v>
      </c>
      <c r="D129" s="237">
        <v>12</v>
      </c>
      <c r="E129" s="236" t="s">
        <v>164</v>
      </c>
    </row>
    <row r="130" spans="1:5" ht="15" customHeight="1" x14ac:dyDescent="0.2">
      <c r="A130" s="237" t="str">
        <f t="shared" si="1"/>
        <v>INDEC-CM - 37210-11</v>
      </c>
      <c r="B130" s="237">
        <v>37210</v>
      </c>
      <c r="C130" s="239" t="s">
        <v>51</v>
      </c>
      <c r="D130" s="237">
        <v>11</v>
      </c>
      <c r="E130" s="240" t="s">
        <v>165</v>
      </c>
    </row>
    <row r="131" spans="1:5" ht="15" customHeight="1" x14ac:dyDescent="0.2">
      <c r="A131" s="237" t="str">
        <f t="shared" si="1"/>
        <v>INDEC-CM - 46212-11</v>
      </c>
      <c r="B131" s="237">
        <v>46212</v>
      </c>
      <c r="C131" s="239" t="s">
        <v>51</v>
      </c>
      <c r="D131" s="237">
        <v>11</v>
      </c>
      <c r="E131" s="236" t="s">
        <v>166</v>
      </c>
    </row>
    <row r="132" spans="1:5" ht="15" customHeight="1" x14ac:dyDescent="0.2">
      <c r="A132" s="237" t="str">
        <f t="shared" si="1"/>
        <v>INDEC-CM - 46212-51</v>
      </c>
      <c r="B132" s="237">
        <v>46212</v>
      </c>
      <c r="C132" s="239" t="s">
        <v>51</v>
      </c>
      <c r="D132" s="237">
        <v>51</v>
      </c>
      <c r="E132" s="236" t="s">
        <v>167</v>
      </c>
    </row>
    <row r="133" spans="1:5" ht="15" customHeight="1" x14ac:dyDescent="0.2">
      <c r="A133" s="237" t="str">
        <f t="shared" si="1"/>
        <v>INDEC-CM - 46212-31</v>
      </c>
      <c r="B133" s="237">
        <v>46212</v>
      </c>
      <c r="C133" s="239" t="s">
        <v>51</v>
      </c>
      <c r="D133" s="237">
        <v>31</v>
      </c>
      <c r="E133" s="236" t="s">
        <v>168</v>
      </c>
    </row>
    <row r="134" spans="1:5" ht="15" customHeight="1" x14ac:dyDescent="0.2">
      <c r="A134" s="237" t="str">
        <f t="shared" ref="A134:A197" si="2">CONCATENATE("INDEC-CM - ",B134,C134,D134)</f>
        <v>INDEC-CM - 46212-41</v>
      </c>
      <c r="B134" s="237">
        <v>46212</v>
      </c>
      <c r="C134" s="239" t="s">
        <v>51</v>
      </c>
      <c r="D134" s="237">
        <v>41</v>
      </c>
      <c r="E134" s="236" t="s">
        <v>169</v>
      </c>
    </row>
    <row r="135" spans="1:5" ht="15" customHeight="1" x14ac:dyDescent="0.2">
      <c r="A135" s="237" t="str">
        <f t="shared" si="2"/>
        <v>INDEC-CM - 42999-51</v>
      </c>
      <c r="B135" s="237">
        <v>42999</v>
      </c>
      <c r="C135" s="239" t="s">
        <v>51</v>
      </c>
      <c r="D135" s="237">
        <v>51</v>
      </c>
      <c r="E135" s="236" t="s">
        <v>170</v>
      </c>
    </row>
    <row r="136" spans="1:5" ht="15" customHeight="1" x14ac:dyDescent="0.2">
      <c r="A136" s="237" t="str">
        <f t="shared" si="2"/>
        <v>INDEC-CM - 35110-51</v>
      </c>
      <c r="B136" s="237">
        <v>35110</v>
      </c>
      <c r="C136" s="239" t="s">
        <v>51</v>
      </c>
      <c r="D136" s="237">
        <v>51</v>
      </c>
      <c r="E136" s="236" t="s">
        <v>171</v>
      </c>
    </row>
    <row r="137" spans="1:5" ht="15" customHeight="1" x14ac:dyDescent="0.2">
      <c r="A137" s="237" t="str">
        <f t="shared" si="2"/>
        <v>INDEC-CM - 37350-11</v>
      </c>
      <c r="B137" s="237">
        <v>37350</v>
      </c>
      <c r="C137" s="239" t="s">
        <v>51</v>
      </c>
      <c r="D137" s="237">
        <v>11</v>
      </c>
      <c r="E137" s="236" t="s">
        <v>172</v>
      </c>
    </row>
    <row r="138" spans="1:5" ht="15" customHeight="1" x14ac:dyDescent="0.2">
      <c r="A138" s="237" t="str">
        <f t="shared" si="2"/>
        <v>INDEC-CM - 37350-41</v>
      </c>
      <c r="B138" s="237">
        <v>37350</v>
      </c>
      <c r="C138" s="239" t="s">
        <v>51</v>
      </c>
      <c r="D138" s="237">
        <v>41</v>
      </c>
      <c r="E138" s="236" t="s">
        <v>173</v>
      </c>
    </row>
    <row r="139" spans="1:5" ht="15" customHeight="1" x14ac:dyDescent="0.2">
      <c r="A139" s="237" t="str">
        <f t="shared" si="2"/>
        <v>INDEC-CM - 37350-21</v>
      </c>
      <c r="B139" s="237">
        <v>37350</v>
      </c>
      <c r="C139" s="239" t="s">
        <v>51</v>
      </c>
      <c r="D139" s="237">
        <v>21</v>
      </c>
      <c r="E139" s="236" t="s">
        <v>174</v>
      </c>
    </row>
    <row r="140" spans="1:5" ht="15" customHeight="1" x14ac:dyDescent="0.2">
      <c r="A140" s="237" t="str">
        <f t="shared" si="2"/>
        <v>INDEC-CM - 37350-31</v>
      </c>
      <c r="B140" s="237">
        <v>37350</v>
      </c>
      <c r="C140" s="239" t="s">
        <v>51</v>
      </c>
      <c r="D140" s="237">
        <v>31</v>
      </c>
      <c r="E140" s="236" t="s">
        <v>175</v>
      </c>
    </row>
    <row r="141" spans="1:5" ht="15" customHeight="1" x14ac:dyDescent="0.2">
      <c r="A141" s="237" t="str">
        <f t="shared" si="2"/>
        <v>INDEC-CM - 37210-32</v>
      </c>
      <c r="B141" s="237">
        <v>37210</v>
      </c>
      <c r="C141" s="239" t="s">
        <v>51</v>
      </c>
      <c r="D141" s="237">
        <v>32</v>
      </c>
      <c r="E141" s="236" t="s">
        <v>176</v>
      </c>
    </row>
    <row r="142" spans="1:5" ht="15" customHeight="1" x14ac:dyDescent="0.2">
      <c r="A142" s="237" t="str">
        <f t="shared" si="2"/>
        <v>INDEC-CM - 37210-31</v>
      </c>
      <c r="B142" s="237">
        <v>37210</v>
      </c>
      <c r="C142" s="239" t="s">
        <v>51</v>
      </c>
      <c r="D142" s="237">
        <v>31</v>
      </c>
      <c r="E142" s="236" t="s">
        <v>177</v>
      </c>
    </row>
    <row r="143" spans="1:5" ht="15" customHeight="1" x14ac:dyDescent="0.2">
      <c r="A143" s="237" t="str">
        <f t="shared" si="2"/>
        <v>INDEC-CM - 37210-33</v>
      </c>
      <c r="B143" s="237">
        <v>37210</v>
      </c>
      <c r="C143" s="239" t="s">
        <v>51</v>
      </c>
      <c r="D143" s="237">
        <v>33</v>
      </c>
      <c r="E143" s="236" t="s">
        <v>178</v>
      </c>
    </row>
    <row r="144" spans="1:5" ht="15" customHeight="1" x14ac:dyDescent="0.2">
      <c r="A144" s="237" t="str">
        <f t="shared" si="2"/>
        <v>INDEC-CM - 31210-41</v>
      </c>
      <c r="B144" s="237">
        <v>31210</v>
      </c>
      <c r="C144" s="239" t="s">
        <v>51</v>
      </c>
      <c r="D144" s="237">
        <v>41</v>
      </c>
      <c r="E144" s="236" t="s">
        <v>179</v>
      </c>
    </row>
    <row r="145" spans="1:5" ht="15" customHeight="1" x14ac:dyDescent="0.2">
      <c r="A145" s="237" t="str">
        <f t="shared" si="2"/>
        <v>INDEC-CM - 43240-21</v>
      </c>
      <c r="B145" s="237">
        <v>43240</v>
      </c>
      <c r="C145" s="239" t="s">
        <v>51</v>
      </c>
      <c r="D145" s="237">
        <v>21</v>
      </c>
      <c r="E145" s="236" t="s">
        <v>180</v>
      </c>
    </row>
    <row r="146" spans="1:5" ht="15" customHeight="1" x14ac:dyDescent="0.2">
      <c r="A146" s="237" t="str">
        <f t="shared" si="2"/>
        <v>INDEC-CM - 43240-32</v>
      </c>
      <c r="B146" s="237">
        <v>43240</v>
      </c>
      <c r="C146" s="239" t="s">
        <v>51</v>
      </c>
      <c r="D146" s="237">
        <v>32</v>
      </c>
      <c r="E146" s="236" t="s">
        <v>181</v>
      </c>
    </row>
    <row r="147" spans="1:5" ht="15" customHeight="1" x14ac:dyDescent="0.2">
      <c r="A147" s="237" t="str">
        <f t="shared" si="2"/>
        <v>INDEC-CM - 43240-31</v>
      </c>
      <c r="B147" s="237">
        <v>43240</v>
      </c>
      <c r="C147" s="239" t="s">
        <v>51</v>
      </c>
      <c r="D147" s="237">
        <v>31</v>
      </c>
      <c r="E147" s="236" t="s">
        <v>182</v>
      </c>
    </row>
    <row r="148" spans="1:5" ht="15" customHeight="1" x14ac:dyDescent="0.2">
      <c r="A148" s="237" t="str">
        <f t="shared" si="2"/>
        <v>INDEC-CM - 43240-41</v>
      </c>
      <c r="B148" s="237">
        <v>43240</v>
      </c>
      <c r="C148" s="239" t="s">
        <v>51</v>
      </c>
      <c r="D148" s="237">
        <v>41</v>
      </c>
      <c r="E148" s="236" t="s">
        <v>183</v>
      </c>
    </row>
    <row r="149" spans="1:5" ht="15" customHeight="1" x14ac:dyDescent="0.2">
      <c r="A149" s="237" t="str">
        <f t="shared" si="2"/>
        <v>INDEC-CM - 37540-32</v>
      </c>
      <c r="B149" s="237">
        <v>37540</v>
      </c>
      <c r="C149" s="239" t="s">
        <v>51</v>
      </c>
      <c r="D149" s="237">
        <v>32</v>
      </c>
      <c r="E149" s="240" t="s">
        <v>184</v>
      </c>
    </row>
    <row r="150" spans="1:5" ht="15" customHeight="1" x14ac:dyDescent="0.2">
      <c r="A150" s="237" t="str">
        <f t="shared" si="2"/>
        <v>INDEC-CM - 37540-31</v>
      </c>
      <c r="B150" s="237">
        <v>37540</v>
      </c>
      <c r="C150" s="239" t="s">
        <v>51</v>
      </c>
      <c r="D150" s="237">
        <v>31</v>
      </c>
      <c r="E150" s="236" t="s">
        <v>185</v>
      </c>
    </row>
    <row r="151" spans="1:5" ht="15" customHeight="1" x14ac:dyDescent="0.2">
      <c r="A151" s="237" t="str">
        <f t="shared" si="2"/>
        <v>INDEC-CM - 31210-21</v>
      </c>
      <c r="B151" s="237">
        <v>31210</v>
      </c>
      <c r="C151" s="239" t="s">
        <v>51</v>
      </c>
      <c r="D151" s="237">
        <v>21</v>
      </c>
      <c r="E151" s="240" t="s">
        <v>186</v>
      </c>
    </row>
    <row r="152" spans="1:5" ht="15" customHeight="1" x14ac:dyDescent="0.2">
      <c r="A152" s="237" t="str">
        <f t="shared" si="2"/>
        <v>INDEC-CM - 42911-61</v>
      </c>
      <c r="B152" s="237">
        <v>42911</v>
      </c>
      <c r="C152" s="239" t="s">
        <v>51</v>
      </c>
      <c r="D152" s="237">
        <v>61</v>
      </c>
      <c r="E152" s="240" t="s">
        <v>187</v>
      </c>
    </row>
    <row r="153" spans="1:5" ht="15" customHeight="1" x14ac:dyDescent="0.2">
      <c r="A153" s="237" t="str">
        <f t="shared" si="2"/>
        <v>INDEC-CM - 43923-11</v>
      </c>
      <c r="B153" s="237">
        <v>43923</v>
      </c>
      <c r="C153" s="239" t="s">
        <v>51</v>
      </c>
      <c r="D153" s="237">
        <v>11</v>
      </c>
      <c r="E153" s="240" t="s">
        <v>188</v>
      </c>
    </row>
    <row r="154" spans="1:5" ht="15" customHeight="1" x14ac:dyDescent="0.2">
      <c r="A154" s="237" t="str">
        <f t="shared" si="2"/>
        <v>INDEC-CM - 37930-12</v>
      </c>
      <c r="B154" s="237">
        <v>37930</v>
      </c>
      <c r="C154" s="239" t="s">
        <v>51</v>
      </c>
      <c r="D154" s="237">
        <v>12</v>
      </c>
      <c r="E154" s="236" t="s">
        <v>189</v>
      </c>
    </row>
    <row r="155" spans="1:5" ht="15" customHeight="1" x14ac:dyDescent="0.2">
      <c r="A155" s="237" t="str">
        <f t="shared" si="2"/>
        <v>INDEC-CM - 37930-11</v>
      </c>
      <c r="B155" s="237">
        <v>37930</v>
      </c>
      <c r="C155" s="239" t="s">
        <v>51</v>
      </c>
      <c r="D155" s="237">
        <v>11</v>
      </c>
      <c r="E155" s="236" t="s">
        <v>190</v>
      </c>
    </row>
    <row r="156" spans="1:5" ht="15" customHeight="1" x14ac:dyDescent="0.2">
      <c r="A156" s="237" t="str">
        <f t="shared" si="2"/>
        <v>INDEC-CM - 42999-61</v>
      </c>
      <c r="B156" s="237">
        <v>42999</v>
      </c>
      <c r="C156" s="239" t="s">
        <v>51</v>
      </c>
      <c r="D156" s="237">
        <v>61</v>
      </c>
      <c r="E156" s="240" t="s">
        <v>191</v>
      </c>
    </row>
    <row r="157" spans="1:5" ht="15" customHeight="1" x14ac:dyDescent="0.2">
      <c r="A157" s="237" t="str">
        <f t="shared" si="2"/>
        <v>INDEC-CM - 42999-62</v>
      </c>
      <c r="B157" s="237">
        <v>42999</v>
      </c>
      <c r="C157" s="239" t="s">
        <v>51</v>
      </c>
      <c r="D157" s="237">
        <v>62</v>
      </c>
      <c r="E157" s="240" t="s">
        <v>192</v>
      </c>
    </row>
    <row r="158" spans="1:5" ht="15" customHeight="1" x14ac:dyDescent="0.2">
      <c r="A158" s="237" t="str">
        <f t="shared" si="2"/>
        <v>INDEC-CM - 37610-11</v>
      </c>
      <c r="B158" s="237">
        <v>37610</v>
      </c>
      <c r="C158" s="239" t="s">
        <v>51</v>
      </c>
      <c r="D158" s="237">
        <v>11</v>
      </c>
      <c r="E158" s="240" t="s">
        <v>193</v>
      </c>
    </row>
    <row r="159" spans="1:5" ht="15" customHeight="1" x14ac:dyDescent="0.2">
      <c r="A159" s="237" t="str">
        <f t="shared" si="2"/>
        <v>INDEC-CM - 37610-12</v>
      </c>
      <c r="B159" s="237">
        <v>37610</v>
      </c>
      <c r="C159" s="239" t="s">
        <v>51</v>
      </c>
      <c r="D159" s="237">
        <v>12</v>
      </c>
      <c r="E159" s="240" t="s">
        <v>194</v>
      </c>
    </row>
    <row r="160" spans="1:5" ht="15" customHeight="1" x14ac:dyDescent="0.2">
      <c r="A160" s="237" t="str">
        <f t="shared" si="2"/>
        <v>INDEC-CM - 42943-11</v>
      </c>
      <c r="B160" s="237">
        <v>42943</v>
      </c>
      <c r="C160" s="239" t="s">
        <v>51</v>
      </c>
      <c r="D160" s="237">
        <v>11</v>
      </c>
      <c r="E160" s="240" t="s">
        <v>195</v>
      </c>
    </row>
    <row r="161" spans="1:496" ht="15" customHeight="1" x14ac:dyDescent="0.2">
      <c r="A161" s="237" t="str">
        <f t="shared" si="2"/>
        <v>INDEC-CM - 37540-11</v>
      </c>
      <c r="B161" s="237">
        <v>37540</v>
      </c>
      <c r="C161" s="239" t="s">
        <v>51</v>
      </c>
      <c r="D161" s="237">
        <v>11</v>
      </c>
      <c r="E161" s="236" t="s">
        <v>196</v>
      </c>
    </row>
    <row r="162" spans="1:496" ht="15" customHeight="1" x14ac:dyDescent="0.2">
      <c r="A162" s="237" t="str">
        <f t="shared" si="2"/>
        <v>INDEC-CM - 38130-16</v>
      </c>
      <c r="B162" s="237">
        <v>38130</v>
      </c>
      <c r="C162" s="239" t="s">
        <v>51</v>
      </c>
      <c r="D162" s="237">
        <v>16</v>
      </c>
      <c r="E162" s="240" t="s">
        <v>197</v>
      </c>
    </row>
    <row r="163" spans="1:496" ht="15" customHeight="1" x14ac:dyDescent="0.2">
      <c r="A163" s="237" t="str">
        <f t="shared" si="2"/>
        <v>INDEC-CM - 38130-15</v>
      </c>
      <c r="B163" s="237">
        <v>38130</v>
      </c>
      <c r="C163" s="239" t="s">
        <v>51</v>
      </c>
      <c r="D163" s="237">
        <v>15</v>
      </c>
      <c r="E163" s="240" t="s">
        <v>198</v>
      </c>
    </row>
    <row r="164" spans="1:496" ht="15" customHeight="1" x14ac:dyDescent="0.2">
      <c r="A164" s="237" t="str">
        <f t="shared" si="2"/>
        <v>INDEC-CM - 38130-14</v>
      </c>
      <c r="B164" s="237">
        <v>38130</v>
      </c>
      <c r="C164" s="239" t="s">
        <v>51</v>
      </c>
      <c r="D164" s="237">
        <v>14</v>
      </c>
      <c r="E164" s="240" t="s">
        <v>199</v>
      </c>
    </row>
    <row r="165" spans="1:496" ht="15" customHeight="1" x14ac:dyDescent="0.2">
      <c r="A165" s="237" t="str">
        <f t="shared" si="2"/>
        <v>INDEC-CM - 35490-11</v>
      </c>
      <c r="B165" s="237">
        <v>35490</v>
      </c>
      <c r="C165" s="239" t="s">
        <v>51</v>
      </c>
      <c r="D165" s="237">
        <v>11</v>
      </c>
      <c r="E165" s="236" t="s">
        <v>200</v>
      </c>
    </row>
    <row r="166" spans="1:496" ht="15" customHeight="1" x14ac:dyDescent="0.2">
      <c r="A166" s="237" t="str">
        <f t="shared" si="2"/>
        <v>INDEC-CM - 41251-11</v>
      </c>
      <c r="B166" s="237">
        <v>41251</v>
      </c>
      <c r="C166" s="239" t="s">
        <v>51</v>
      </c>
      <c r="D166" s="237">
        <v>11</v>
      </c>
      <c r="E166" s="240" t="s">
        <v>201</v>
      </c>
    </row>
    <row r="167" spans="1:496" s="243" customFormat="1" ht="15" customHeight="1" x14ac:dyDescent="0.2">
      <c r="A167" s="241"/>
      <c r="B167" s="241"/>
      <c r="C167" s="242"/>
      <c r="D167" s="241"/>
      <c r="E167" s="244"/>
      <c r="F167" s="236"/>
      <c r="G167" s="236"/>
      <c r="H167" s="236"/>
      <c r="I167" s="236"/>
      <c r="J167" s="236"/>
      <c r="K167" s="236"/>
      <c r="L167" s="236"/>
      <c r="M167" s="236"/>
      <c r="N167" s="236"/>
      <c r="O167" s="236"/>
      <c r="P167" s="236"/>
      <c r="Q167" s="236"/>
      <c r="R167" s="236"/>
      <c r="S167" s="236"/>
      <c r="T167" s="236"/>
      <c r="U167" s="236"/>
      <c r="V167" s="236"/>
      <c r="W167" s="236"/>
      <c r="X167" s="236"/>
      <c r="Y167" s="236"/>
      <c r="Z167" s="236"/>
      <c r="AA167" s="236"/>
      <c r="AB167" s="236"/>
      <c r="AC167" s="236"/>
      <c r="AD167" s="236"/>
      <c r="AE167" s="236"/>
      <c r="AF167" s="236"/>
      <c r="AG167" s="236"/>
      <c r="AH167" s="236"/>
      <c r="AI167" s="236"/>
      <c r="AJ167" s="236"/>
      <c r="AK167" s="236"/>
      <c r="AL167" s="236"/>
      <c r="AM167" s="236"/>
      <c r="AN167" s="236"/>
      <c r="AO167" s="236"/>
      <c r="AP167" s="236"/>
      <c r="AQ167" s="236"/>
      <c r="AR167" s="236"/>
      <c r="AS167" s="236"/>
      <c r="AT167" s="236"/>
      <c r="AU167" s="236"/>
      <c r="AV167" s="236"/>
      <c r="AW167" s="236"/>
      <c r="AX167" s="236"/>
      <c r="AY167" s="236"/>
      <c r="AZ167" s="236"/>
      <c r="BA167" s="236"/>
      <c r="BB167" s="236"/>
      <c r="BC167" s="236"/>
      <c r="BD167" s="236"/>
      <c r="BE167" s="236"/>
      <c r="BF167" s="236"/>
      <c r="BG167" s="236"/>
      <c r="BH167" s="236"/>
      <c r="BI167" s="236"/>
      <c r="BJ167" s="236"/>
      <c r="BK167" s="236"/>
      <c r="BL167" s="236"/>
      <c r="BM167" s="236"/>
      <c r="BN167" s="236"/>
      <c r="BO167" s="236"/>
      <c r="BP167" s="236"/>
      <c r="BQ167" s="236"/>
      <c r="BR167" s="236"/>
      <c r="BS167" s="236"/>
      <c r="BT167" s="236"/>
      <c r="BU167" s="236"/>
      <c r="BV167" s="236"/>
      <c r="BW167" s="236"/>
      <c r="BX167" s="236"/>
      <c r="BY167" s="236"/>
      <c r="BZ167" s="236"/>
      <c r="CA167" s="236"/>
      <c r="CB167" s="236"/>
      <c r="CC167" s="236"/>
      <c r="CD167" s="236"/>
      <c r="CE167" s="236"/>
      <c r="CF167" s="236"/>
      <c r="CG167" s="236"/>
      <c r="CH167" s="236"/>
      <c r="CI167" s="236"/>
      <c r="CJ167" s="236"/>
      <c r="CK167" s="236"/>
      <c r="CL167" s="236"/>
      <c r="CM167" s="236"/>
      <c r="CN167" s="236"/>
      <c r="CO167" s="236"/>
      <c r="CP167" s="236"/>
      <c r="CQ167" s="236"/>
      <c r="CR167" s="236"/>
      <c r="CS167" s="236"/>
      <c r="CT167" s="236"/>
      <c r="CU167" s="236"/>
      <c r="CV167" s="236"/>
      <c r="CW167" s="236"/>
      <c r="CX167" s="236"/>
      <c r="CY167" s="236"/>
      <c r="CZ167" s="236"/>
      <c r="DA167" s="236"/>
      <c r="DB167" s="236"/>
      <c r="DC167" s="236"/>
      <c r="DD167" s="236"/>
      <c r="DE167" s="236"/>
      <c r="DF167" s="236"/>
      <c r="DG167" s="236"/>
      <c r="DH167" s="236"/>
      <c r="DI167" s="236"/>
      <c r="DJ167" s="236"/>
      <c r="DK167" s="236"/>
      <c r="DL167" s="236"/>
      <c r="DM167" s="236"/>
      <c r="DN167" s="236"/>
      <c r="DO167" s="236"/>
      <c r="DP167" s="236"/>
      <c r="DQ167" s="236"/>
      <c r="DR167" s="236"/>
      <c r="DS167" s="236"/>
      <c r="DT167" s="236"/>
      <c r="DU167" s="236"/>
      <c r="DV167" s="236"/>
      <c r="DW167" s="236"/>
      <c r="DX167" s="236"/>
      <c r="DY167" s="236"/>
      <c r="DZ167" s="236"/>
      <c r="EA167" s="236"/>
      <c r="EB167" s="236"/>
      <c r="EC167" s="236"/>
      <c r="ED167" s="236"/>
      <c r="EE167" s="236"/>
      <c r="EF167" s="236"/>
      <c r="EG167" s="236"/>
      <c r="EH167" s="236"/>
      <c r="EI167" s="236"/>
      <c r="EJ167" s="236"/>
      <c r="EK167" s="236"/>
      <c r="EL167" s="236"/>
      <c r="EM167" s="236"/>
      <c r="EN167" s="236"/>
      <c r="EO167" s="236"/>
      <c r="EP167" s="236"/>
      <c r="EQ167" s="236"/>
      <c r="ER167" s="236"/>
      <c r="ES167" s="236"/>
      <c r="ET167" s="236"/>
      <c r="EU167" s="236"/>
      <c r="EV167" s="236"/>
      <c r="EW167" s="236"/>
      <c r="EX167" s="236"/>
      <c r="EY167" s="236"/>
      <c r="EZ167" s="236"/>
      <c r="FA167" s="236"/>
      <c r="FB167" s="236"/>
      <c r="FC167" s="236"/>
      <c r="FD167" s="236"/>
      <c r="FE167" s="236"/>
      <c r="FF167" s="236"/>
      <c r="FG167" s="236"/>
      <c r="FH167" s="236"/>
      <c r="FI167" s="236"/>
      <c r="FJ167" s="236"/>
      <c r="FK167" s="236"/>
      <c r="FL167" s="236"/>
      <c r="FM167" s="236"/>
      <c r="FN167" s="236"/>
      <c r="FO167" s="236"/>
      <c r="FP167" s="236"/>
      <c r="FQ167" s="236"/>
      <c r="FR167" s="236"/>
      <c r="FS167" s="236"/>
      <c r="FT167" s="236"/>
      <c r="FU167" s="236"/>
      <c r="FV167" s="236"/>
      <c r="FW167" s="236"/>
      <c r="FX167" s="236"/>
      <c r="FY167" s="236"/>
      <c r="FZ167" s="236"/>
      <c r="GA167" s="236"/>
      <c r="GB167" s="236"/>
      <c r="GC167" s="236"/>
      <c r="GD167" s="236"/>
      <c r="GE167" s="236"/>
      <c r="GF167" s="236"/>
      <c r="GG167" s="236"/>
      <c r="GH167" s="236"/>
      <c r="GI167" s="236"/>
      <c r="GJ167" s="236"/>
      <c r="GK167" s="236"/>
      <c r="GL167" s="236"/>
      <c r="GM167" s="236"/>
      <c r="GN167" s="236"/>
      <c r="GO167" s="236"/>
      <c r="GP167" s="236"/>
      <c r="GQ167" s="236"/>
      <c r="GR167" s="236"/>
      <c r="GS167" s="236"/>
      <c r="GT167" s="236"/>
      <c r="GU167" s="236"/>
      <c r="GV167" s="236"/>
      <c r="GW167" s="236"/>
      <c r="GX167" s="236"/>
      <c r="GY167" s="236"/>
      <c r="GZ167" s="236"/>
      <c r="HA167" s="236"/>
      <c r="HB167" s="236"/>
      <c r="HC167" s="236"/>
      <c r="HD167" s="236"/>
      <c r="HE167" s="236"/>
      <c r="HF167" s="236"/>
      <c r="HG167" s="236"/>
      <c r="HH167" s="236"/>
      <c r="HI167" s="236"/>
      <c r="HJ167" s="236"/>
      <c r="HK167" s="236"/>
      <c r="HL167" s="236"/>
      <c r="HM167" s="236"/>
      <c r="HN167" s="236"/>
      <c r="HO167" s="236"/>
      <c r="HP167" s="236"/>
      <c r="HQ167" s="236"/>
      <c r="HR167" s="236"/>
      <c r="HS167" s="236"/>
      <c r="HT167" s="236"/>
      <c r="HU167" s="236"/>
      <c r="HV167" s="236"/>
      <c r="HW167" s="236"/>
      <c r="HX167" s="236"/>
      <c r="HY167" s="236"/>
      <c r="HZ167" s="236"/>
      <c r="IA167" s="236"/>
      <c r="IB167" s="236"/>
      <c r="IC167" s="236"/>
      <c r="ID167" s="236"/>
      <c r="IE167" s="236"/>
      <c r="IF167" s="236"/>
      <c r="IG167" s="236"/>
      <c r="IH167" s="236"/>
      <c r="II167" s="236"/>
      <c r="IJ167" s="236"/>
      <c r="IK167" s="236"/>
      <c r="IL167" s="236"/>
      <c r="IM167" s="236"/>
      <c r="IN167" s="236"/>
      <c r="IO167" s="236"/>
      <c r="IP167" s="236"/>
      <c r="IQ167" s="236"/>
      <c r="IR167" s="236"/>
      <c r="IS167" s="236"/>
      <c r="IT167" s="236"/>
      <c r="IU167" s="236"/>
      <c r="IV167" s="236"/>
      <c r="IW167" s="236"/>
      <c r="IX167" s="236"/>
      <c r="IY167" s="236"/>
      <c r="IZ167" s="236"/>
      <c r="JA167" s="236"/>
      <c r="JB167" s="236"/>
      <c r="JC167" s="236"/>
      <c r="JD167" s="236"/>
      <c r="JE167" s="236"/>
      <c r="JF167" s="236"/>
      <c r="JG167" s="236"/>
      <c r="JH167" s="236"/>
      <c r="JI167" s="236"/>
      <c r="JJ167" s="236"/>
      <c r="JK167" s="236"/>
      <c r="JL167" s="236"/>
      <c r="JM167" s="236"/>
      <c r="JN167" s="236"/>
      <c r="JO167" s="236"/>
      <c r="JP167" s="236"/>
      <c r="JQ167" s="236"/>
      <c r="JR167" s="236"/>
      <c r="JS167" s="236"/>
      <c r="JT167" s="236"/>
      <c r="JU167" s="236"/>
      <c r="JV167" s="236"/>
      <c r="JW167" s="236"/>
      <c r="JX167" s="236"/>
      <c r="JY167" s="236"/>
      <c r="JZ167" s="236"/>
      <c r="KA167" s="236"/>
      <c r="KB167" s="236"/>
      <c r="KC167" s="236"/>
      <c r="KD167" s="236"/>
      <c r="KE167" s="236"/>
      <c r="KF167" s="236"/>
      <c r="KG167" s="236"/>
      <c r="KH167" s="236"/>
      <c r="KI167" s="236"/>
      <c r="KJ167" s="236"/>
      <c r="KK167" s="236"/>
      <c r="KL167" s="236"/>
      <c r="KM167" s="236"/>
      <c r="KN167" s="236"/>
      <c r="KO167" s="236"/>
      <c r="KP167" s="236"/>
      <c r="KQ167" s="236"/>
      <c r="KR167" s="236"/>
      <c r="KS167" s="236"/>
      <c r="KT167" s="236"/>
      <c r="KU167" s="236"/>
      <c r="KV167" s="236"/>
      <c r="KW167" s="236"/>
      <c r="KX167" s="236"/>
      <c r="KY167" s="236"/>
      <c r="KZ167" s="236"/>
      <c r="LA167" s="236"/>
      <c r="LB167" s="236"/>
      <c r="LC167" s="236"/>
      <c r="LD167" s="236"/>
      <c r="LE167" s="236"/>
      <c r="LF167" s="236"/>
      <c r="LG167" s="236"/>
      <c r="LH167" s="236"/>
      <c r="LI167" s="236"/>
      <c r="LJ167" s="236"/>
      <c r="LK167" s="236"/>
      <c r="LL167" s="236"/>
      <c r="LM167" s="236"/>
      <c r="LN167" s="236"/>
      <c r="LO167" s="236"/>
      <c r="LP167" s="236"/>
      <c r="LQ167" s="236"/>
      <c r="LR167" s="236"/>
      <c r="LS167" s="236"/>
      <c r="LT167" s="236"/>
      <c r="LU167" s="236"/>
      <c r="LV167" s="236"/>
      <c r="LW167" s="236"/>
      <c r="LX167" s="236"/>
      <c r="LY167" s="236"/>
      <c r="LZ167" s="236"/>
      <c r="MA167" s="236"/>
      <c r="MB167" s="236"/>
      <c r="MC167" s="236"/>
      <c r="MD167" s="236"/>
      <c r="ME167" s="236"/>
      <c r="MF167" s="236"/>
      <c r="MG167" s="236"/>
      <c r="MH167" s="236"/>
      <c r="MI167" s="236"/>
      <c r="MJ167" s="236"/>
      <c r="MK167" s="236"/>
      <c r="ML167" s="236"/>
      <c r="MM167" s="236"/>
      <c r="MN167" s="236"/>
      <c r="MO167" s="236"/>
      <c r="MP167" s="236"/>
      <c r="MQ167" s="236"/>
      <c r="MR167" s="236"/>
      <c r="MS167" s="236"/>
      <c r="MT167" s="236"/>
      <c r="MU167" s="236"/>
      <c r="MV167" s="236"/>
      <c r="MW167" s="236"/>
      <c r="MX167" s="236"/>
      <c r="MY167" s="236"/>
      <c r="MZ167" s="236"/>
      <c r="NA167" s="236"/>
      <c r="NB167" s="236"/>
      <c r="NC167" s="236"/>
      <c r="ND167" s="236"/>
      <c r="NE167" s="236"/>
      <c r="NF167" s="236"/>
      <c r="NG167" s="236"/>
      <c r="NH167" s="236"/>
      <c r="NI167" s="236"/>
      <c r="NJ167" s="236"/>
      <c r="NK167" s="236"/>
      <c r="NL167" s="236"/>
      <c r="NM167" s="236"/>
      <c r="NN167" s="236"/>
      <c r="NO167" s="236"/>
      <c r="NP167" s="236"/>
      <c r="NQ167" s="236"/>
      <c r="NR167" s="236"/>
      <c r="NS167" s="236"/>
      <c r="NT167" s="236"/>
      <c r="NU167" s="236"/>
      <c r="NV167" s="236"/>
      <c r="NW167" s="236"/>
      <c r="NX167" s="236"/>
      <c r="NY167" s="236"/>
      <c r="NZ167" s="236"/>
      <c r="OA167" s="236"/>
      <c r="OB167" s="236"/>
      <c r="OC167" s="236"/>
      <c r="OD167" s="236"/>
      <c r="OE167" s="236"/>
      <c r="OF167" s="236"/>
      <c r="OG167" s="236"/>
      <c r="OH167" s="236"/>
      <c r="OI167" s="236"/>
      <c r="OJ167" s="236"/>
      <c r="OK167" s="236"/>
      <c r="OL167" s="236"/>
      <c r="OM167" s="236"/>
      <c r="ON167" s="236"/>
      <c r="OO167" s="236"/>
      <c r="OP167" s="236"/>
      <c r="OQ167" s="236"/>
      <c r="OR167" s="236"/>
      <c r="OS167" s="236"/>
      <c r="OT167" s="236"/>
      <c r="OU167" s="236"/>
      <c r="OV167" s="236"/>
      <c r="OW167" s="236"/>
      <c r="OX167" s="236"/>
      <c r="OY167" s="236"/>
      <c r="OZ167" s="236"/>
      <c r="PA167" s="236"/>
      <c r="PB167" s="236"/>
      <c r="PC167" s="236"/>
      <c r="PD167" s="236"/>
      <c r="PE167" s="236"/>
      <c r="PF167" s="236"/>
      <c r="PG167" s="236"/>
      <c r="PH167" s="236"/>
      <c r="PI167" s="236"/>
      <c r="PJ167" s="236"/>
      <c r="PK167" s="236"/>
      <c r="PL167" s="236"/>
      <c r="PM167" s="236"/>
      <c r="PN167" s="236"/>
      <c r="PO167" s="236"/>
      <c r="PP167" s="236"/>
      <c r="PQ167" s="236"/>
      <c r="PR167" s="236"/>
      <c r="PS167" s="236"/>
      <c r="PT167" s="236"/>
      <c r="PU167" s="236"/>
      <c r="PV167" s="236"/>
      <c r="PW167" s="236"/>
      <c r="PX167" s="236"/>
      <c r="PY167" s="236"/>
      <c r="PZ167" s="236"/>
      <c r="QA167" s="236"/>
      <c r="QB167" s="236"/>
      <c r="QC167" s="236"/>
      <c r="QD167" s="236"/>
      <c r="QE167" s="236"/>
      <c r="QF167" s="236"/>
      <c r="QG167" s="236"/>
      <c r="QH167" s="236"/>
      <c r="QI167" s="236"/>
      <c r="QJ167" s="236"/>
      <c r="QK167" s="236"/>
      <c r="QL167" s="236"/>
      <c r="QM167" s="236"/>
      <c r="QN167" s="236"/>
      <c r="QO167" s="236"/>
      <c r="QP167" s="236"/>
      <c r="QQ167" s="236"/>
      <c r="QR167" s="236"/>
      <c r="QS167" s="236"/>
      <c r="QT167" s="236"/>
      <c r="QU167" s="236"/>
      <c r="QV167" s="236"/>
      <c r="QW167" s="236"/>
      <c r="QX167" s="236"/>
      <c r="QY167" s="236"/>
      <c r="QZ167" s="236"/>
      <c r="RA167" s="236"/>
      <c r="RB167" s="236"/>
      <c r="RC167" s="236"/>
      <c r="RD167" s="236"/>
      <c r="RE167" s="236"/>
      <c r="RF167" s="236"/>
      <c r="RG167" s="236"/>
      <c r="RH167" s="236"/>
      <c r="RI167" s="236"/>
      <c r="RJ167" s="236"/>
      <c r="RK167" s="236"/>
      <c r="RL167" s="236"/>
      <c r="RM167" s="236"/>
      <c r="RN167" s="236"/>
      <c r="RO167" s="236"/>
      <c r="RP167" s="236"/>
      <c r="RQ167" s="236"/>
      <c r="RR167" s="236"/>
      <c r="RS167" s="236"/>
      <c r="RT167" s="236"/>
      <c r="RU167" s="236"/>
      <c r="RV167" s="236"/>
      <c r="RW167" s="236"/>
      <c r="RX167" s="236"/>
      <c r="RY167" s="236"/>
      <c r="RZ167" s="236"/>
      <c r="SA167" s="236"/>
      <c r="SB167" s="236"/>
    </row>
    <row r="168" spans="1:496" ht="15" customHeight="1" x14ac:dyDescent="0.2">
      <c r="A168" s="237" t="str">
        <f t="shared" si="2"/>
        <v>INDEC-CM - 42911-71</v>
      </c>
      <c r="B168" s="237">
        <v>42911</v>
      </c>
      <c r="C168" s="239" t="s">
        <v>51</v>
      </c>
      <c r="D168" s="237">
        <v>71</v>
      </c>
      <c r="E168" s="240" t="s">
        <v>202</v>
      </c>
    </row>
    <row r="169" spans="1:496" ht="15" customHeight="1" x14ac:dyDescent="0.2">
      <c r="A169" s="237" t="str">
        <f t="shared" si="2"/>
        <v>INDEC-CM - 37210-42</v>
      </c>
      <c r="B169" s="237">
        <v>37210</v>
      </c>
      <c r="C169" s="239" t="s">
        <v>51</v>
      </c>
      <c r="D169" s="237">
        <v>42</v>
      </c>
      <c r="E169" s="240" t="s">
        <v>203</v>
      </c>
    </row>
    <row r="170" spans="1:496" ht="15" customHeight="1" x14ac:dyDescent="0.2">
      <c r="A170" s="237" t="str">
        <f t="shared" si="2"/>
        <v>INDEC-CM - 37210-41</v>
      </c>
      <c r="B170" s="237">
        <v>37210</v>
      </c>
      <c r="C170" s="239" t="s">
        <v>51</v>
      </c>
      <c r="D170" s="237">
        <v>41</v>
      </c>
      <c r="E170" s="240" t="s">
        <v>204</v>
      </c>
    </row>
    <row r="171" spans="1:496" ht="15" customHeight="1" x14ac:dyDescent="0.2">
      <c r="A171" s="237" t="str">
        <f t="shared" si="2"/>
        <v>INDEC-CM - 36930-11</v>
      </c>
      <c r="B171" s="237">
        <v>36930</v>
      </c>
      <c r="C171" s="239" t="s">
        <v>51</v>
      </c>
      <c r="D171" s="237">
        <v>11</v>
      </c>
      <c r="E171" s="236" t="s">
        <v>205</v>
      </c>
    </row>
    <row r="172" spans="1:496" ht="15" customHeight="1" x14ac:dyDescent="0.2">
      <c r="A172" s="237" t="str">
        <f t="shared" si="2"/>
        <v>INDEC-CM - 36950-21</v>
      </c>
      <c r="B172" s="237">
        <v>36950</v>
      </c>
      <c r="C172" s="239" t="s">
        <v>51</v>
      </c>
      <c r="D172" s="237">
        <v>21</v>
      </c>
      <c r="E172" s="236" t="s">
        <v>206</v>
      </c>
    </row>
    <row r="173" spans="1:496" ht="15" customHeight="1" x14ac:dyDescent="0.2">
      <c r="A173" s="237" t="str">
        <f t="shared" si="2"/>
        <v>INDEC-CM - 35110-31</v>
      </c>
      <c r="B173" s="237">
        <v>35110</v>
      </c>
      <c r="C173" s="239" t="s">
        <v>51</v>
      </c>
      <c r="D173" s="237">
        <v>31</v>
      </c>
      <c r="E173" s="236" t="s">
        <v>207</v>
      </c>
    </row>
    <row r="174" spans="1:496" ht="15" customHeight="1" x14ac:dyDescent="0.2">
      <c r="A174" s="237" t="str">
        <f t="shared" si="2"/>
        <v>INDEC-CM - 35110-32</v>
      </c>
      <c r="B174" s="237">
        <v>35110</v>
      </c>
      <c r="C174" s="239" t="s">
        <v>51</v>
      </c>
      <c r="D174" s="237">
        <v>32</v>
      </c>
      <c r="E174" s="236" t="s">
        <v>208</v>
      </c>
    </row>
    <row r="175" spans="1:496" ht="15" customHeight="1" x14ac:dyDescent="0.2">
      <c r="A175" s="237" t="str">
        <f t="shared" si="2"/>
        <v>INDEC-CM - 37940-11</v>
      </c>
      <c r="B175" s="237">
        <v>37940</v>
      </c>
      <c r="C175" s="239" t="s">
        <v>51</v>
      </c>
      <c r="D175" s="237">
        <v>11</v>
      </c>
      <c r="E175" s="236" t="s">
        <v>209</v>
      </c>
    </row>
    <row r="176" spans="1:496" ht="15" customHeight="1" x14ac:dyDescent="0.2">
      <c r="A176" s="237" t="str">
        <f t="shared" si="2"/>
        <v>INDEC-CM - 35110-71</v>
      </c>
      <c r="B176" s="237">
        <v>35110</v>
      </c>
      <c r="C176" s="239" t="s">
        <v>51</v>
      </c>
      <c r="D176" s="237">
        <v>71</v>
      </c>
      <c r="E176" s="236" t="s">
        <v>210</v>
      </c>
    </row>
    <row r="177" spans="1:5" ht="15" customHeight="1" x14ac:dyDescent="0.2">
      <c r="A177" s="237" t="str">
        <f t="shared" si="2"/>
        <v>INDEC-CM - 31210-31</v>
      </c>
      <c r="B177" s="237">
        <v>31210</v>
      </c>
      <c r="C177" s="239" t="s">
        <v>51</v>
      </c>
      <c r="D177" s="237">
        <v>31</v>
      </c>
      <c r="E177" s="236" t="s">
        <v>211</v>
      </c>
    </row>
    <row r="178" spans="1:5" ht="15" customHeight="1" x14ac:dyDescent="0.2">
      <c r="A178" s="237" t="str">
        <f t="shared" si="2"/>
        <v>INDEC-CM - 31210-32</v>
      </c>
      <c r="B178" s="237">
        <v>31210</v>
      </c>
      <c r="C178" s="239" t="s">
        <v>51</v>
      </c>
      <c r="D178" s="237">
        <v>32</v>
      </c>
      <c r="E178" s="236" t="s">
        <v>212</v>
      </c>
    </row>
    <row r="179" spans="1:5" ht="15" customHeight="1" x14ac:dyDescent="0.2">
      <c r="A179" s="237" t="str">
        <f t="shared" si="2"/>
        <v>INDEC-CM - 41541-11</v>
      </c>
      <c r="B179" s="237">
        <v>41541</v>
      </c>
      <c r="C179" s="239" t="s">
        <v>51</v>
      </c>
      <c r="D179" s="237">
        <v>11</v>
      </c>
      <c r="E179" s="236" t="s">
        <v>213</v>
      </c>
    </row>
    <row r="180" spans="1:5" ht="15" customHeight="1" x14ac:dyDescent="0.2">
      <c r="A180" s="237" t="str">
        <f t="shared" si="2"/>
        <v>INDEC-CM - 34720-11</v>
      </c>
      <c r="B180" s="237">
        <v>34720</v>
      </c>
      <c r="C180" s="239" t="s">
        <v>51</v>
      </c>
      <c r="D180" s="237">
        <v>11</v>
      </c>
      <c r="E180" s="240" t="s">
        <v>214</v>
      </c>
    </row>
    <row r="181" spans="1:5" ht="15" customHeight="1" x14ac:dyDescent="0.2">
      <c r="A181" s="237" t="str">
        <f t="shared" si="2"/>
        <v>INDEC-CM - 47220-11</v>
      </c>
      <c r="B181" s="237">
        <v>47220</v>
      </c>
      <c r="C181" s="239" t="s">
        <v>51</v>
      </c>
      <c r="D181" s="237">
        <v>11</v>
      </c>
      <c r="E181" s="240" t="s">
        <v>215</v>
      </c>
    </row>
    <row r="182" spans="1:5" ht="15" customHeight="1" x14ac:dyDescent="0.2">
      <c r="A182" s="237" t="str">
        <f t="shared" si="2"/>
        <v>INDEC-CM - 31600-81</v>
      </c>
      <c r="B182" s="237">
        <v>31600</v>
      </c>
      <c r="C182" s="239" t="s">
        <v>51</v>
      </c>
      <c r="D182" s="237">
        <v>81</v>
      </c>
      <c r="E182" s="236" t="s">
        <v>216</v>
      </c>
    </row>
    <row r="183" spans="1:5" ht="15" customHeight="1" x14ac:dyDescent="0.2">
      <c r="A183" s="237" t="str">
        <f t="shared" si="2"/>
        <v>INDEC-CM - 42120-31</v>
      </c>
      <c r="B183" s="237">
        <v>42120</v>
      </c>
      <c r="C183" s="239" t="s">
        <v>51</v>
      </c>
      <c r="D183" s="237">
        <v>31</v>
      </c>
      <c r="E183" s="236" t="s">
        <v>217</v>
      </c>
    </row>
    <row r="184" spans="1:5" ht="15" customHeight="1" x14ac:dyDescent="0.2">
      <c r="A184" s="237" t="str">
        <f t="shared" si="2"/>
        <v>INDEC-CM - 35490-21</v>
      </c>
      <c r="B184" s="237">
        <v>35490</v>
      </c>
      <c r="C184" s="239" t="s">
        <v>51</v>
      </c>
      <c r="D184" s="237">
        <v>21</v>
      </c>
      <c r="E184" s="240" t="s">
        <v>218</v>
      </c>
    </row>
    <row r="185" spans="1:5" ht="15" customHeight="1" x14ac:dyDescent="0.2">
      <c r="A185" s="237" t="str">
        <f t="shared" si="2"/>
        <v>INDEC-CM - 31600-41</v>
      </c>
      <c r="B185" s="237">
        <v>31600</v>
      </c>
      <c r="C185" s="239" t="s">
        <v>51</v>
      </c>
      <c r="D185" s="237">
        <v>41</v>
      </c>
      <c r="E185" s="240" t="s">
        <v>219</v>
      </c>
    </row>
    <row r="186" spans="1:5" ht="15" customHeight="1" x14ac:dyDescent="0.2">
      <c r="A186" s="237" t="str">
        <f t="shared" si="2"/>
        <v>INDEC-CM - 42120-21</v>
      </c>
      <c r="B186" s="237">
        <v>42120</v>
      </c>
      <c r="C186" s="239" t="s">
        <v>51</v>
      </c>
      <c r="D186" s="237">
        <v>21</v>
      </c>
      <c r="E186" s="240" t="s">
        <v>220</v>
      </c>
    </row>
    <row r="187" spans="1:5" ht="15" customHeight="1" x14ac:dyDescent="0.2">
      <c r="A187" s="237" t="str">
        <f t="shared" si="2"/>
        <v>INDEC-CM - 42120-22</v>
      </c>
      <c r="B187" s="237">
        <v>42120</v>
      </c>
      <c r="C187" s="239" t="s">
        <v>51</v>
      </c>
      <c r="D187" s="237">
        <v>22</v>
      </c>
      <c r="E187" s="240" t="s">
        <v>221</v>
      </c>
    </row>
    <row r="188" spans="1:5" ht="15" customHeight="1" x14ac:dyDescent="0.2">
      <c r="A188" s="237" t="str">
        <f t="shared" si="2"/>
        <v>INDEC-CM - 31600-33</v>
      </c>
      <c r="B188" s="237">
        <v>31600</v>
      </c>
      <c r="C188" s="239" t="s">
        <v>51</v>
      </c>
      <c r="D188" s="237">
        <v>33</v>
      </c>
      <c r="E188" s="236" t="s">
        <v>222</v>
      </c>
    </row>
    <row r="189" spans="1:5" ht="15" customHeight="1" x14ac:dyDescent="0.2">
      <c r="A189" s="237" t="str">
        <f t="shared" si="2"/>
        <v>INDEC-CM - 31600-32</v>
      </c>
      <c r="B189" s="237">
        <v>31600</v>
      </c>
      <c r="C189" s="239" t="s">
        <v>51</v>
      </c>
      <c r="D189" s="237">
        <v>32</v>
      </c>
      <c r="E189" s="236" t="s">
        <v>223</v>
      </c>
    </row>
    <row r="190" spans="1:5" ht="15" customHeight="1" x14ac:dyDescent="0.2">
      <c r="A190" s="237" t="str">
        <f t="shared" si="2"/>
        <v>INDEC-CM - 31600-31</v>
      </c>
      <c r="B190" s="237">
        <v>31600</v>
      </c>
      <c r="C190" s="239" t="s">
        <v>51</v>
      </c>
      <c r="D190" s="237">
        <v>31</v>
      </c>
      <c r="E190" s="236" t="s">
        <v>224</v>
      </c>
    </row>
    <row r="191" spans="1:5" ht="15" customHeight="1" x14ac:dyDescent="0.2">
      <c r="A191" s="237" t="str">
        <f t="shared" si="2"/>
        <v>INDEC-CM - 42120-11</v>
      </c>
      <c r="B191" s="237">
        <v>42120</v>
      </c>
      <c r="C191" s="239" t="s">
        <v>51</v>
      </c>
      <c r="D191" s="237">
        <v>11</v>
      </c>
      <c r="E191" s="236" t="s">
        <v>225</v>
      </c>
    </row>
    <row r="192" spans="1:5" ht="15" customHeight="1" x14ac:dyDescent="0.2">
      <c r="A192" s="237" t="str">
        <f t="shared" si="2"/>
        <v>INDEC-CM - 31600-23</v>
      </c>
      <c r="B192" s="237">
        <v>31600</v>
      </c>
      <c r="C192" s="239" t="s">
        <v>51</v>
      </c>
      <c r="D192" s="237">
        <v>23</v>
      </c>
      <c r="E192" s="236" t="s">
        <v>226</v>
      </c>
    </row>
    <row r="193" spans="1:5" ht="15" customHeight="1" x14ac:dyDescent="0.2">
      <c r="A193" s="237" t="str">
        <f t="shared" si="2"/>
        <v>INDEC-CM - 31600-22</v>
      </c>
      <c r="B193" s="237">
        <v>31600</v>
      </c>
      <c r="C193" s="239" t="s">
        <v>51</v>
      </c>
      <c r="D193" s="237">
        <v>22</v>
      </c>
      <c r="E193" s="236" t="s">
        <v>227</v>
      </c>
    </row>
    <row r="194" spans="1:5" ht="15" customHeight="1" x14ac:dyDescent="0.2">
      <c r="A194" s="237" t="str">
        <f t="shared" si="2"/>
        <v>INDEC-CM - 31600-21</v>
      </c>
      <c r="B194" s="237">
        <v>31600</v>
      </c>
      <c r="C194" s="239" t="s">
        <v>51</v>
      </c>
      <c r="D194" s="237">
        <v>21</v>
      </c>
      <c r="E194" s="236" t="s">
        <v>228</v>
      </c>
    </row>
    <row r="195" spans="1:5" ht="15" customHeight="1" x14ac:dyDescent="0.2">
      <c r="A195" s="237" t="str">
        <f t="shared" si="2"/>
        <v>INDEC-CM - 41278-33</v>
      </c>
      <c r="B195" s="237">
        <v>41278</v>
      </c>
      <c r="C195" s="239" t="s">
        <v>51</v>
      </c>
      <c r="D195" s="237">
        <v>33</v>
      </c>
      <c r="E195" s="240" t="s">
        <v>229</v>
      </c>
    </row>
    <row r="196" spans="1:5" ht="15" customHeight="1" x14ac:dyDescent="0.2">
      <c r="A196" s="237" t="str">
        <f t="shared" si="2"/>
        <v>INDEC-CM - 36320-33</v>
      </c>
      <c r="B196" s="237">
        <v>36320</v>
      </c>
      <c r="C196" s="239" t="s">
        <v>51</v>
      </c>
      <c r="D196" s="237">
        <v>33</v>
      </c>
      <c r="E196" s="236" t="s">
        <v>230</v>
      </c>
    </row>
    <row r="197" spans="1:5" ht="15" customHeight="1" x14ac:dyDescent="0.2">
      <c r="A197" s="237" t="str">
        <f t="shared" si="2"/>
        <v>INDEC-CM - 48270-11</v>
      </c>
      <c r="B197" s="237">
        <v>48270</v>
      </c>
      <c r="C197" s="239" t="s">
        <v>51</v>
      </c>
      <c r="D197" s="237">
        <v>11</v>
      </c>
      <c r="E197" s="240" t="s">
        <v>231</v>
      </c>
    </row>
    <row r="198" spans="1:5" ht="15" customHeight="1" x14ac:dyDescent="0.2">
      <c r="A198" s="237" t="str">
        <f t="shared" ref="A198:A220" si="3">CONCATENATE("INDEC-CM - ",B198,C198,D198)</f>
        <v>INDEC-CM - 42190-11</v>
      </c>
      <c r="B198" s="237">
        <v>42190</v>
      </c>
      <c r="C198" s="239" t="s">
        <v>51</v>
      </c>
      <c r="D198" s="237">
        <v>11</v>
      </c>
      <c r="E198" s="236" t="s">
        <v>232</v>
      </c>
    </row>
    <row r="199" spans="1:5" ht="15" customHeight="1" x14ac:dyDescent="0.2">
      <c r="A199" s="237" t="str">
        <f t="shared" si="3"/>
        <v>INDEC-CM - 43923-31</v>
      </c>
      <c r="B199" s="237">
        <v>43923</v>
      </c>
      <c r="C199" s="239" t="s">
        <v>51</v>
      </c>
      <c r="D199" s="237">
        <v>31</v>
      </c>
      <c r="E199" s="240" t="s">
        <v>233</v>
      </c>
    </row>
    <row r="200" spans="1:5" ht="15" customHeight="1" x14ac:dyDescent="0.2">
      <c r="A200" s="237" t="str">
        <f t="shared" si="3"/>
        <v>INDEC-CM - 31210-11</v>
      </c>
      <c r="B200" s="237">
        <v>31210</v>
      </c>
      <c r="C200" s="239" t="s">
        <v>51</v>
      </c>
      <c r="D200" s="237">
        <v>11</v>
      </c>
      <c r="E200" s="240" t="s">
        <v>234</v>
      </c>
    </row>
    <row r="201" spans="1:5" ht="15" customHeight="1" x14ac:dyDescent="0.2">
      <c r="A201" s="237" t="str">
        <f t="shared" si="3"/>
        <v>INDEC-CM - 37129-21</v>
      </c>
      <c r="B201" s="237">
        <v>37129</v>
      </c>
      <c r="C201" s="239" t="s">
        <v>51</v>
      </c>
      <c r="D201" s="237">
        <v>21</v>
      </c>
      <c r="E201" s="236" t="s">
        <v>235</v>
      </c>
    </row>
    <row r="202" spans="1:5" ht="15" customHeight="1" x14ac:dyDescent="0.2">
      <c r="A202" s="237" t="str">
        <f t="shared" si="3"/>
        <v>INDEC-CM - 37560-21</v>
      </c>
      <c r="B202" s="237">
        <v>37560</v>
      </c>
      <c r="C202" s="239" t="s">
        <v>51</v>
      </c>
      <c r="D202" s="237">
        <v>21</v>
      </c>
      <c r="E202" s="240" t="s">
        <v>236</v>
      </c>
    </row>
    <row r="203" spans="1:5" ht="15" customHeight="1" x14ac:dyDescent="0.2">
      <c r="A203" s="237" t="str">
        <f t="shared" si="3"/>
        <v>INDEC-CM - 42999-71</v>
      </c>
      <c r="B203" s="237">
        <v>42999</v>
      </c>
      <c r="C203" s="239" t="s">
        <v>51</v>
      </c>
      <c r="D203" s="237">
        <v>71</v>
      </c>
      <c r="E203" s="236" t="s">
        <v>237</v>
      </c>
    </row>
    <row r="204" spans="1:5" ht="15" customHeight="1" x14ac:dyDescent="0.2">
      <c r="A204" s="237" t="str">
        <f t="shared" si="3"/>
        <v>INDEC-CM - 41516-22</v>
      </c>
      <c r="B204" s="237">
        <v>41516</v>
      </c>
      <c r="C204" s="239" t="s">
        <v>51</v>
      </c>
      <c r="D204" s="237">
        <v>22</v>
      </c>
      <c r="E204" s="236" t="s">
        <v>238</v>
      </c>
    </row>
    <row r="205" spans="1:5" ht="15" customHeight="1" x14ac:dyDescent="0.2">
      <c r="A205" s="237" t="str">
        <f t="shared" si="3"/>
        <v>INDEC-CM - 37350-51</v>
      </c>
      <c r="B205" s="237">
        <v>37350</v>
      </c>
      <c r="C205" s="239" t="s">
        <v>51</v>
      </c>
      <c r="D205" s="237">
        <v>51</v>
      </c>
      <c r="E205" s="236" t="s">
        <v>239</v>
      </c>
    </row>
    <row r="206" spans="1:5" ht="15" customHeight="1" x14ac:dyDescent="0.2">
      <c r="A206" s="237" t="str">
        <f t="shared" si="3"/>
        <v>INDEC-CM - 44826-21</v>
      </c>
      <c r="B206" s="237">
        <v>44826</v>
      </c>
      <c r="C206" s="239" t="s">
        <v>51</v>
      </c>
      <c r="D206" s="237">
        <v>21</v>
      </c>
      <c r="E206" s="236" t="s">
        <v>240</v>
      </c>
    </row>
    <row r="207" spans="1:5" ht="15" customHeight="1" x14ac:dyDescent="0.2">
      <c r="A207" s="237" t="str">
        <f t="shared" si="3"/>
        <v>INDEC-CM - 31210-22</v>
      </c>
      <c r="B207" s="237">
        <v>31210</v>
      </c>
      <c r="C207" s="239" t="s">
        <v>51</v>
      </c>
      <c r="D207" s="237">
        <v>22</v>
      </c>
      <c r="E207" s="236" t="s">
        <v>241</v>
      </c>
    </row>
    <row r="208" spans="1:5" ht="15" customHeight="1" x14ac:dyDescent="0.2">
      <c r="A208" s="237" t="str">
        <f t="shared" si="3"/>
        <v>INDEC-CM - 31100-11</v>
      </c>
      <c r="B208" s="237">
        <v>31100</v>
      </c>
      <c r="C208" s="239" t="s">
        <v>51</v>
      </c>
      <c r="D208" s="237">
        <v>11</v>
      </c>
      <c r="E208" s="236" t="s">
        <v>242</v>
      </c>
    </row>
    <row r="209" spans="1:496" ht="15" customHeight="1" x14ac:dyDescent="0.2">
      <c r="A209" s="237" t="str">
        <f t="shared" si="3"/>
        <v>INDEC-CM - 46212-53</v>
      </c>
      <c r="B209" s="237">
        <v>46212</v>
      </c>
      <c r="C209" s="239" t="s">
        <v>51</v>
      </c>
      <c r="D209" s="237">
        <v>53</v>
      </c>
      <c r="E209" s="236" t="s">
        <v>243</v>
      </c>
    </row>
    <row r="210" spans="1:496" ht="15" customHeight="1" x14ac:dyDescent="0.2">
      <c r="A210" s="237" t="str">
        <f t="shared" si="3"/>
        <v>INDEC-CM - 46212-52</v>
      </c>
      <c r="B210" s="237">
        <v>46212</v>
      </c>
      <c r="C210" s="239" t="s">
        <v>51</v>
      </c>
      <c r="D210" s="237">
        <v>52</v>
      </c>
      <c r="E210" s="240" t="s">
        <v>244</v>
      </c>
    </row>
    <row r="211" spans="1:496" ht="15" customHeight="1" x14ac:dyDescent="0.2">
      <c r="A211" s="237" t="str">
        <f t="shared" si="3"/>
        <v>INDEC-CM - 15400-21</v>
      </c>
      <c r="B211" s="237">
        <v>15400</v>
      </c>
      <c r="C211" s="239" t="s">
        <v>51</v>
      </c>
      <c r="D211" s="237">
        <v>21</v>
      </c>
      <c r="E211" s="236" t="s">
        <v>245</v>
      </c>
    </row>
    <row r="212" spans="1:496" ht="15" customHeight="1" x14ac:dyDescent="0.2">
      <c r="A212" s="237" t="str">
        <f t="shared" si="3"/>
        <v>INDEC-CM - 43240-11</v>
      </c>
      <c r="B212" s="237">
        <v>43240</v>
      </c>
      <c r="C212" s="239" t="s">
        <v>51</v>
      </c>
      <c r="D212" s="237">
        <v>11</v>
      </c>
      <c r="E212" s="236" t="s">
        <v>246</v>
      </c>
    </row>
    <row r="213" spans="1:496" ht="15" customHeight="1" x14ac:dyDescent="0.2">
      <c r="A213" s="237" t="str">
        <f t="shared" si="3"/>
        <v>INDEC-CM - 31600-42</v>
      </c>
      <c r="B213" s="237">
        <v>31600</v>
      </c>
      <c r="C213" s="239" t="s">
        <v>51</v>
      </c>
      <c r="D213" s="237">
        <v>42</v>
      </c>
      <c r="E213" s="240" t="s">
        <v>247</v>
      </c>
    </row>
    <row r="214" spans="1:496" s="243" customFormat="1" ht="15" customHeight="1" x14ac:dyDescent="0.2">
      <c r="A214" s="241"/>
      <c r="B214" s="241"/>
      <c r="C214" s="242"/>
      <c r="D214" s="241"/>
      <c r="E214" s="244"/>
      <c r="F214" s="236"/>
      <c r="G214" s="236"/>
      <c r="H214" s="236"/>
      <c r="I214" s="236"/>
      <c r="J214" s="236"/>
      <c r="K214" s="236"/>
      <c r="L214" s="236"/>
      <c r="M214" s="236"/>
      <c r="N214" s="236"/>
      <c r="O214" s="236"/>
      <c r="P214" s="236"/>
      <c r="Q214" s="236"/>
      <c r="R214" s="236"/>
      <c r="S214" s="236"/>
      <c r="T214" s="236"/>
      <c r="U214" s="236"/>
      <c r="V214" s="236"/>
      <c r="W214" s="236"/>
      <c r="X214" s="236"/>
      <c r="Y214" s="236"/>
      <c r="Z214" s="236"/>
      <c r="AA214" s="236"/>
      <c r="AB214" s="236"/>
      <c r="AC214" s="236"/>
      <c r="AD214" s="236"/>
      <c r="AE214" s="236"/>
      <c r="AF214" s="236"/>
      <c r="AG214" s="236"/>
      <c r="AH214" s="236"/>
      <c r="AI214" s="236"/>
      <c r="AJ214" s="236"/>
      <c r="AK214" s="236"/>
      <c r="AL214" s="236"/>
      <c r="AM214" s="236"/>
      <c r="AN214" s="236"/>
      <c r="AO214" s="236"/>
      <c r="AP214" s="236"/>
      <c r="AQ214" s="236"/>
      <c r="AR214" s="236"/>
      <c r="AS214" s="236"/>
      <c r="AT214" s="236"/>
      <c r="AU214" s="236"/>
      <c r="AV214" s="236"/>
      <c r="AW214" s="236"/>
      <c r="AX214" s="236"/>
      <c r="AY214" s="236"/>
      <c r="AZ214" s="236"/>
      <c r="BA214" s="236"/>
      <c r="BB214" s="236"/>
      <c r="BC214" s="236"/>
      <c r="BD214" s="236"/>
      <c r="BE214" s="236"/>
      <c r="BF214" s="236"/>
      <c r="BG214" s="236"/>
      <c r="BH214" s="236"/>
      <c r="BI214" s="236"/>
      <c r="BJ214" s="236"/>
      <c r="BK214" s="236"/>
      <c r="BL214" s="236"/>
      <c r="BM214" s="236"/>
      <c r="BN214" s="236"/>
      <c r="BO214" s="236"/>
      <c r="BP214" s="236"/>
      <c r="BQ214" s="236"/>
      <c r="BR214" s="236"/>
      <c r="BS214" s="236"/>
      <c r="BT214" s="236"/>
      <c r="BU214" s="236"/>
      <c r="BV214" s="236"/>
      <c r="BW214" s="236"/>
      <c r="BX214" s="236"/>
      <c r="BY214" s="236"/>
      <c r="BZ214" s="236"/>
      <c r="CA214" s="236"/>
      <c r="CB214" s="236"/>
      <c r="CC214" s="236"/>
      <c r="CD214" s="236"/>
      <c r="CE214" s="236"/>
      <c r="CF214" s="236"/>
      <c r="CG214" s="236"/>
      <c r="CH214" s="236"/>
      <c r="CI214" s="236"/>
      <c r="CJ214" s="236"/>
      <c r="CK214" s="236"/>
      <c r="CL214" s="236"/>
      <c r="CM214" s="236"/>
      <c r="CN214" s="236"/>
      <c r="CO214" s="236"/>
      <c r="CP214" s="236"/>
      <c r="CQ214" s="236"/>
      <c r="CR214" s="236"/>
      <c r="CS214" s="236"/>
      <c r="CT214" s="236"/>
      <c r="CU214" s="236"/>
      <c r="CV214" s="236"/>
      <c r="CW214" s="236"/>
      <c r="CX214" s="236"/>
      <c r="CY214" s="236"/>
      <c r="CZ214" s="236"/>
      <c r="DA214" s="236"/>
      <c r="DB214" s="236"/>
      <c r="DC214" s="236"/>
      <c r="DD214" s="236"/>
      <c r="DE214" s="236"/>
      <c r="DF214" s="236"/>
      <c r="DG214" s="236"/>
      <c r="DH214" s="236"/>
      <c r="DI214" s="236"/>
      <c r="DJ214" s="236"/>
      <c r="DK214" s="236"/>
      <c r="DL214" s="236"/>
      <c r="DM214" s="236"/>
      <c r="DN214" s="236"/>
      <c r="DO214" s="236"/>
      <c r="DP214" s="236"/>
      <c r="DQ214" s="236"/>
      <c r="DR214" s="236"/>
      <c r="DS214" s="236"/>
      <c r="DT214" s="236"/>
      <c r="DU214" s="236"/>
      <c r="DV214" s="236"/>
      <c r="DW214" s="236"/>
      <c r="DX214" s="236"/>
      <c r="DY214" s="236"/>
      <c r="DZ214" s="236"/>
      <c r="EA214" s="236"/>
      <c r="EB214" s="236"/>
      <c r="EC214" s="236"/>
      <c r="ED214" s="236"/>
      <c r="EE214" s="236"/>
      <c r="EF214" s="236"/>
      <c r="EG214" s="236"/>
      <c r="EH214" s="236"/>
      <c r="EI214" s="236"/>
      <c r="EJ214" s="236"/>
      <c r="EK214" s="236"/>
      <c r="EL214" s="236"/>
      <c r="EM214" s="236"/>
      <c r="EN214" s="236"/>
      <c r="EO214" s="236"/>
      <c r="EP214" s="236"/>
      <c r="EQ214" s="236"/>
      <c r="ER214" s="236"/>
      <c r="ES214" s="236"/>
      <c r="ET214" s="236"/>
      <c r="EU214" s="236"/>
      <c r="EV214" s="236"/>
      <c r="EW214" s="236"/>
      <c r="EX214" s="236"/>
      <c r="EY214" s="236"/>
      <c r="EZ214" s="236"/>
      <c r="FA214" s="236"/>
      <c r="FB214" s="236"/>
      <c r="FC214" s="236"/>
      <c r="FD214" s="236"/>
      <c r="FE214" s="236"/>
      <c r="FF214" s="236"/>
      <c r="FG214" s="236"/>
      <c r="FH214" s="236"/>
      <c r="FI214" s="236"/>
      <c r="FJ214" s="236"/>
      <c r="FK214" s="236"/>
      <c r="FL214" s="236"/>
      <c r="FM214" s="236"/>
      <c r="FN214" s="236"/>
      <c r="FO214" s="236"/>
      <c r="FP214" s="236"/>
      <c r="FQ214" s="236"/>
      <c r="FR214" s="236"/>
      <c r="FS214" s="236"/>
      <c r="FT214" s="236"/>
      <c r="FU214" s="236"/>
      <c r="FV214" s="236"/>
      <c r="FW214" s="236"/>
      <c r="FX214" s="236"/>
      <c r="FY214" s="236"/>
      <c r="FZ214" s="236"/>
      <c r="GA214" s="236"/>
      <c r="GB214" s="236"/>
      <c r="GC214" s="236"/>
      <c r="GD214" s="236"/>
      <c r="GE214" s="236"/>
      <c r="GF214" s="236"/>
      <c r="GG214" s="236"/>
      <c r="GH214" s="236"/>
      <c r="GI214" s="236"/>
      <c r="GJ214" s="236"/>
      <c r="GK214" s="236"/>
      <c r="GL214" s="236"/>
      <c r="GM214" s="236"/>
      <c r="GN214" s="236"/>
      <c r="GO214" s="236"/>
      <c r="GP214" s="236"/>
      <c r="GQ214" s="236"/>
      <c r="GR214" s="236"/>
      <c r="GS214" s="236"/>
      <c r="GT214" s="236"/>
      <c r="GU214" s="236"/>
      <c r="GV214" s="236"/>
      <c r="GW214" s="236"/>
      <c r="GX214" s="236"/>
      <c r="GY214" s="236"/>
      <c r="GZ214" s="236"/>
      <c r="HA214" s="236"/>
      <c r="HB214" s="236"/>
      <c r="HC214" s="236"/>
      <c r="HD214" s="236"/>
      <c r="HE214" s="236"/>
      <c r="HF214" s="236"/>
      <c r="HG214" s="236"/>
      <c r="HH214" s="236"/>
      <c r="HI214" s="236"/>
      <c r="HJ214" s="236"/>
      <c r="HK214" s="236"/>
      <c r="HL214" s="236"/>
      <c r="HM214" s="236"/>
      <c r="HN214" s="236"/>
      <c r="HO214" s="236"/>
      <c r="HP214" s="236"/>
      <c r="HQ214" s="236"/>
      <c r="HR214" s="236"/>
      <c r="HS214" s="236"/>
      <c r="HT214" s="236"/>
      <c r="HU214" s="236"/>
      <c r="HV214" s="236"/>
      <c r="HW214" s="236"/>
      <c r="HX214" s="236"/>
      <c r="HY214" s="236"/>
      <c r="HZ214" s="236"/>
      <c r="IA214" s="236"/>
      <c r="IB214" s="236"/>
      <c r="IC214" s="236"/>
      <c r="ID214" s="236"/>
      <c r="IE214" s="236"/>
      <c r="IF214" s="236"/>
      <c r="IG214" s="236"/>
      <c r="IH214" s="236"/>
      <c r="II214" s="236"/>
      <c r="IJ214" s="236"/>
      <c r="IK214" s="236"/>
      <c r="IL214" s="236"/>
      <c r="IM214" s="236"/>
      <c r="IN214" s="236"/>
      <c r="IO214" s="236"/>
      <c r="IP214" s="236"/>
      <c r="IQ214" s="236"/>
      <c r="IR214" s="236"/>
      <c r="IS214" s="236"/>
      <c r="IT214" s="236"/>
      <c r="IU214" s="236"/>
      <c r="IV214" s="236"/>
      <c r="IW214" s="236"/>
      <c r="IX214" s="236"/>
      <c r="IY214" s="236"/>
      <c r="IZ214" s="236"/>
      <c r="JA214" s="236"/>
      <c r="JB214" s="236"/>
      <c r="JC214" s="236"/>
      <c r="JD214" s="236"/>
      <c r="JE214" s="236"/>
      <c r="JF214" s="236"/>
      <c r="JG214" s="236"/>
      <c r="JH214" s="236"/>
      <c r="JI214" s="236"/>
      <c r="JJ214" s="236"/>
      <c r="JK214" s="236"/>
      <c r="JL214" s="236"/>
      <c r="JM214" s="236"/>
      <c r="JN214" s="236"/>
      <c r="JO214" s="236"/>
      <c r="JP214" s="236"/>
      <c r="JQ214" s="236"/>
      <c r="JR214" s="236"/>
      <c r="JS214" s="236"/>
      <c r="JT214" s="236"/>
      <c r="JU214" s="236"/>
      <c r="JV214" s="236"/>
      <c r="JW214" s="236"/>
      <c r="JX214" s="236"/>
      <c r="JY214" s="236"/>
      <c r="JZ214" s="236"/>
      <c r="KA214" s="236"/>
      <c r="KB214" s="236"/>
      <c r="KC214" s="236"/>
      <c r="KD214" s="236"/>
      <c r="KE214" s="236"/>
      <c r="KF214" s="236"/>
      <c r="KG214" s="236"/>
      <c r="KH214" s="236"/>
      <c r="KI214" s="236"/>
      <c r="KJ214" s="236"/>
      <c r="KK214" s="236"/>
      <c r="KL214" s="236"/>
      <c r="KM214" s="236"/>
      <c r="KN214" s="236"/>
      <c r="KO214" s="236"/>
      <c r="KP214" s="236"/>
      <c r="KQ214" s="236"/>
      <c r="KR214" s="236"/>
      <c r="KS214" s="236"/>
      <c r="KT214" s="236"/>
      <c r="KU214" s="236"/>
      <c r="KV214" s="236"/>
      <c r="KW214" s="236"/>
      <c r="KX214" s="236"/>
      <c r="KY214" s="236"/>
      <c r="KZ214" s="236"/>
      <c r="LA214" s="236"/>
      <c r="LB214" s="236"/>
      <c r="LC214" s="236"/>
      <c r="LD214" s="236"/>
      <c r="LE214" s="236"/>
      <c r="LF214" s="236"/>
      <c r="LG214" s="236"/>
      <c r="LH214" s="236"/>
      <c r="LI214" s="236"/>
      <c r="LJ214" s="236"/>
      <c r="LK214" s="236"/>
      <c r="LL214" s="236"/>
      <c r="LM214" s="236"/>
      <c r="LN214" s="236"/>
      <c r="LO214" s="236"/>
      <c r="LP214" s="236"/>
      <c r="LQ214" s="236"/>
      <c r="LR214" s="236"/>
      <c r="LS214" s="236"/>
      <c r="LT214" s="236"/>
      <c r="LU214" s="236"/>
      <c r="LV214" s="236"/>
      <c r="LW214" s="236"/>
      <c r="LX214" s="236"/>
      <c r="LY214" s="236"/>
      <c r="LZ214" s="236"/>
      <c r="MA214" s="236"/>
      <c r="MB214" s="236"/>
      <c r="MC214" s="236"/>
      <c r="MD214" s="236"/>
      <c r="ME214" s="236"/>
      <c r="MF214" s="236"/>
      <c r="MG214" s="236"/>
      <c r="MH214" s="236"/>
      <c r="MI214" s="236"/>
      <c r="MJ214" s="236"/>
      <c r="MK214" s="236"/>
      <c r="ML214" s="236"/>
      <c r="MM214" s="236"/>
      <c r="MN214" s="236"/>
      <c r="MO214" s="236"/>
      <c r="MP214" s="236"/>
      <c r="MQ214" s="236"/>
      <c r="MR214" s="236"/>
      <c r="MS214" s="236"/>
      <c r="MT214" s="236"/>
      <c r="MU214" s="236"/>
      <c r="MV214" s="236"/>
      <c r="MW214" s="236"/>
      <c r="MX214" s="236"/>
      <c r="MY214" s="236"/>
      <c r="MZ214" s="236"/>
      <c r="NA214" s="236"/>
      <c r="NB214" s="236"/>
      <c r="NC214" s="236"/>
      <c r="ND214" s="236"/>
      <c r="NE214" s="236"/>
      <c r="NF214" s="236"/>
      <c r="NG214" s="236"/>
      <c r="NH214" s="236"/>
      <c r="NI214" s="236"/>
      <c r="NJ214" s="236"/>
      <c r="NK214" s="236"/>
      <c r="NL214" s="236"/>
      <c r="NM214" s="236"/>
      <c r="NN214" s="236"/>
      <c r="NO214" s="236"/>
      <c r="NP214" s="236"/>
      <c r="NQ214" s="236"/>
      <c r="NR214" s="236"/>
      <c r="NS214" s="236"/>
      <c r="NT214" s="236"/>
      <c r="NU214" s="236"/>
      <c r="NV214" s="236"/>
      <c r="NW214" s="236"/>
      <c r="NX214" s="236"/>
      <c r="NY214" s="236"/>
      <c r="NZ214" s="236"/>
      <c r="OA214" s="236"/>
      <c r="OB214" s="236"/>
      <c r="OC214" s="236"/>
      <c r="OD214" s="236"/>
      <c r="OE214" s="236"/>
      <c r="OF214" s="236"/>
      <c r="OG214" s="236"/>
      <c r="OH214" s="236"/>
      <c r="OI214" s="236"/>
      <c r="OJ214" s="236"/>
      <c r="OK214" s="236"/>
      <c r="OL214" s="236"/>
      <c r="OM214" s="236"/>
      <c r="ON214" s="236"/>
      <c r="OO214" s="236"/>
      <c r="OP214" s="236"/>
      <c r="OQ214" s="236"/>
      <c r="OR214" s="236"/>
      <c r="OS214" s="236"/>
      <c r="OT214" s="236"/>
      <c r="OU214" s="236"/>
      <c r="OV214" s="236"/>
      <c r="OW214" s="236"/>
      <c r="OX214" s="236"/>
      <c r="OY214" s="236"/>
      <c r="OZ214" s="236"/>
      <c r="PA214" s="236"/>
      <c r="PB214" s="236"/>
      <c r="PC214" s="236"/>
      <c r="PD214" s="236"/>
      <c r="PE214" s="236"/>
      <c r="PF214" s="236"/>
      <c r="PG214" s="236"/>
      <c r="PH214" s="236"/>
      <c r="PI214" s="236"/>
      <c r="PJ214" s="236"/>
      <c r="PK214" s="236"/>
      <c r="PL214" s="236"/>
      <c r="PM214" s="236"/>
      <c r="PN214" s="236"/>
      <c r="PO214" s="236"/>
      <c r="PP214" s="236"/>
      <c r="PQ214" s="236"/>
      <c r="PR214" s="236"/>
      <c r="PS214" s="236"/>
      <c r="PT214" s="236"/>
      <c r="PU214" s="236"/>
      <c r="PV214" s="236"/>
      <c r="PW214" s="236"/>
      <c r="PX214" s="236"/>
      <c r="PY214" s="236"/>
      <c r="PZ214" s="236"/>
      <c r="QA214" s="236"/>
      <c r="QB214" s="236"/>
      <c r="QC214" s="236"/>
      <c r="QD214" s="236"/>
      <c r="QE214" s="236"/>
      <c r="QF214" s="236"/>
      <c r="QG214" s="236"/>
      <c r="QH214" s="236"/>
      <c r="QI214" s="236"/>
      <c r="QJ214" s="236"/>
      <c r="QK214" s="236"/>
      <c r="QL214" s="236"/>
      <c r="QM214" s="236"/>
      <c r="QN214" s="236"/>
      <c r="QO214" s="236"/>
      <c r="QP214" s="236"/>
      <c r="QQ214" s="236"/>
      <c r="QR214" s="236"/>
      <c r="QS214" s="236"/>
      <c r="QT214" s="236"/>
      <c r="QU214" s="236"/>
      <c r="QV214" s="236"/>
      <c r="QW214" s="236"/>
      <c r="QX214" s="236"/>
      <c r="QY214" s="236"/>
      <c r="QZ214" s="236"/>
      <c r="RA214" s="236"/>
      <c r="RB214" s="236"/>
      <c r="RC214" s="236"/>
      <c r="RD214" s="236"/>
      <c r="RE214" s="236"/>
      <c r="RF214" s="236"/>
      <c r="RG214" s="236"/>
      <c r="RH214" s="236"/>
      <c r="RI214" s="236"/>
      <c r="RJ214" s="236"/>
      <c r="RK214" s="236"/>
      <c r="RL214" s="236"/>
      <c r="RM214" s="236"/>
      <c r="RN214" s="236"/>
      <c r="RO214" s="236"/>
      <c r="RP214" s="236"/>
      <c r="RQ214" s="236"/>
      <c r="RR214" s="236"/>
      <c r="RS214" s="236"/>
      <c r="RT214" s="236"/>
      <c r="RU214" s="236"/>
      <c r="RV214" s="236"/>
      <c r="RW214" s="236"/>
      <c r="RX214" s="236"/>
      <c r="RY214" s="236"/>
      <c r="RZ214" s="236"/>
      <c r="SA214" s="236"/>
      <c r="SB214" s="236"/>
    </row>
    <row r="215" spans="1:496" s="243" customFormat="1" ht="15" customHeight="1" x14ac:dyDescent="0.2">
      <c r="A215" s="241"/>
      <c r="B215" s="241"/>
      <c r="C215" s="242"/>
      <c r="D215" s="241"/>
      <c r="E215" s="244"/>
      <c r="F215" s="236"/>
      <c r="G215" s="236"/>
      <c r="H215" s="236"/>
      <c r="I215" s="236"/>
      <c r="J215" s="236"/>
      <c r="K215" s="236"/>
      <c r="L215" s="236"/>
      <c r="M215" s="236"/>
      <c r="N215" s="236"/>
      <c r="O215" s="236"/>
      <c r="P215" s="236"/>
      <c r="Q215" s="236"/>
      <c r="R215" s="236"/>
      <c r="S215" s="236"/>
      <c r="T215" s="236"/>
      <c r="U215" s="236"/>
      <c r="V215" s="236"/>
      <c r="W215" s="236"/>
      <c r="X215" s="236"/>
      <c r="Y215" s="236"/>
      <c r="Z215" s="236"/>
      <c r="AA215" s="236"/>
      <c r="AB215" s="236"/>
      <c r="AC215" s="236"/>
      <c r="AD215" s="236"/>
      <c r="AE215" s="236"/>
      <c r="AF215" s="236"/>
      <c r="AG215" s="236"/>
      <c r="AH215" s="236"/>
      <c r="AI215" s="236"/>
      <c r="AJ215" s="236"/>
      <c r="AK215" s="236"/>
      <c r="AL215" s="236"/>
      <c r="AM215" s="236"/>
      <c r="AN215" s="236"/>
      <c r="AO215" s="236"/>
      <c r="AP215" s="236"/>
      <c r="AQ215" s="236"/>
      <c r="AR215" s="236"/>
      <c r="AS215" s="236"/>
      <c r="AT215" s="236"/>
      <c r="AU215" s="236"/>
      <c r="AV215" s="236"/>
      <c r="AW215" s="236"/>
      <c r="AX215" s="236"/>
      <c r="AY215" s="236"/>
      <c r="AZ215" s="236"/>
      <c r="BA215" s="236"/>
      <c r="BB215" s="236"/>
      <c r="BC215" s="236"/>
      <c r="BD215" s="236"/>
      <c r="BE215" s="236"/>
      <c r="BF215" s="236"/>
      <c r="BG215" s="236"/>
      <c r="BH215" s="236"/>
      <c r="BI215" s="236"/>
      <c r="BJ215" s="236"/>
      <c r="BK215" s="236"/>
      <c r="BL215" s="236"/>
      <c r="BM215" s="236"/>
      <c r="BN215" s="236"/>
      <c r="BO215" s="236"/>
      <c r="BP215" s="236"/>
      <c r="BQ215" s="236"/>
      <c r="BR215" s="236"/>
      <c r="BS215" s="236"/>
      <c r="BT215" s="236"/>
      <c r="BU215" s="236"/>
      <c r="BV215" s="236"/>
      <c r="BW215" s="236"/>
      <c r="BX215" s="236"/>
      <c r="BY215" s="236"/>
      <c r="BZ215" s="236"/>
      <c r="CA215" s="236"/>
      <c r="CB215" s="236"/>
      <c r="CC215" s="236"/>
      <c r="CD215" s="236"/>
      <c r="CE215" s="236"/>
      <c r="CF215" s="236"/>
      <c r="CG215" s="236"/>
      <c r="CH215" s="236"/>
      <c r="CI215" s="236"/>
      <c r="CJ215" s="236"/>
      <c r="CK215" s="236"/>
      <c r="CL215" s="236"/>
      <c r="CM215" s="236"/>
      <c r="CN215" s="236"/>
      <c r="CO215" s="236"/>
      <c r="CP215" s="236"/>
      <c r="CQ215" s="236"/>
      <c r="CR215" s="236"/>
      <c r="CS215" s="236"/>
      <c r="CT215" s="236"/>
      <c r="CU215" s="236"/>
      <c r="CV215" s="236"/>
      <c r="CW215" s="236"/>
      <c r="CX215" s="236"/>
      <c r="CY215" s="236"/>
      <c r="CZ215" s="236"/>
      <c r="DA215" s="236"/>
      <c r="DB215" s="236"/>
      <c r="DC215" s="236"/>
      <c r="DD215" s="236"/>
      <c r="DE215" s="236"/>
      <c r="DF215" s="236"/>
      <c r="DG215" s="236"/>
      <c r="DH215" s="236"/>
      <c r="DI215" s="236"/>
      <c r="DJ215" s="236"/>
      <c r="DK215" s="236"/>
      <c r="DL215" s="236"/>
      <c r="DM215" s="236"/>
      <c r="DN215" s="236"/>
      <c r="DO215" s="236"/>
      <c r="DP215" s="236"/>
      <c r="DQ215" s="236"/>
      <c r="DR215" s="236"/>
      <c r="DS215" s="236"/>
      <c r="DT215" s="236"/>
      <c r="DU215" s="236"/>
      <c r="DV215" s="236"/>
      <c r="DW215" s="236"/>
      <c r="DX215" s="236"/>
      <c r="DY215" s="236"/>
      <c r="DZ215" s="236"/>
      <c r="EA215" s="236"/>
      <c r="EB215" s="236"/>
      <c r="EC215" s="236"/>
      <c r="ED215" s="236"/>
      <c r="EE215" s="236"/>
      <c r="EF215" s="236"/>
      <c r="EG215" s="236"/>
      <c r="EH215" s="236"/>
      <c r="EI215" s="236"/>
      <c r="EJ215" s="236"/>
      <c r="EK215" s="236"/>
      <c r="EL215" s="236"/>
      <c r="EM215" s="236"/>
      <c r="EN215" s="236"/>
      <c r="EO215" s="236"/>
      <c r="EP215" s="236"/>
      <c r="EQ215" s="236"/>
      <c r="ER215" s="236"/>
      <c r="ES215" s="236"/>
      <c r="ET215" s="236"/>
      <c r="EU215" s="236"/>
      <c r="EV215" s="236"/>
      <c r="EW215" s="236"/>
      <c r="EX215" s="236"/>
      <c r="EY215" s="236"/>
      <c r="EZ215" s="236"/>
      <c r="FA215" s="236"/>
      <c r="FB215" s="236"/>
      <c r="FC215" s="236"/>
      <c r="FD215" s="236"/>
      <c r="FE215" s="236"/>
      <c r="FF215" s="236"/>
      <c r="FG215" s="236"/>
      <c r="FH215" s="236"/>
      <c r="FI215" s="236"/>
      <c r="FJ215" s="236"/>
      <c r="FK215" s="236"/>
      <c r="FL215" s="236"/>
      <c r="FM215" s="236"/>
      <c r="FN215" s="236"/>
      <c r="FO215" s="236"/>
      <c r="FP215" s="236"/>
      <c r="FQ215" s="236"/>
      <c r="FR215" s="236"/>
      <c r="FS215" s="236"/>
      <c r="FT215" s="236"/>
      <c r="FU215" s="236"/>
      <c r="FV215" s="236"/>
      <c r="FW215" s="236"/>
      <c r="FX215" s="236"/>
      <c r="FY215" s="236"/>
      <c r="FZ215" s="236"/>
      <c r="GA215" s="236"/>
      <c r="GB215" s="236"/>
      <c r="GC215" s="236"/>
      <c r="GD215" s="236"/>
      <c r="GE215" s="236"/>
      <c r="GF215" s="236"/>
      <c r="GG215" s="236"/>
      <c r="GH215" s="236"/>
      <c r="GI215" s="236"/>
      <c r="GJ215" s="236"/>
      <c r="GK215" s="236"/>
      <c r="GL215" s="236"/>
      <c r="GM215" s="236"/>
      <c r="GN215" s="236"/>
      <c r="GO215" s="236"/>
      <c r="GP215" s="236"/>
      <c r="GQ215" s="236"/>
      <c r="GR215" s="236"/>
      <c r="GS215" s="236"/>
      <c r="GT215" s="236"/>
      <c r="GU215" s="236"/>
      <c r="GV215" s="236"/>
      <c r="GW215" s="236"/>
      <c r="GX215" s="236"/>
      <c r="GY215" s="236"/>
      <c r="GZ215" s="236"/>
      <c r="HA215" s="236"/>
      <c r="HB215" s="236"/>
      <c r="HC215" s="236"/>
      <c r="HD215" s="236"/>
      <c r="HE215" s="236"/>
      <c r="HF215" s="236"/>
      <c r="HG215" s="236"/>
      <c r="HH215" s="236"/>
      <c r="HI215" s="236"/>
      <c r="HJ215" s="236"/>
      <c r="HK215" s="236"/>
      <c r="HL215" s="236"/>
      <c r="HM215" s="236"/>
      <c r="HN215" s="236"/>
      <c r="HO215" s="236"/>
      <c r="HP215" s="236"/>
      <c r="HQ215" s="236"/>
      <c r="HR215" s="236"/>
      <c r="HS215" s="236"/>
      <c r="HT215" s="236"/>
      <c r="HU215" s="236"/>
      <c r="HV215" s="236"/>
      <c r="HW215" s="236"/>
      <c r="HX215" s="236"/>
      <c r="HY215" s="236"/>
      <c r="HZ215" s="236"/>
      <c r="IA215" s="236"/>
      <c r="IB215" s="236"/>
      <c r="IC215" s="236"/>
      <c r="ID215" s="236"/>
      <c r="IE215" s="236"/>
      <c r="IF215" s="236"/>
      <c r="IG215" s="236"/>
      <c r="IH215" s="236"/>
      <c r="II215" s="236"/>
      <c r="IJ215" s="236"/>
      <c r="IK215" s="236"/>
      <c r="IL215" s="236"/>
      <c r="IM215" s="236"/>
      <c r="IN215" s="236"/>
      <c r="IO215" s="236"/>
      <c r="IP215" s="236"/>
      <c r="IQ215" s="236"/>
      <c r="IR215" s="236"/>
      <c r="IS215" s="236"/>
      <c r="IT215" s="236"/>
      <c r="IU215" s="236"/>
      <c r="IV215" s="236"/>
      <c r="IW215" s="236"/>
      <c r="IX215" s="236"/>
      <c r="IY215" s="236"/>
      <c r="IZ215" s="236"/>
      <c r="JA215" s="236"/>
      <c r="JB215" s="236"/>
      <c r="JC215" s="236"/>
      <c r="JD215" s="236"/>
      <c r="JE215" s="236"/>
      <c r="JF215" s="236"/>
      <c r="JG215" s="236"/>
      <c r="JH215" s="236"/>
      <c r="JI215" s="236"/>
      <c r="JJ215" s="236"/>
      <c r="JK215" s="236"/>
      <c r="JL215" s="236"/>
      <c r="JM215" s="236"/>
      <c r="JN215" s="236"/>
      <c r="JO215" s="236"/>
      <c r="JP215" s="236"/>
      <c r="JQ215" s="236"/>
      <c r="JR215" s="236"/>
      <c r="JS215" s="236"/>
      <c r="JT215" s="236"/>
      <c r="JU215" s="236"/>
      <c r="JV215" s="236"/>
      <c r="JW215" s="236"/>
      <c r="JX215" s="236"/>
      <c r="JY215" s="236"/>
      <c r="JZ215" s="236"/>
      <c r="KA215" s="236"/>
      <c r="KB215" s="236"/>
      <c r="KC215" s="236"/>
      <c r="KD215" s="236"/>
      <c r="KE215" s="236"/>
      <c r="KF215" s="236"/>
      <c r="KG215" s="236"/>
      <c r="KH215" s="236"/>
      <c r="KI215" s="236"/>
      <c r="KJ215" s="236"/>
      <c r="KK215" s="236"/>
      <c r="KL215" s="236"/>
      <c r="KM215" s="236"/>
      <c r="KN215" s="236"/>
      <c r="KO215" s="236"/>
      <c r="KP215" s="236"/>
      <c r="KQ215" s="236"/>
      <c r="KR215" s="236"/>
      <c r="KS215" s="236"/>
      <c r="KT215" s="236"/>
      <c r="KU215" s="236"/>
      <c r="KV215" s="236"/>
      <c r="KW215" s="236"/>
      <c r="KX215" s="236"/>
      <c r="KY215" s="236"/>
      <c r="KZ215" s="236"/>
      <c r="LA215" s="236"/>
      <c r="LB215" s="236"/>
      <c r="LC215" s="236"/>
      <c r="LD215" s="236"/>
      <c r="LE215" s="236"/>
      <c r="LF215" s="236"/>
      <c r="LG215" s="236"/>
      <c r="LH215" s="236"/>
      <c r="LI215" s="236"/>
      <c r="LJ215" s="236"/>
      <c r="LK215" s="236"/>
      <c r="LL215" s="236"/>
      <c r="LM215" s="236"/>
      <c r="LN215" s="236"/>
      <c r="LO215" s="236"/>
      <c r="LP215" s="236"/>
      <c r="LQ215" s="236"/>
      <c r="LR215" s="236"/>
      <c r="LS215" s="236"/>
      <c r="LT215" s="236"/>
      <c r="LU215" s="236"/>
      <c r="LV215" s="236"/>
      <c r="LW215" s="236"/>
      <c r="LX215" s="236"/>
      <c r="LY215" s="236"/>
      <c r="LZ215" s="236"/>
      <c r="MA215" s="236"/>
      <c r="MB215" s="236"/>
      <c r="MC215" s="236"/>
      <c r="MD215" s="236"/>
      <c r="ME215" s="236"/>
      <c r="MF215" s="236"/>
      <c r="MG215" s="236"/>
      <c r="MH215" s="236"/>
      <c r="MI215" s="236"/>
      <c r="MJ215" s="236"/>
      <c r="MK215" s="236"/>
      <c r="ML215" s="236"/>
      <c r="MM215" s="236"/>
      <c r="MN215" s="236"/>
      <c r="MO215" s="236"/>
      <c r="MP215" s="236"/>
      <c r="MQ215" s="236"/>
      <c r="MR215" s="236"/>
      <c r="MS215" s="236"/>
      <c r="MT215" s="236"/>
      <c r="MU215" s="236"/>
      <c r="MV215" s="236"/>
      <c r="MW215" s="236"/>
      <c r="MX215" s="236"/>
      <c r="MY215" s="236"/>
      <c r="MZ215" s="236"/>
      <c r="NA215" s="236"/>
      <c r="NB215" s="236"/>
      <c r="NC215" s="236"/>
      <c r="ND215" s="236"/>
      <c r="NE215" s="236"/>
      <c r="NF215" s="236"/>
      <c r="NG215" s="236"/>
      <c r="NH215" s="236"/>
      <c r="NI215" s="236"/>
      <c r="NJ215" s="236"/>
      <c r="NK215" s="236"/>
      <c r="NL215" s="236"/>
      <c r="NM215" s="236"/>
      <c r="NN215" s="236"/>
      <c r="NO215" s="236"/>
      <c r="NP215" s="236"/>
      <c r="NQ215" s="236"/>
      <c r="NR215" s="236"/>
      <c r="NS215" s="236"/>
      <c r="NT215" s="236"/>
      <c r="NU215" s="236"/>
      <c r="NV215" s="236"/>
      <c r="NW215" s="236"/>
      <c r="NX215" s="236"/>
      <c r="NY215" s="236"/>
      <c r="NZ215" s="236"/>
      <c r="OA215" s="236"/>
      <c r="OB215" s="236"/>
      <c r="OC215" s="236"/>
      <c r="OD215" s="236"/>
      <c r="OE215" s="236"/>
      <c r="OF215" s="236"/>
      <c r="OG215" s="236"/>
      <c r="OH215" s="236"/>
      <c r="OI215" s="236"/>
      <c r="OJ215" s="236"/>
      <c r="OK215" s="236"/>
      <c r="OL215" s="236"/>
      <c r="OM215" s="236"/>
      <c r="ON215" s="236"/>
      <c r="OO215" s="236"/>
      <c r="OP215" s="236"/>
      <c r="OQ215" s="236"/>
      <c r="OR215" s="236"/>
      <c r="OS215" s="236"/>
      <c r="OT215" s="236"/>
      <c r="OU215" s="236"/>
      <c r="OV215" s="236"/>
      <c r="OW215" s="236"/>
      <c r="OX215" s="236"/>
      <c r="OY215" s="236"/>
      <c r="OZ215" s="236"/>
      <c r="PA215" s="236"/>
      <c r="PB215" s="236"/>
      <c r="PC215" s="236"/>
      <c r="PD215" s="236"/>
      <c r="PE215" s="236"/>
      <c r="PF215" s="236"/>
      <c r="PG215" s="236"/>
      <c r="PH215" s="236"/>
      <c r="PI215" s="236"/>
      <c r="PJ215" s="236"/>
      <c r="PK215" s="236"/>
      <c r="PL215" s="236"/>
      <c r="PM215" s="236"/>
      <c r="PN215" s="236"/>
      <c r="PO215" s="236"/>
      <c r="PP215" s="236"/>
      <c r="PQ215" s="236"/>
      <c r="PR215" s="236"/>
      <c r="PS215" s="236"/>
      <c r="PT215" s="236"/>
      <c r="PU215" s="236"/>
      <c r="PV215" s="236"/>
      <c r="PW215" s="236"/>
      <c r="PX215" s="236"/>
      <c r="PY215" s="236"/>
      <c r="PZ215" s="236"/>
      <c r="QA215" s="236"/>
      <c r="QB215" s="236"/>
      <c r="QC215" s="236"/>
      <c r="QD215" s="236"/>
      <c r="QE215" s="236"/>
      <c r="QF215" s="236"/>
      <c r="QG215" s="236"/>
      <c r="QH215" s="236"/>
      <c r="QI215" s="236"/>
      <c r="QJ215" s="236"/>
      <c r="QK215" s="236"/>
      <c r="QL215" s="236"/>
      <c r="QM215" s="236"/>
      <c r="QN215" s="236"/>
      <c r="QO215" s="236"/>
      <c r="QP215" s="236"/>
      <c r="QQ215" s="236"/>
      <c r="QR215" s="236"/>
      <c r="QS215" s="236"/>
      <c r="QT215" s="236"/>
      <c r="QU215" s="236"/>
      <c r="QV215" s="236"/>
      <c r="QW215" s="236"/>
      <c r="QX215" s="236"/>
      <c r="QY215" s="236"/>
      <c r="QZ215" s="236"/>
      <c r="RA215" s="236"/>
      <c r="RB215" s="236"/>
      <c r="RC215" s="236"/>
      <c r="RD215" s="236"/>
      <c r="RE215" s="236"/>
      <c r="RF215" s="236"/>
      <c r="RG215" s="236"/>
      <c r="RH215" s="236"/>
      <c r="RI215" s="236"/>
      <c r="RJ215" s="236"/>
      <c r="RK215" s="236"/>
      <c r="RL215" s="236"/>
      <c r="RM215" s="236"/>
      <c r="RN215" s="236"/>
      <c r="RO215" s="236"/>
      <c r="RP215" s="236"/>
      <c r="RQ215" s="236"/>
      <c r="RR215" s="236"/>
      <c r="RS215" s="236"/>
      <c r="RT215" s="236"/>
      <c r="RU215" s="236"/>
      <c r="RV215" s="236"/>
      <c r="RW215" s="236"/>
      <c r="RX215" s="236"/>
      <c r="RY215" s="236"/>
      <c r="RZ215" s="236"/>
      <c r="SA215" s="236"/>
      <c r="SB215" s="236"/>
    </row>
    <row r="216" spans="1:496" s="243" customFormat="1" ht="15" customHeight="1" x14ac:dyDescent="0.2">
      <c r="A216" s="241"/>
      <c r="B216" s="241"/>
      <c r="C216" s="242"/>
      <c r="D216" s="241"/>
      <c r="F216" s="236"/>
      <c r="G216" s="236"/>
      <c r="H216" s="236"/>
      <c r="I216" s="236"/>
      <c r="J216" s="236"/>
      <c r="K216" s="236"/>
      <c r="L216" s="236"/>
      <c r="M216" s="236"/>
      <c r="N216" s="236"/>
      <c r="O216" s="236"/>
      <c r="P216" s="236"/>
      <c r="Q216" s="236"/>
      <c r="R216" s="236"/>
      <c r="S216" s="236"/>
      <c r="T216" s="236"/>
      <c r="U216" s="236"/>
      <c r="V216" s="236"/>
      <c r="W216" s="236"/>
      <c r="X216" s="236"/>
      <c r="Y216" s="236"/>
      <c r="Z216" s="236"/>
      <c r="AA216" s="236"/>
      <c r="AB216" s="236"/>
      <c r="AC216" s="236"/>
      <c r="AD216" s="236"/>
      <c r="AE216" s="236"/>
      <c r="AF216" s="236"/>
      <c r="AG216" s="236"/>
      <c r="AH216" s="236"/>
      <c r="AI216" s="236"/>
      <c r="AJ216" s="236"/>
      <c r="AK216" s="236"/>
      <c r="AL216" s="236"/>
      <c r="AM216" s="236"/>
      <c r="AN216" s="236"/>
      <c r="AO216" s="236"/>
      <c r="AP216" s="236"/>
      <c r="AQ216" s="236"/>
      <c r="AR216" s="236"/>
      <c r="AS216" s="236"/>
      <c r="AT216" s="236"/>
      <c r="AU216" s="236"/>
      <c r="AV216" s="236"/>
      <c r="AW216" s="236"/>
      <c r="AX216" s="236"/>
      <c r="AY216" s="236"/>
      <c r="AZ216" s="236"/>
      <c r="BA216" s="236"/>
      <c r="BB216" s="236"/>
      <c r="BC216" s="236"/>
      <c r="BD216" s="236"/>
      <c r="BE216" s="236"/>
      <c r="BF216" s="236"/>
      <c r="BG216" s="236"/>
      <c r="BH216" s="236"/>
      <c r="BI216" s="236"/>
      <c r="BJ216" s="236"/>
      <c r="BK216" s="236"/>
      <c r="BL216" s="236"/>
      <c r="BM216" s="236"/>
      <c r="BN216" s="236"/>
      <c r="BO216" s="236"/>
      <c r="BP216" s="236"/>
      <c r="BQ216" s="236"/>
      <c r="BR216" s="236"/>
      <c r="BS216" s="236"/>
      <c r="BT216" s="236"/>
      <c r="BU216" s="236"/>
      <c r="BV216" s="236"/>
      <c r="BW216" s="236"/>
      <c r="BX216" s="236"/>
      <c r="BY216" s="236"/>
      <c r="BZ216" s="236"/>
      <c r="CA216" s="236"/>
      <c r="CB216" s="236"/>
      <c r="CC216" s="236"/>
      <c r="CD216" s="236"/>
      <c r="CE216" s="236"/>
      <c r="CF216" s="236"/>
      <c r="CG216" s="236"/>
      <c r="CH216" s="236"/>
      <c r="CI216" s="236"/>
      <c r="CJ216" s="236"/>
      <c r="CK216" s="236"/>
      <c r="CL216" s="236"/>
      <c r="CM216" s="236"/>
      <c r="CN216" s="236"/>
      <c r="CO216" s="236"/>
      <c r="CP216" s="236"/>
      <c r="CQ216" s="236"/>
      <c r="CR216" s="236"/>
      <c r="CS216" s="236"/>
      <c r="CT216" s="236"/>
      <c r="CU216" s="236"/>
      <c r="CV216" s="236"/>
      <c r="CW216" s="236"/>
      <c r="CX216" s="236"/>
      <c r="CY216" s="236"/>
      <c r="CZ216" s="236"/>
      <c r="DA216" s="236"/>
      <c r="DB216" s="236"/>
      <c r="DC216" s="236"/>
      <c r="DD216" s="236"/>
      <c r="DE216" s="236"/>
      <c r="DF216" s="236"/>
      <c r="DG216" s="236"/>
      <c r="DH216" s="236"/>
      <c r="DI216" s="236"/>
      <c r="DJ216" s="236"/>
      <c r="DK216" s="236"/>
      <c r="DL216" s="236"/>
      <c r="DM216" s="236"/>
      <c r="DN216" s="236"/>
      <c r="DO216" s="236"/>
      <c r="DP216" s="236"/>
      <c r="DQ216" s="236"/>
      <c r="DR216" s="236"/>
      <c r="DS216" s="236"/>
      <c r="DT216" s="236"/>
      <c r="DU216" s="236"/>
      <c r="DV216" s="236"/>
      <c r="DW216" s="236"/>
      <c r="DX216" s="236"/>
      <c r="DY216" s="236"/>
      <c r="DZ216" s="236"/>
      <c r="EA216" s="236"/>
      <c r="EB216" s="236"/>
      <c r="EC216" s="236"/>
      <c r="ED216" s="236"/>
      <c r="EE216" s="236"/>
      <c r="EF216" s="236"/>
      <c r="EG216" s="236"/>
      <c r="EH216" s="236"/>
      <c r="EI216" s="236"/>
      <c r="EJ216" s="236"/>
      <c r="EK216" s="236"/>
      <c r="EL216" s="236"/>
      <c r="EM216" s="236"/>
      <c r="EN216" s="236"/>
      <c r="EO216" s="236"/>
      <c r="EP216" s="236"/>
      <c r="EQ216" s="236"/>
      <c r="ER216" s="236"/>
      <c r="ES216" s="236"/>
      <c r="ET216" s="236"/>
      <c r="EU216" s="236"/>
      <c r="EV216" s="236"/>
      <c r="EW216" s="236"/>
      <c r="EX216" s="236"/>
      <c r="EY216" s="236"/>
      <c r="EZ216" s="236"/>
      <c r="FA216" s="236"/>
      <c r="FB216" s="236"/>
      <c r="FC216" s="236"/>
      <c r="FD216" s="236"/>
      <c r="FE216" s="236"/>
      <c r="FF216" s="236"/>
      <c r="FG216" s="236"/>
      <c r="FH216" s="236"/>
      <c r="FI216" s="236"/>
      <c r="FJ216" s="236"/>
      <c r="FK216" s="236"/>
      <c r="FL216" s="236"/>
      <c r="FM216" s="236"/>
      <c r="FN216" s="236"/>
      <c r="FO216" s="236"/>
      <c r="FP216" s="236"/>
      <c r="FQ216" s="236"/>
      <c r="FR216" s="236"/>
      <c r="FS216" s="236"/>
      <c r="FT216" s="236"/>
      <c r="FU216" s="236"/>
      <c r="FV216" s="236"/>
      <c r="FW216" s="236"/>
      <c r="FX216" s="236"/>
      <c r="FY216" s="236"/>
      <c r="FZ216" s="236"/>
      <c r="GA216" s="236"/>
      <c r="GB216" s="236"/>
      <c r="GC216" s="236"/>
      <c r="GD216" s="236"/>
      <c r="GE216" s="236"/>
      <c r="GF216" s="236"/>
      <c r="GG216" s="236"/>
      <c r="GH216" s="236"/>
      <c r="GI216" s="236"/>
      <c r="GJ216" s="236"/>
      <c r="GK216" s="236"/>
      <c r="GL216" s="236"/>
      <c r="GM216" s="236"/>
      <c r="GN216" s="236"/>
      <c r="GO216" s="236"/>
      <c r="GP216" s="236"/>
      <c r="GQ216" s="236"/>
      <c r="GR216" s="236"/>
      <c r="GS216" s="236"/>
      <c r="GT216" s="236"/>
      <c r="GU216" s="236"/>
      <c r="GV216" s="236"/>
      <c r="GW216" s="236"/>
      <c r="GX216" s="236"/>
      <c r="GY216" s="236"/>
      <c r="GZ216" s="236"/>
      <c r="HA216" s="236"/>
      <c r="HB216" s="236"/>
      <c r="HC216" s="236"/>
      <c r="HD216" s="236"/>
      <c r="HE216" s="236"/>
      <c r="HF216" s="236"/>
      <c r="HG216" s="236"/>
      <c r="HH216" s="236"/>
      <c r="HI216" s="236"/>
      <c r="HJ216" s="236"/>
      <c r="HK216" s="236"/>
      <c r="HL216" s="236"/>
      <c r="HM216" s="236"/>
      <c r="HN216" s="236"/>
      <c r="HO216" s="236"/>
      <c r="HP216" s="236"/>
      <c r="HQ216" s="236"/>
      <c r="HR216" s="236"/>
      <c r="HS216" s="236"/>
      <c r="HT216" s="236"/>
      <c r="HU216" s="236"/>
      <c r="HV216" s="236"/>
      <c r="HW216" s="236"/>
      <c r="HX216" s="236"/>
      <c r="HY216" s="236"/>
      <c r="HZ216" s="236"/>
      <c r="IA216" s="236"/>
      <c r="IB216" s="236"/>
      <c r="IC216" s="236"/>
      <c r="ID216" s="236"/>
      <c r="IE216" s="236"/>
      <c r="IF216" s="236"/>
      <c r="IG216" s="236"/>
      <c r="IH216" s="236"/>
      <c r="II216" s="236"/>
      <c r="IJ216" s="236"/>
      <c r="IK216" s="236"/>
      <c r="IL216" s="236"/>
      <c r="IM216" s="236"/>
      <c r="IN216" s="236"/>
      <c r="IO216" s="236"/>
      <c r="IP216" s="236"/>
      <c r="IQ216" s="236"/>
      <c r="IR216" s="236"/>
      <c r="IS216" s="236"/>
      <c r="IT216" s="236"/>
      <c r="IU216" s="236"/>
      <c r="IV216" s="236"/>
      <c r="IW216" s="236"/>
      <c r="IX216" s="236"/>
      <c r="IY216" s="236"/>
      <c r="IZ216" s="236"/>
      <c r="JA216" s="236"/>
      <c r="JB216" s="236"/>
      <c r="JC216" s="236"/>
      <c r="JD216" s="236"/>
      <c r="JE216" s="236"/>
      <c r="JF216" s="236"/>
      <c r="JG216" s="236"/>
      <c r="JH216" s="236"/>
      <c r="JI216" s="236"/>
      <c r="JJ216" s="236"/>
      <c r="JK216" s="236"/>
      <c r="JL216" s="236"/>
      <c r="JM216" s="236"/>
      <c r="JN216" s="236"/>
      <c r="JO216" s="236"/>
      <c r="JP216" s="236"/>
      <c r="JQ216" s="236"/>
      <c r="JR216" s="236"/>
      <c r="JS216" s="236"/>
      <c r="JT216" s="236"/>
      <c r="JU216" s="236"/>
      <c r="JV216" s="236"/>
      <c r="JW216" s="236"/>
      <c r="JX216" s="236"/>
      <c r="JY216" s="236"/>
      <c r="JZ216" s="236"/>
      <c r="KA216" s="236"/>
      <c r="KB216" s="236"/>
      <c r="KC216" s="236"/>
      <c r="KD216" s="236"/>
      <c r="KE216" s="236"/>
      <c r="KF216" s="236"/>
      <c r="KG216" s="236"/>
      <c r="KH216" s="236"/>
      <c r="KI216" s="236"/>
      <c r="KJ216" s="236"/>
      <c r="KK216" s="236"/>
      <c r="KL216" s="236"/>
      <c r="KM216" s="236"/>
      <c r="KN216" s="236"/>
      <c r="KO216" s="236"/>
      <c r="KP216" s="236"/>
      <c r="KQ216" s="236"/>
      <c r="KR216" s="236"/>
      <c r="KS216" s="236"/>
      <c r="KT216" s="236"/>
      <c r="KU216" s="236"/>
      <c r="KV216" s="236"/>
      <c r="KW216" s="236"/>
      <c r="KX216" s="236"/>
      <c r="KY216" s="236"/>
      <c r="KZ216" s="236"/>
      <c r="LA216" s="236"/>
      <c r="LB216" s="236"/>
      <c r="LC216" s="236"/>
      <c r="LD216" s="236"/>
      <c r="LE216" s="236"/>
      <c r="LF216" s="236"/>
      <c r="LG216" s="236"/>
      <c r="LH216" s="236"/>
      <c r="LI216" s="236"/>
      <c r="LJ216" s="236"/>
      <c r="LK216" s="236"/>
      <c r="LL216" s="236"/>
      <c r="LM216" s="236"/>
      <c r="LN216" s="236"/>
      <c r="LO216" s="236"/>
      <c r="LP216" s="236"/>
      <c r="LQ216" s="236"/>
      <c r="LR216" s="236"/>
      <c r="LS216" s="236"/>
      <c r="LT216" s="236"/>
      <c r="LU216" s="236"/>
      <c r="LV216" s="236"/>
      <c r="LW216" s="236"/>
      <c r="LX216" s="236"/>
      <c r="LY216" s="236"/>
      <c r="LZ216" s="236"/>
      <c r="MA216" s="236"/>
      <c r="MB216" s="236"/>
      <c r="MC216" s="236"/>
      <c r="MD216" s="236"/>
      <c r="ME216" s="236"/>
      <c r="MF216" s="236"/>
      <c r="MG216" s="236"/>
      <c r="MH216" s="236"/>
      <c r="MI216" s="236"/>
      <c r="MJ216" s="236"/>
      <c r="MK216" s="236"/>
      <c r="ML216" s="236"/>
      <c r="MM216" s="236"/>
      <c r="MN216" s="236"/>
      <c r="MO216" s="236"/>
      <c r="MP216" s="236"/>
      <c r="MQ216" s="236"/>
      <c r="MR216" s="236"/>
      <c r="MS216" s="236"/>
      <c r="MT216" s="236"/>
      <c r="MU216" s="236"/>
      <c r="MV216" s="236"/>
      <c r="MW216" s="236"/>
      <c r="MX216" s="236"/>
      <c r="MY216" s="236"/>
      <c r="MZ216" s="236"/>
      <c r="NA216" s="236"/>
      <c r="NB216" s="236"/>
      <c r="NC216" s="236"/>
      <c r="ND216" s="236"/>
      <c r="NE216" s="236"/>
      <c r="NF216" s="236"/>
      <c r="NG216" s="236"/>
      <c r="NH216" s="236"/>
      <c r="NI216" s="236"/>
      <c r="NJ216" s="236"/>
      <c r="NK216" s="236"/>
      <c r="NL216" s="236"/>
      <c r="NM216" s="236"/>
      <c r="NN216" s="236"/>
      <c r="NO216" s="236"/>
      <c r="NP216" s="236"/>
      <c r="NQ216" s="236"/>
      <c r="NR216" s="236"/>
      <c r="NS216" s="236"/>
      <c r="NT216" s="236"/>
      <c r="NU216" s="236"/>
      <c r="NV216" s="236"/>
      <c r="NW216" s="236"/>
      <c r="NX216" s="236"/>
      <c r="NY216" s="236"/>
      <c r="NZ216" s="236"/>
      <c r="OA216" s="236"/>
      <c r="OB216" s="236"/>
      <c r="OC216" s="236"/>
      <c r="OD216" s="236"/>
      <c r="OE216" s="236"/>
      <c r="OF216" s="236"/>
      <c r="OG216" s="236"/>
      <c r="OH216" s="236"/>
      <c r="OI216" s="236"/>
      <c r="OJ216" s="236"/>
      <c r="OK216" s="236"/>
      <c r="OL216" s="236"/>
      <c r="OM216" s="236"/>
      <c r="ON216" s="236"/>
      <c r="OO216" s="236"/>
      <c r="OP216" s="236"/>
      <c r="OQ216" s="236"/>
      <c r="OR216" s="236"/>
      <c r="OS216" s="236"/>
      <c r="OT216" s="236"/>
      <c r="OU216" s="236"/>
      <c r="OV216" s="236"/>
      <c r="OW216" s="236"/>
      <c r="OX216" s="236"/>
      <c r="OY216" s="236"/>
      <c r="OZ216" s="236"/>
      <c r="PA216" s="236"/>
      <c r="PB216" s="236"/>
      <c r="PC216" s="236"/>
      <c r="PD216" s="236"/>
      <c r="PE216" s="236"/>
      <c r="PF216" s="236"/>
      <c r="PG216" s="236"/>
      <c r="PH216" s="236"/>
      <c r="PI216" s="236"/>
      <c r="PJ216" s="236"/>
      <c r="PK216" s="236"/>
      <c r="PL216" s="236"/>
      <c r="PM216" s="236"/>
      <c r="PN216" s="236"/>
      <c r="PO216" s="236"/>
      <c r="PP216" s="236"/>
      <c r="PQ216" s="236"/>
      <c r="PR216" s="236"/>
      <c r="PS216" s="236"/>
      <c r="PT216" s="236"/>
      <c r="PU216" s="236"/>
      <c r="PV216" s="236"/>
      <c r="PW216" s="236"/>
      <c r="PX216" s="236"/>
      <c r="PY216" s="236"/>
      <c r="PZ216" s="236"/>
      <c r="QA216" s="236"/>
      <c r="QB216" s="236"/>
      <c r="QC216" s="236"/>
      <c r="QD216" s="236"/>
      <c r="QE216" s="236"/>
      <c r="QF216" s="236"/>
      <c r="QG216" s="236"/>
      <c r="QH216" s="236"/>
      <c r="QI216" s="236"/>
      <c r="QJ216" s="236"/>
      <c r="QK216" s="236"/>
      <c r="QL216" s="236"/>
      <c r="QM216" s="236"/>
      <c r="QN216" s="236"/>
      <c r="QO216" s="236"/>
      <c r="QP216" s="236"/>
      <c r="QQ216" s="236"/>
      <c r="QR216" s="236"/>
      <c r="QS216" s="236"/>
      <c r="QT216" s="236"/>
      <c r="QU216" s="236"/>
      <c r="QV216" s="236"/>
      <c r="QW216" s="236"/>
      <c r="QX216" s="236"/>
      <c r="QY216" s="236"/>
      <c r="QZ216" s="236"/>
      <c r="RA216" s="236"/>
      <c r="RB216" s="236"/>
      <c r="RC216" s="236"/>
      <c r="RD216" s="236"/>
      <c r="RE216" s="236"/>
      <c r="RF216" s="236"/>
      <c r="RG216" s="236"/>
      <c r="RH216" s="236"/>
      <c r="RI216" s="236"/>
      <c r="RJ216" s="236"/>
      <c r="RK216" s="236"/>
      <c r="RL216" s="236"/>
      <c r="RM216" s="236"/>
      <c r="RN216" s="236"/>
      <c r="RO216" s="236"/>
      <c r="RP216" s="236"/>
      <c r="RQ216" s="236"/>
      <c r="RR216" s="236"/>
      <c r="RS216" s="236"/>
      <c r="RT216" s="236"/>
      <c r="RU216" s="236"/>
      <c r="RV216" s="236"/>
      <c r="RW216" s="236"/>
      <c r="RX216" s="236"/>
      <c r="RY216" s="236"/>
      <c r="RZ216" s="236"/>
      <c r="SA216" s="236"/>
      <c r="SB216" s="236"/>
    </row>
    <row r="217" spans="1:496" ht="15" customHeight="1" x14ac:dyDescent="0.2">
      <c r="A217" s="237" t="str">
        <f t="shared" si="3"/>
        <v>INDEC-CM - 37550-11</v>
      </c>
      <c r="B217" s="237">
        <v>37550</v>
      </c>
      <c r="C217" s="239" t="s">
        <v>51</v>
      </c>
      <c r="D217" s="237">
        <v>11</v>
      </c>
      <c r="E217" s="236" t="s">
        <v>248</v>
      </c>
    </row>
    <row r="218" spans="1:496" ht="15" customHeight="1" x14ac:dyDescent="0.2">
      <c r="A218" s="237" t="str">
        <f t="shared" si="3"/>
        <v>INDEC-CM - 37410-11</v>
      </c>
      <c r="B218" s="237">
        <v>37410</v>
      </c>
      <c r="C218" s="239" t="s">
        <v>51</v>
      </c>
      <c r="D218" s="237">
        <v>11</v>
      </c>
      <c r="E218" s="236" t="s">
        <v>249</v>
      </c>
    </row>
    <row r="219" spans="1:496" ht="15" customHeight="1" x14ac:dyDescent="0.2">
      <c r="A219" s="237" t="str">
        <f t="shared" si="3"/>
        <v>INDEC-CM - 31210-33</v>
      </c>
      <c r="B219" s="237">
        <v>31210</v>
      </c>
      <c r="C219" s="239" t="s">
        <v>51</v>
      </c>
      <c r="D219" s="237">
        <v>33</v>
      </c>
      <c r="E219" s="236" t="s">
        <v>250</v>
      </c>
    </row>
    <row r="220" spans="1:496" ht="15" customHeight="1" x14ac:dyDescent="0.2">
      <c r="A220" s="237" t="str">
        <f t="shared" si="3"/>
        <v>INDEC-CM - 37540-21</v>
      </c>
      <c r="B220" s="237">
        <v>37540</v>
      </c>
      <c r="C220" s="239" t="s">
        <v>51</v>
      </c>
      <c r="D220" s="237">
        <v>21</v>
      </c>
      <c r="E220" s="236" t="s">
        <v>251</v>
      </c>
    </row>
    <row r="223" spans="1:496" ht="15" customHeight="1" x14ac:dyDescent="0.2">
      <c r="A223" s="245"/>
      <c r="B223" s="235" t="s">
        <v>482</v>
      </c>
      <c r="C223" s="245"/>
      <c r="D223" s="246"/>
      <c r="E223" s="245"/>
    </row>
    <row r="224" spans="1:496" ht="15" customHeight="1" x14ac:dyDescent="0.2">
      <c r="A224" s="245"/>
      <c r="B224" s="247"/>
      <c r="C224" s="245"/>
      <c r="D224" s="246"/>
      <c r="E224" s="245"/>
    </row>
    <row r="225" spans="1:5" ht="15" customHeight="1" x14ac:dyDescent="0.2">
      <c r="A225" s="377" t="s">
        <v>318</v>
      </c>
      <c r="B225" s="377" t="s">
        <v>48</v>
      </c>
      <c r="C225" s="377"/>
      <c r="D225" s="377"/>
      <c r="E225" s="377" t="s">
        <v>49</v>
      </c>
    </row>
    <row r="226" spans="1:5" ht="15" customHeight="1" x14ac:dyDescent="0.2">
      <c r="A226" s="377"/>
      <c r="B226" s="377" t="s">
        <v>50</v>
      </c>
      <c r="C226" s="377"/>
      <c r="D226" s="377"/>
      <c r="E226" s="377"/>
    </row>
    <row r="227" spans="1:5" ht="15" customHeight="1" x14ac:dyDescent="0.2">
      <c r="A227" s="237" t="str">
        <f>CONCATENATE(B227,C227,D227)</f>
        <v/>
      </c>
      <c r="B227" s="248"/>
      <c r="C227" s="245"/>
      <c r="D227" s="246"/>
      <c r="E227" s="245"/>
    </row>
    <row r="228" spans="1:5" ht="15" customHeight="1" x14ac:dyDescent="0.2">
      <c r="A228" s="237" t="str">
        <f>CONCATENATE("INDEC-CM - ",B228,C228,D228)</f>
        <v>INDEC-CM - 37370-0</v>
      </c>
      <c r="B228" s="246">
        <v>37370</v>
      </c>
      <c r="C228" s="249" t="s">
        <v>51</v>
      </c>
      <c r="D228" s="246">
        <v>0</v>
      </c>
      <c r="E228" s="245" t="s">
        <v>483</v>
      </c>
    </row>
    <row r="229" spans="1:5" ht="15" customHeight="1" x14ac:dyDescent="0.2">
      <c r="A229" s="237" t="str">
        <f>CONCATENATE("INDEC-CM - ",B229,C229,D229)</f>
        <v>INDEC-CM - 31600-6</v>
      </c>
      <c r="B229" s="246">
        <v>31600</v>
      </c>
      <c r="C229" s="249" t="s">
        <v>51</v>
      </c>
      <c r="D229" s="246">
        <v>6</v>
      </c>
      <c r="E229" s="245" t="s">
        <v>484</v>
      </c>
    </row>
    <row r="230" spans="1:5" ht="15" customHeight="1" x14ac:dyDescent="0.2">
      <c r="A230" s="237" t="str">
        <f>CONCATENATE("INDEC-CM - ",B230,C230,D230)</f>
        <v>INDEC-CM - 41278-0</v>
      </c>
      <c r="B230" s="246">
        <v>41278</v>
      </c>
      <c r="C230" s="249" t="s">
        <v>51</v>
      </c>
      <c r="D230" s="246">
        <v>0</v>
      </c>
      <c r="E230" s="245" t="s">
        <v>485</v>
      </c>
    </row>
    <row r="231" spans="1:5" ht="15" customHeight="1" x14ac:dyDescent="0.2">
      <c r="A231" s="237" t="str">
        <f>CONCATENATE("INDEC-CM - ",B231,C231,D231)</f>
        <v>INDEC-CM - 31600-7</v>
      </c>
      <c r="B231" s="246">
        <v>31600</v>
      </c>
      <c r="C231" s="249" t="s">
        <v>51</v>
      </c>
      <c r="D231" s="246">
        <v>7</v>
      </c>
      <c r="E231" s="245" t="s">
        <v>486</v>
      </c>
    </row>
    <row r="232" spans="1:5" ht="15" customHeight="1" x14ac:dyDescent="0.2">
      <c r="A232" s="237" t="str">
        <f>CONCATENATE("INDEC-CM - ",B232,C232,D232)</f>
        <v>INDEC-CM - 42120-41/42/51</v>
      </c>
      <c r="B232" s="246">
        <v>42120</v>
      </c>
      <c r="C232" s="249" t="s">
        <v>51</v>
      </c>
      <c r="D232" s="246" t="s">
        <v>487</v>
      </c>
      <c r="E232" s="245" t="s">
        <v>488</v>
      </c>
    </row>
    <row r="235" spans="1:5" ht="15" customHeight="1" x14ac:dyDescent="0.2">
      <c r="A235" s="235"/>
      <c r="B235" s="235" t="s">
        <v>490</v>
      </c>
      <c r="C235" s="234"/>
      <c r="D235" s="235"/>
      <c r="E235" s="235"/>
    </row>
    <row r="236" spans="1:5" ht="15" customHeight="1" x14ac:dyDescent="0.2">
      <c r="A236" s="250"/>
      <c r="D236" s="251"/>
    </row>
    <row r="237" spans="1:5" ht="15" customHeight="1" x14ac:dyDescent="0.2">
      <c r="A237" s="377" t="s">
        <v>318</v>
      </c>
      <c r="B237" s="377" t="s">
        <v>48</v>
      </c>
      <c r="C237" s="377"/>
      <c r="D237" s="377"/>
      <c r="E237" s="377" t="s">
        <v>307</v>
      </c>
    </row>
    <row r="238" spans="1:5" ht="15" customHeight="1" x14ac:dyDescent="0.2">
      <c r="A238" s="377"/>
      <c r="B238" s="377"/>
      <c r="C238" s="377"/>
      <c r="D238" s="377"/>
      <c r="E238" s="377"/>
    </row>
    <row r="239" spans="1:5" ht="15" customHeight="1" x14ac:dyDescent="0.2">
      <c r="E239" s="252" t="s">
        <v>255</v>
      </c>
    </row>
    <row r="240" spans="1:5" ht="15" customHeight="1" x14ac:dyDescent="0.2">
      <c r="E240" s="252"/>
    </row>
    <row r="241" spans="1:5" ht="15" customHeight="1" x14ac:dyDescent="0.2">
      <c r="A241" s="250"/>
      <c r="D241" s="251"/>
      <c r="E241" s="234" t="s">
        <v>308</v>
      </c>
    </row>
    <row r="242" spans="1:5" ht="15" customHeight="1" x14ac:dyDescent="0.2">
      <c r="A242" s="250"/>
      <c r="D242" s="251"/>
      <c r="E242" s="234"/>
    </row>
    <row r="243" spans="1:5" ht="15" customHeight="1" x14ac:dyDescent="0.2">
      <c r="B243" s="251"/>
      <c r="E243" s="234" t="s">
        <v>309</v>
      </c>
    </row>
    <row r="244" spans="1:5" ht="15" customHeight="1" x14ac:dyDescent="0.2">
      <c r="A244" s="237" t="str">
        <f>CONCATENATE("INDEC-MO - ",B244,C244,D244)</f>
        <v>INDEC-MO - 51560-11</v>
      </c>
      <c r="B244" s="237">
        <v>51560</v>
      </c>
      <c r="C244" s="236" t="s">
        <v>51</v>
      </c>
      <c r="D244" s="237">
        <v>11</v>
      </c>
      <c r="E244" s="253" t="s">
        <v>1056</v>
      </c>
    </row>
    <row r="245" spans="1:5" ht="15" customHeight="1" x14ac:dyDescent="0.2">
      <c r="A245" s="237" t="str">
        <f>CONCATENATE("INDEC-MO - ",B245,C245,D245)</f>
        <v>INDEC-MO - 51560-12</v>
      </c>
      <c r="B245" s="237">
        <v>51560</v>
      </c>
      <c r="C245" s="236" t="s">
        <v>51</v>
      </c>
      <c r="D245" s="237">
        <v>12</v>
      </c>
      <c r="E245" s="253" t="s">
        <v>999</v>
      </c>
    </row>
    <row r="246" spans="1:5" ht="15" customHeight="1" x14ac:dyDescent="0.2">
      <c r="A246" s="237" t="str">
        <f>CONCATENATE("INDEC-MO - ",B246,C246,D246)</f>
        <v>INDEC-MO - 51560-13</v>
      </c>
      <c r="B246" s="237">
        <v>51560</v>
      </c>
      <c r="C246" s="236" t="s">
        <v>51</v>
      </c>
      <c r="D246" s="237">
        <v>13</v>
      </c>
      <c r="E246" s="253" t="s">
        <v>1057</v>
      </c>
    </row>
    <row r="247" spans="1:5" ht="15" customHeight="1" x14ac:dyDescent="0.2">
      <c r="A247" s="237" t="str">
        <f>CONCATENATE("INDEC-MO - ",B247,C247,D247)</f>
        <v>INDEC-MO - 51560-14</v>
      </c>
      <c r="B247" s="237">
        <v>51560</v>
      </c>
      <c r="C247" s="236" t="s">
        <v>51</v>
      </c>
      <c r="D247" s="237">
        <v>14</v>
      </c>
      <c r="E247" s="253" t="s">
        <v>611</v>
      </c>
    </row>
    <row r="248" spans="1:5" ht="15" customHeight="1" x14ac:dyDescent="0.2">
      <c r="A248" s="237" t="str">
        <f>CONCATENATE(B248,C248,D248)</f>
        <v/>
      </c>
    </row>
    <row r="249" spans="1:5" ht="15" customHeight="1" x14ac:dyDescent="0.2">
      <c r="A249" s="237" t="str">
        <f>CONCATENATE("INDEC-MO - ",B249,C249,D249)</f>
        <v>INDEC-MO - 51560-32</v>
      </c>
      <c r="B249" s="237">
        <v>51560</v>
      </c>
      <c r="C249" s="236" t="s">
        <v>51</v>
      </c>
      <c r="D249" s="237">
        <v>32</v>
      </c>
      <c r="E249" s="234" t="s">
        <v>310</v>
      </c>
    </row>
    <row r="250" spans="1:5" ht="15" customHeight="1" x14ac:dyDescent="0.2">
      <c r="A250" s="237" t="str">
        <f>CONCATENATE(B250,C250,D250)</f>
        <v/>
      </c>
    </row>
    <row r="251" spans="1:5" ht="15" customHeight="1" x14ac:dyDescent="0.2">
      <c r="A251" s="237" t="str">
        <f>CONCATENATE("INDEC-MO - ",B251,C251,D251)</f>
        <v>INDEC-MO - 81291-1</v>
      </c>
      <c r="B251" s="237">
        <v>81291</v>
      </c>
      <c r="C251" s="236" t="s">
        <v>51</v>
      </c>
      <c r="D251" s="237">
        <v>1</v>
      </c>
      <c r="E251" s="252" t="s">
        <v>311</v>
      </c>
    </row>
    <row r="252" spans="1:5" ht="15" customHeight="1" x14ac:dyDescent="0.2">
      <c r="A252" s="237" t="str">
        <f>CONCATENATE(B252,C252,D252)</f>
        <v/>
      </c>
    </row>
    <row r="253" spans="1:5" ht="15" customHeight="1" x14ac:dyDescent="0.2">
      <c r="A253" s="237" t="str">
        <f>CONCATENATE(B253,C253,D253)</f>
        <v/>
      </c>
      <c r="E253" s="252" t="s">
        <v>312</v>
      </c>
    </row>
    <row r="254" spans="1:5" ht="15" customHeight="1" x14ac:dyDescent="0.2">
      <c r="A254" s="237" t="str">
        <f t="shared" ref="A254:A259" si="4">CONCATENATE("INDEC-MO - ",B254,C254,D254)</f>
        <v>INDEC-MO - 51641-1</v>
      </c>
      <c r="B254" s="237">
        <v>51641</v>
      </c>
      <c r="C254" s="236" t="s">
        <v>51</v>
      </c>
      <c r="D254" s="237">
        <v>1</v>
      </c>
      <c r="E254" s="253" t="s">
        <v>313</v>
      </c>
    </row>
    <row r="255" spans="1:5" ht="15" customHeight="1" x14ac:dyDescent="0.2">
      <c r="A255" s="237" t="str">
        <f t="shared" si="4"/>
        <v>INDEC-MO - 51620-1</v>
      </c>
      <c r="B255" s="237">
        <v>51620</v>
      </c>
      <c r="C255" s="236" t="s">
        <v>51</v>
      </c>
      <c r="D255" s="237">
        <v>1</v>
      </c>
      <c r="E255" s="253" t="s">
        <v>314</v>
      </c>
    </row>
    <row r="256" spans="1:5" ht="15" customHeight="1" x14ac:dyDescent="0.2">
      <c r="A256" s="237" t="str">
        <f t="shared" si="4"/>
        <v>INDEC-MO - 51690-1</v>
      </c>
      <c r="B256" s="237">
        <v>51690</v>
      </c>
      <c r="C256" s="236" t="s">
        <v>51</v>
      </c>
      <c r="D256" s="237">
        <v>1</v>
      </c>
      <c r="E256" s="253" t="s">
        <v>315</v>
      </c>
    </row>
    <row r="257" spans="1:496" ht="15" customHeight="1" x14ac:dyDescent="0.2">
      <c r="A257" s="237" t="str">
        <f t="shared" si="4"/>
        <v>INDEC-MO - 51630-1</v>
      </c>
      <c r="B257" s="237">
        <v>51630</v>
      </c>
      <c r="C257" s="236" t="s">
        <v>51</v>
      </c>
      <c r="D257" s="237">
        <v>1</v>
      </c>
      <c r="E257" s="253" t="s">
        <v>316</v>
      </c>
    </row>
    <row r="258" spans="1:496" s="243" customFormat="1" ht="15" customHeight="1" x14ac:dyDescent="0.2">
      <c r="A258" s="241"/>
      <c r="B258" s="241"/>
      <c r="D258" s="241"/>
      <c r="E258" s="254"/>
      <c r="F258" s="236"/>
      <c r="G258" s="236"/>
      <c r="H258" s="236"/>
      <c r="I258" s="236"/>
      <c r="J258" s="236"/>
      <c r="K258" s="236"/>
      <c r="L258" s="236"/>
      <c r="M258" s="236"/>
      <c r="N258" s="236"/>
      <c r="O258" s="236"/>
      <c r="P258" s="236"/>
      <c r="Q258" s="236"/>
      <c r="R258" s="236"/>
      <c r="S258" s="236"/>
      <c r="T258" s="236"/>
      <c r="U258" s="236"/>
      <c r="V258" s="236"/>
      <c r="W258" s="236"/>
      <c r="X258" s="236"/>
      <c r="Y258" s="236"/>
      <c r="Z258" s="236"/>
      <c r="AA258" s="236"/>
      <c r="AB258" s="236"/>
      <c r="AC258" s="236"/>
      <c r="AD258" s="236"/>
      <c r="AE258" s="236"/>
      <c r="AF258" s="236"/>
      <c r="AG258" s="236"/>
      <c r="AH258" s="236"/>
      <c r="AI258" s="236"/>
      <c r="AJ258" s="236"/>
      <c r="AK258" s="236"/>
      <c r="AL258" s="236"/>
      <c r="AM258" s="236"/>
      <c r="AN258" s="236"/>
      <c r="AO258" s="236"/>
      <c r="AP258" s="236"/>
      <c r="AQ258" s="236"/>
      <c r="AR258" s="236"/>
      <c r="AS258" s="236"/>
      <c r="AT258" s="236"/>
      <c r="AU258" s="236"/>
      <c r="AV258" s="236"/>
      <c r="AW258" s="236"/>
      <c r="AX258" s="236"/>
      <c r="AY258" s="236"/>
      <c r="AZ258" s="236"/>
      <c r="BA258" s="236"/>
      <c r="BB258" s="236"/>
      <c r="BC258" s="236"/>
      <c r="BD258" s="236"/>
      <c r="BE258" s="236"/>
      <c r="BF258" s="236"/>
      <c r="BG258" s="236"/>
      <c r="BH258" s="236"/>
      <c r="BI258" s="236"/>
      <c r="BJ258" s="236"/>
      <c r="BK258" s="236"/>
      <c r="BL258" s="236"/>
      <c r="BM258" s="236"/>
      <c r="BN258" s="236"/>
      <c r="BO258" s="236"/>
      <c r="BP258" s="236"/>
      <c r="BQ258" s="236"/>
      <c r="BR258" s="236"/>
      <c r="BS258" s="236"/>
      <c r="BT258" s="236"/>
      <c r="BU258" s="236"/>
      <c r="BV258" s="236"/>
      <c r="BW258" s="236"/>
      <c r="BX258" s="236"/>
      <c r="BY258" s="236"/>
      <c r="BZ258" s="236"/>
      <c r="CA258" s="236"/>
      <c r="CB258" s="236"/>
      <c r="CC258" s="236"/>
      <c r="CD258" s="236"/>
      <c r="CE258" s="236"/>
      <c r="CF258" s="236"/>
      <c r="CG258" s="236"/>
      <c r="CH258" s="236"/>
      <c r="CI258" s="236"/>
      <c r="CJ258" s="236"/>
      <c r="CK258" s="236"/>
      <c r="CL258" s="236"/>
      <c r="CM258" s="236"/>
      <c r="CN258" s="236"/>
      <c r="CO258" s="236"/>
      <c r="CP258" s="236"/>
      <c r="CQ258" s="236"/>
      <c r="CR258" s="236"/>
      <c r="CS258" s="236"/>
      <c r="CT258" s="236"/>
      <c r="CU258" s="236"/>
      <c r="CV258" s="236"/>
      <c r="CW258" s="236"/>
      <c r="CX258" s="236"/>
      <c r="CY258" s="236"/>
      <c r="CZ258" s="236"/>
      <c r="DA258" s="236"/>
      <c r="DB258" s="236"/>
      <c r="DC258" s="236"/>
      <c r="DD258" s="236"/>
      <c r="DE258" s="236"/>
      <c r="DF258" s="236"/>
      <c r="DG258" s="236"/>
      <c r="DH258" s="236"/>
      <c r="DI258" s="236"/>
      <c r="DJ258" s="236"/>
      <c r="DK258" s="236"/>
      <c r="DL258" s="236"/>
      <c r="DM258" s="236"/>
      <c r="DN258" s="236"/>
      <c r="DO258" s="236"/>
      <c r="DP258" s="236"/>
      <c r="DQ258" s="236"/>
      <c r="DR258" s="236"/>
      <c r="DS258" s="236"/>
      <c r="DT258" s="236"/>
      <c r="DU258" s="236"/>
      <c r="DV258" s="236"/>
      <c r="DW258" s="236"/>
      <c r="DX258" s="236"/>
      <c r="DY258" s="236"/>
      <c r="DZ258" s="236"/>
      <c r="EA258" s="236"/>
      <c r="EB258" s="236"/>
      <c r="EC258" s="236"/>
      <c r="ED258" s="236"/>
      <c r="EE258" s="236"/>
      <c r="EF258" s="236"/>
      <c r="EG258" s="236"/>
      <c r="EH258" s="236"/>
      <c r="EI258" s="236"/>
      <c r="EJ258" s="236"/>
      <c r="EK258" s="236"/>
      <c r="EL258" s="236"/>
      <c r="EM258" s="236"/>
      <c r="EN258" s="236"/>
      <c r="EO258" s="236"/>
      <c r="EP258" s="236"/>
      <c r="EQ258" s="236"/>
      <c r="ER258" s="236"/>
      <c r="ES258" s="236"/>
      <c r="ET258" s="236"/>
      <c r="EU258" s="236"/>
      <c r="EV258" s="236"/>
      <c r="EW258" s="236"/>
      <c r="EX258" s="236"/>
      <c r="EY258" s="236"/>
      <c r="EZ258" s="236"/>
      <c r="FA258" s="236"/>
      <c r="FB258" s="236"/>
      <c r="FC258" s="236"/>
      <c r="FD258" s="236"/>
      <c r="FE258" s="236"/>
      <c r="FF258" s="236"/>
      <c r="FG258" s="236"/>
      <c r="FH258" s="236"/>
      <c r="FI258" s="236"/>
      <c r="FJ258" s="236"/>
      <c r="FK258" s="236"/>
      <c r="FL258" s="236"/>
      <c r="FM258" s="236"/>
      <c r="FN258" s="236"/>
      <c r="FO258" s="236"/>
      <c r="FP258" s="236"/>
      <c r="FQ258" s="236"/>
      <c r="FR258" s="236"/>
      <c r="FS258" s="236"/>
      <c r="FT258" s="236"/>
      <c r="FU258" s="236"/>
      <c r="FV258" s="236"/>
      <c r="FW258" s="236"/>
      <c r="FX258" s="236"/>
      <c r="FY258" s="236"/>
      <c r="FZ258" s="236"/>
      <c r="GA258" s="236"/>
      <c r="GB258" s="236"/>
      <c r="GC258" s="236"/>
      <c r="GD258" s="236"/>
      <c r="GE258" s="236"/>
      <c r="GF258" s="236"/>
      <c r="GG258" s="236"/>
      <c r="GH258" s="236"/>
      <c r="GI258" s="236"/>
      <c r="GJ258" s="236"/>
      <c r="GK258" s="236"/>
      <c r="GL258" s="236"/>
      <c r="GM258" s="236"/>
      <c r="GN258" s="236"/>
      <c r="GO258" s="236"/>
      <c r="GP258" s="236"/>
      <c r="GQ258" s="236"/>
      <c r="GR258" s="236"/>
      <c r="GS258" s="236"/>
      <c r="GT258" s="236"/>
      <c r="GU258" s="236"/>
      <c r="GV258" s="236"/>
      <c r="GW258" s="236"/>
      <c r="GX258" s="236"/>
      <c r="GY258" s="236"/>
      <c r="GZ258" s="236"/>
      <c r="HA258" s="236"/>
      <c r="HB258" s="236"/>
      <c r="HC258" s="236"/>
      <c r="HD258" s="236"/>
      <c r="HE258" s="236"/>
      <c r="HF258" s="236"/>
      <c r="HG258" s="236"/>
      <c r="HH258" s="236"/>
      <c r="HI258" s="236"/>
      <c r="HJ258" s="236"/>
      <c r="HK258" s="236"/>
      <c r="HL258" s="236"/>
      <c r="HM258" s="236"/>
      <c r="HN258" s="236"/>
      <c r="HO258" s="236"/>
      <c r="HP258" s="236"/>
      <c r="HQ258" s="236"/>
      <c r="HR258" s="236"/>
      <c r="HS258" s="236"/>
      <c r="HT258" s="236"/>
      <c r="HU258" s="236"/>
      <c r="HV258" s="236"/>
      <c r="HW258" s="236"/>
      <c r="HX258" s="236"/>
      <c r="HY258" s="236"/>
      <c r="HZ258" s="236"/>
      <c r="IA258" s="236"/>
      <c r="IB258" s="236"/>
      <c r="IC258" s="236"/>
      <c r="ID258" s="236"/>
      <c r="IE258" s="236"/>
      <c r="IF258" s="236"/>
      <c r="IG258" s="236"/>
      <c r="IH258" s="236"/>
      <c r="II258" s="236"/>
      <c r="IJ258" s="236"/>
      <c r="IK258" s="236"/>
      <c r="IL258" s="236"/>
      <c r="IM258" s="236"/>
      <c r="IN258" s="236"/>
      <c r="IO258" s="236"/>
      <c r="IP258" s="236"/>
      <c r="IQ258" s="236"/>
      <c r="IR258" s="236"/>
      <c r="IS258" s="236"/>
      <c r="IT258" s="236"/>
      <c r="IU258" s="236"/>
      <c r="IV258" s="236"/>
      <c r="IW258" s="236"/>
      <c r="IX258" s="236"/>
      <c r="IY258" s="236"/>
      <c r="IZ258" s="236"/>
      <c r="JA258" s="236"/>
      <c r="JB258" s="236"/>
      <c r="JC258" s="236"/>
      <c r="JD258" s="236"/>
      <c r="JE258" s="236"/>
      <c r="JF258" s="236"/>
      <c r="JG258" s="236"/>
      <c r="JH258" s="236"/>
      <c r="JI258" s="236"/>
      <c r="JJ258" s="236"/>
      <c r="JK258" s="236"/>
      <c r="JL258" s="236"/>
      <c r="JM258" s="236"/>
      <c r="JN258" s="236"/>
      <c r="JO258" s="236"/>
      <c r="JP258" s="236"/>
      <c r="JQ258" s="236"/>
      <c r="JR258" s="236"/>
      <c r="JS258" s="236"/>
      <c r="JT258" s="236"/>
      <c r="JU258" s="236"/>
      <c r="JV258" s="236"/>
      <c r="JW258" s="236"/>
      <c r="JX258" s="236"/>
      <c r="JY258" s="236"/>
      <c r="JZ258" s="236"/>
      <c r="KA258" s="236"/>
      <c r="KB258" s="236"/>
      <c r="KC258" s="236"/>
      <c r="KD258" s="236"/>
      <c r="KE258" s="236"/>
      <c r="KF258" s="236"/>
      <c r="KG258" s="236"/>
      <c r="KH258" s="236"/>
      <c r="KI258" s="236"/>
      <c r="KJ258" s="236"/>
      <c r="KK258" s="236"/>
      <c r="KL258" s="236"/>
      <c r="KM258" s="236"/>
      <c r="KN258" s="236"/>
      <c r="KO258" s="236"/>
      <c r="KP258" s="236"/>
      <c r="KQ258" s="236"/>
      <c r="KR258" s="236"/>
      <c r="KS258" s="236"/>
      <c r="KT258" s="236"/>
      <c r="KU258" s="236"/>
      <c r="KV258" s="236"/>
      <c r="KW258" s="236"/>
      <c r="KX258" s="236"/>
      <c r="KY258" s="236"/>
      <c r="KZ258" s="236"/>
      <c r="LA258" s="236"/>
      <c r="LB258" s="236"/>
      <c r="LC258" s="236"/>
      <c r="LD258" s="236"/>
      <c r="LE258" s="236"/>
      <c r="LF258" s="236"/>
      <c r="LG258" s="236"/>
      <c r="LH258" s="236"/>
      <c r="LI258" s="236"/>
      <c r="LJ258" s="236"/>
      <c r="LK258" s="236"/>
      <c r="LL258" s="236"/>
      <c r="LM258" s="236"/>
      <c r="LN258" s="236"/>
      <c r="LO258" s="236"/>
      <c r="LP258" s="236"/>
      <c r="LQ258" s="236"/>
      <c r="LR258" s="236"/>
      <c r="LS258" s="236"/>
      <c r="LT258" s="236"/>
      <c r="LU258" s="236"/>
      <c r="LV258" s="236"/>
      <c r="LW258" s="236"/>
      <c r="LX258" s="236"/>
      <c r="LY258" s="236"/>
      <c r="LZ258" s="236"/>
      <c r="MA258" s="236"/>
      <c r="MB258" s="236"/>
      <c r="MC258" s="236"/>
      <c r="MD258" s="236"/>
      <c r="ME258" s="236"/>
      <c r="MF258" s="236"/>
      <c r="MG258" s="236"/>
      <c r="MH258" s="236"/>
      <c r="MI258" s="236"/>
      <c r="MJ258" s="236"/>
      <c r="MK258" s="236"/>
      <c r="ML258" s="236"/>
      <c r="MM258" s="236"/>
      <c r="MN258" s="236"/>
      <c r="MO258" s="236"/>
      <c r="MP258" s="236"/>
      <c r="MQ258" s="236"/>
      <c r="MR258" s="236"/>
      <c r="MS258" s="236"/>
      <c r="MT258" s="236"/>
      <c r="MU258" s="236"/>
      <c r="MV258" s="236"/>
      <c r="MW258" s="236"/>
      <c r="MX258" s="236"/>
      <c r="MY258" s="236"/>
      <c r="MZ258" s="236"/>
      <c r="NA258" s="236"/>
      <c r="NB258" s="236"/>
      <c r="NC258" s="236"/>
      <c r="ND258" s="236"/>
      <c r="NE258" s="236"/>
      <c r="NF258" s="236"/>
      <c r="NG258" s="236"/>
      <c r="NH258" s="236"/>
      <c r="NI258" s="236"/>
      <c r="NJ258" s="236"/>
      <c r="NK258" s="236"/>
      <c r="NL258" s="236"/>
      <c r="NM258" s="236"/>
      <c r="NN258" s="236"/>
      <c r="NO258" s="236"/>
      <c r="NP258" s="236"/>
      <c r="NQ258" s="236"/>
      <c r="NR258" s="236"/>
      <c r="NS258" s="236"/>
      <c r="NT258" s="236"/>
      <c r="NU258" s="236"/>
      <c r="NV258" s="236"/>
      <c r="NW258" s="236"/>
      <c r="NX258" s="236"/>
      <c r="NY258" s="236"/>
      <c r="NZ258" s="236"/>
      <c r="OA258" s="236"/>
      <c r="OB258" s="236"/>
      <c r="OC258" s="236"/>
      <c r="OD258" s="236"/>
      <c r="OE258" s="236"/>
      <c r="OF258" s="236"/>
      <c r="OG258" s="236"/>
      <c r="OH258" s="236"/>
      <c r="OI258" s="236"/>
      <c r="OJ258" s="236"/>
      <c r="OK258" s="236"/>
      <c r="OL258" s="236"/>
      <c r="OM258" s="236"/>
      <c r="ON258" s="236"/>
      <c r="OO258" s="236"/>
      <c r="OP258" s="236"/>
      <c r="OQ258" s="236"/>
      <c r="OR258" s="236"/>
      <c r="OS258" s="236"/>
      <c r="OT258" s="236"/>
      <c r="OU258" s="236"/>
      <c r="OV258" s="236"/>
      <c r="OW258" s="236"/>
      <c r="OX258" s="236"/>
      <c r="OY258" s="236"/>
      <c r="OZ258" s="236"/>
      <c r="PA258" s="236"/>
      <c r="PB258" s="236"/>
      <c r="PC258" s="236"/>
      <c r="PD258" s="236"/>
      <c r="PE258" s="236"/>
      <c r="PF258" s="236"/>
      <c r="PG258" s="236"/>
      <c r="PH258" s="236"/>
      <c r="PI258" s="236"/>
      <c r="PJ258" s="236"/>
      <c r="PK258" s="236"/>
      <c r="PL258" s="236"/>
      <c r="PM258" s="236"/>
      <c r="PN258" s="236"/>
      <c r="PO258" s="236"/>
      <c r="PP258" s="236"/>
      <c r="PQ258" s="236"/>
      <c r="PR258" s="236"/>
      <c r="PS258" s="236"/>
      <c r="PT258" s="236"/>
      <c r="PU258" s="236"/>
      <c r="PV258" s="236"/>
      <c r="PW258" s="236"/>
      <c r="PX258" s="236"/>
      <c r="PY258" s="236"/>
      <c r="PZ258" s="236"/>
      <c r="QA258" s="236"/>
      <c r="QB258" s="236"/>
      <c r="QC258" s="236"/>
      <c r="QD258" s="236"/>
      <c r="QE258" s="236"/>
      <c r="QF258" s="236"/>
      <c r="QG258" s="236"/>
      <c r="QH258" s="236"/>
      <c r="QI258" s="236"/>
      <c r="QJ258" s="236"/>
      <c r="QK258" s="236"/>
      <c r="QL258" s="236"/>
      <c r="QM258" s="236"/>
      <c r="QN258" s="236"/>
      <c r="QO258" s="236"/>
      <c r="QP258" s="236"/>
      <c r="QQ258" s="236"/>
      <c r="QR258" s="236"/>
      <c r="QS258" s="236"/>
      <c r="QT258" s="236"/>
      <c r="QU258" s="236"/>
      <c r="QV258" s="236"/>
      <c r="QW258" s="236"/>
      <c r="QX258" s="236"/>
      <c r="QY258" s="236"/>
      <c r="QZ258" s="236"/>
      <c r="RA258" s="236"/>
      <c r="RB258" s="236"/>
      <c r="RC258" s="236"/>
      <c r="RD258" s="236"/>
      <c r="RE258" s="236"/>
      <c r="RF258" s="236"/>
      <c r="RG258" s="236"/>
      <c r="RH258" s="236"/>
      <c r="RI258" s="236"/>
      <c r="RJ258" s="236"/>
      <c r="RK258" s="236"/>
      <c r="RL258" s="236"/>
      <c r="RM258" s="236"/>
      <c r="RN258" s="236"/>
      <c r="RO258" s="236"/>
      <c r="RP258" s="236"/>
      <c r="RQ258" s="236"/>
      <c r="RR258" s="236"/>
      <c r="RS258" s="236"/>
      <c r="RT258" s="236"/>
      <c r="RU258" s="236"/>
      <c r="RV258" s="236"/>
      <c r="RW258" s="236"/>
      <c r="RX258" s="236"/>
      <c r="RY258" s="236"/>
      <c r="RZ258" s="236"/>
      <c r="SA258" s="236"/>
      <c r="SB258" s="236"/>
    </row>
    <row r="259" spans="1:496" ht="15" customHeight="1" x14ac:dyDescent="0.2">
      <c r="A259" s="237" t="str">
        <f t="shared" si="4"/>
        <v>INDEC-MO - 51730-1</v>
      </c>
      <c r="B259" s="237">
        <v>51730</v>
      </c>
      <c r="C259" s="236" t="s">
        <v>51</v>
      </c>
      <c r="D259" s="237">
        <v>1</v>
      </c>
      <c r="E259" s="253" t="s">
        <v>317</v>
      </c>
    </row>
    <row r="262" spans="1:496" ht="15" customHeight="1" x14ac:dyDescent="0.2">
      <c r="A262" s="247"/>
      <c r="B262" s="235" t="s">
        <v>491</v>
      </c>
      <c r="C262" s="245"/>
      <c r="D262" s="246"/>
      <c r="E262" s="246"/>
    </row>
    <row r="263" spans="1:496" ht="15" customHeight="1" x14ac:dyDescent="0.2">
      <c r="A263" s="255"/>
      <c r="B263" s="246"/>
      <c r="C263" s="245"/>
      <c r="D263" s="256"/>
      <c r="E263" s="245"/>
    </row>
    <row r="264" spans="1:496" ht="15" customHeight="1" x14ac:dyDescent="0.2">
      <c r="A264" s="377" t="s">
        <v>318</v>
      </c>
      <c r="B264" s="377" t="s">
        <v>48</v>
      </c>
      <c r="C264" s="377"/>
      <c r="D264" s="377"/>
      <c r="E264" s="377" t="s">
        <v>307</v>
      </c>
    </row>
    <row r="265" spans="1:496" ht="15" customHeight="1" x14ac:dyDescent="0.2">
      <c r="A265" s="377"/>
      <c r="B265" s="377"/>
      <c r="C265" s="377"/>
      <c r="D265" s="377"/>
      <c r="E265" s="377"/>
    </row>
    <row r="266" spans="1:496" ht="15" customHeight="1" x14ac:dyDescent="0.2">
      <c r="A266" s="245"/>
      <c r="B266" s="246"/>
      <c r="C266" s="245"/>
      <c r="D266" s="246"/>
      <c r="E266" s="245"/>
    </row>
    <row r="267" spans="1:496" ht="15" customHeight="1" x14ac:dyDescent="0.2">
      <c r="A267" s="237" t="str">
        <f>CONCATENATE("INDEC-MO - ",B267,C267,D267)</f>
        <v>INDEC-MO - 51720-1</v>
      </c>
      <c r="B267" s="237">
        <v>51720</v>
      </c>
      <c r="C267" s="236" t="s">
        <v>51</v>
      </c>
      <c r="D267" s="237">
        <v>1</v>
      </c>
      <c r="E267" s="258" t="s">
        <v>492</v>
      </c>
    </row>
    <row r="268" spans="1:496" ht="15" customHeight="1" x14ac:dyDescent="0.2">
      <c r="A268" s="245"/>
      <c r="B268" s="246"/>
      <c r="C268" s="245"/>
      <c r="D268" s="246"/>
      <c r="E268" s="245"/>
    </row>
    <row r="271" spans="1:496" ht="15" customHeight="1" x14ac:dyDescent="0.2">
      <c r="A271" s="234"/>
      <c r="B271" s="235" t="s">
        <v>319</v>
      </c>
      <c r="C271" s="234"/>
      <c r="D271" s="235"/>
    </row>
    <row r="273" spans="1:496" ht="15" customHeight="1" x14ac:dyDescent="0.2">
      <c r="A273" s="377" t="s">
        <v>318</v>
      </c>
      <c r="B273" s="377" t="s">
        <v>48</v>
      </c>
      <c r="C273" s="377"/>
      <c r="D273" s="377"/>
      <c r="E273" s="377" t="s">
        <v>320</v>
      </c>
    </row>
    <row r="274" spans="1:496" ht="15" customHeight="1" x14ac:dyDescent="0.2">
      <c r="A274" s="377"/>
      <c r="B274" s="377" t="s">
        <v>50</v>
      </c>
      <c r="C274" s="377"/>
      <c r="D274" s="377"/>
      <c r="E274" s="377"/>
    </row>
    <row r="275" spans="1:496" ht="15" customHeight="1" x14ac:dyDescent="0.2">
      <c r="E275" s="238"/>
    </row>
    <row r="276" spans="1:496" ht="15" customHeight="1" x14ac:dyDescent="0.2">
      <c r="A276" s="237" t="str">
        <f t="shared" ref="A276:A283" si="5">CONCATENATE("INDEC-EC - ",B276,C276,D276)</f>
        <v>INDEC-EC - 43520-11</v>
      </c>
      <c r="B276" s="237">
        <v>43520</v>
      </c>
      <c r="C276" s="239" t="s">
        <v>51</v>
      </c>
      <c r="D276" s="237">
        <v>11</v>
      </c>
      <c r="E276" s="253" t="s">
        <v>321</v>
      </c>
    </row>
    <row r="277" spans="1:496" ht="15" customHeight="1" x14ac:dyDescent="0.2">
      <c r="A277" s="237" t="str">
        <f t="shared" si="5"/>
        <v>INDEC-EC - 44440-2</v>
      </c>
      <c r="B277" s="237">
        <v>44440</v>
      </c>
      <c r="C277" s="239" t="s">
        <v>51</v>
      </c>
      <c r="D277" s="237">
        <v>2</v>
      </c>
      <c r="E277" s="253" t="s">
        <v>322</v>
      </c>
    </row>
    <row r="278" spans="1:496" ht="15" customHeight="1" x14ac:dyDescent="0.2">
      <c r="A278" s="237" t="str">
        <f t="shared" si="5"/>
        <v>INDEC-EC - 44221-11</v>
      </c>
      <c r="B278" s="237">
        <v>44221</v>
      </c>
      <c r="C278" s="239" t="s">
        <v>51</v>
      </c>
      <c r="D278" s="237">
        <v>11</v>
      </c>
      <c r="E278" s="253" t="s">
        <v>323</v>
      </c>
    </row>
    <row r="279" spans="1:496" ht="15" customHeight="1" x14ac:dyDescent="0.2">
      <c r="A279" s="237" t="str">
        <f t="shared" si="5"/>
        <v>INDEC-EC - 44221-12</v>
      </c>
      <c r="B279" s="237">
        <v>44221</v>
      </c>
      <c r="C279" s="239" t="s">
        <v>51</v>
      </c>
      <c r="D279" s="237">
        <v>12</v>
      </c>
      <c r="E279" s="253" t="s">
        <v>324</v>
      </c>
    </row>
    <row r="280" spans="1:496" ht="15" customHeight="1" x14ac:dyDescent="0.2">
      <c r="A280" s="237" t="str">
        <f t="shared" si="5"/>
        <v>INDEC-EC - 43520-21</v>
      </c>
      <c r="B280" s="237">
        <v>43520</v>
      </c>
      <c r="C280" s="239" t="s">
        <v>51</v>
      </c>
      <c r="D280" s="237">
        <v>21</v>
      </c>
      <c r="E280" s="253" t="s">
        <v>325</v>
      </c>
    </row>
    <row r="281" spans="1:496" ht="15" customHeight="1" x14ac:dyDescent="0.2">
      <c r="A281" s="237" t="str">
        <f t="shared" si="5"/>
        <v>INDEC-EC - 44231-21</v>
      </c>
      <c r="B281" s="237">
        <v>44231</v>
      </c>
      <c r="C281" s="239" t="s">
        <v>51</v>
      </c>
      <c r="D281" s="237">
        <v>21</v>
      </c>
      <c r="E281" s="253" t="s">
        <v>326</v>
      </c>
    </row>
    <row r="282" spans="1:496" s="243" customFormat="1" ht="15" customHeight="1" x14ac:dyDescent="0.2">
      <c r="A282" s="241"/>
      <c r="B282" s="241"/>
      <c r="C282" s="242"/>
      <c r="D282" s="241"/>
      <c r="E282" s="254"/>
      <c r="F282" s="236"/>
      <c r="G282" s="236"/>
      <c r="H282" s="236"/>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c r="BC282" s="236"/>
      <c r="BD282" s="236"/>
      <c r="BE282" s="236"/>
      <c r="BF282" s="236"/>
      <c r="BG282" s="236"/>
      <c r="BH282" s="236"/>
      <c r="BI282" s="236"/>
      <c r="BJ282" s="236"/>
      <c r="BK282" s="236"/>
      <c r="BL282" s="236"/>
      <c r="BM282" s="236"/>
      <c r="BN282" s="236"/>
      <c r="BO282" s="236"/>
      <c r="BP282" s="236"/>
      <c r="BQ282" s="236"/>
      <c r="BR282" s="236"/>
      <c r="BS282" s="236"/>
      <c r="BT282" s="236"/>
      <c r="BU282" s="236"/>
      <c r="BV282" s="236"/>
      <c r="BW282" s="236"/>
      <c r="BX282" s="236"/>
      <c r="BY282" s="236"/>
      <c r="BZ282" s="236"/>
      <c r="CA282" s="236"/>
      <c r="CB282" s="236"/>
      <c r="CC282" s="236"/>
      <c r="CD282" s="236"/>
      <c r="CE282" s="236"/>
      <c r="CF282" s="236"/>
      <c r="CG282" s="236"/>
      <c r="CH282" s="236"/>
      <c r="CI282" s="236"/>
      <c r="CJ282" s="236"/>
      <c r="CK282" s="236"/>
      <c r="CL282" s="236"/>
      <c r="CM282" s="236"/>
      <c r="CN282" s="236"/>
      <c r="CO282" s="236"/>
      <c r="CP282" s="236"/>
      <c r="CQ282" s="236"/>
      <c r="CR282" s="236"/>
      <c r="CS282" s="236"/>
      <c r="CT282" s="236"/>
      <c r="CU282" s="236"/>
      <c r="CV282" s="236"/>
      <c r="CW282" s="236"/>
      <c r="CX282" s="236"/>
      <c r="CY282" s="236"/>
      <c r="CZ282" s="236"/>
      <c r="DA282" s="236"/>
      <c r="DB282" s="236"/>
      <c r="DC282" s="236"/>
      <c r="DD282" s="236"/>
      <c r="DE282" s="236"/>
      <c r="DF282" s="236"/>
      <c r="DG282" s="236"/>
      <c r="DH282" s="236"/>
      <c r="DI282" s="236"/>
      <c r="DJ282" s="236"/>
      <c r="DK282" s="236"/>
      <c r="DL282" s="236"/>
      <c r="DM282" s="236"/>
      <c r="DN282" s="236"/>
      <c r="DO282" s="236"/>
      <c r="DP282" s="236"/>
      <c r="DQ282" s="236"/>
      <c r="DR282" s="236"/>
      <c r="DS282" s="236"/>
      <c r="DT282" s="236"/>
      <c r="DU282" s="236"/>
      <c r="DV282" s="236"/>
      <c r="DW282" s="236"/>
      <c r="DX282" s="236"/>
      <c r="DY282" s="236"/>
      <c r="DZ282" s="236"/>
      <c r="EA282" s="236"/>
      <c r="EB282" s="236"/>
      <c r="EC282" s="236"/>
      <c r="ED282" s="236"/>
      <c r="EE282" s="236"/>
      <c r="EF282" s="236"/>
      <c r="EG282" s="236"/>
      <c r="EH282" s="236"/>
      <c r="EI282" s="236"/>
      <c r="EJ282" s="236"/>
      <c r="EK282" s="236"/>
      <c r="EL282" s="236"/>
      <c r="EM282" s="236"/>
      <c r="EN282" s="236"/>
      <c r="EO282" s="236"/>
      <c r="EP282" s="236"/>
      <c r="EQ282" s="236"/>
      <c r="ER282" s="236"/>
      <c r="ES282" s="236"/>
      <c r="ET282" s="236"/>
      <c r="EU282" s="236"/>
      <c r="EV282" s="236"/>
      <c r="EW282" s="236"/>
      <c r="EX282" s="236"/>
      <c r="EY282" s="236"/>
      <c r="EZ282" s="236"/>
      <c r="FA282" s="236"/>
      <c r="FB282" s="236"/>
      <c r="FC282" s="236"/>
      <c r="FD282" s="236"/>
      <c r="FE282" s="236"/>
      <c r="FF282" s="236"/>
      <c r="FG282" s="236"/>
      <c r="FH282" s="236"/>
      <c r="FI282" s="236"/>
      <c r="FJ282" s="236"/>
      <c r="FK282" s="236"/>
      <c r="FL282" s="236"/>
      <c r="FM282" s="236"/>
      <c r="FN282" s="236"/>
      <c r="FO282" s="236"/>
      <c r="FP282" s="236"/>
      <c r="FQ282" s="236"/>
      <c r="FR282" s="236"/>
      <c r="FS282" s="236"/>
      <c r="FT282" s="236"/>
      <c r="FU282" s="236"/>
      <c r="FV282" s="236"/>
      <c r="FW282" s="236"/>
      <c r="FX282" s="236"/>
      <c r="FY282" s="236"/>
      <c r="FZ282" s="236"/>
      <c r="GA282" s="236"/>
      <c r="GB282" s="236"/>
      <c r="GC282" s="236"/>
      <c r="GD282" s="236"/>
      <c r="GE282" s="236"/>
      <c r="GF282" s="236"/>
      <c r="GG282" s="236"/>
      <c r="GH282" s="236"/>
      <c r="GI282" s="236"/>
      <c r="GJ282" s="236"/>
      <c r="GK282" s="236"/>
      <c r="GL282" s="236"/>
      <c r="GM282" s="236"/>
      <c r="GN282" s="236"/>
      <c r="GO282" s="236"/>
      <c r="GP282" s="236"/>
      <c r="GQ282" s="236"/>
      <c r="GR282" s="236"/>
      <c r="GS282" s="236"/>
      <c r="GT282" s="236"/>
      <c r="GU282" s="236"/>
      <c r="GV282" s="236"/>
      <c r="GW282" s="236"/>
      <c r="GX282" s="236"/>
      <c r="GY282" s="236"/>
      <c r="GZ282" s="236"/>
      <c r="HA282" s="236"/>
      <c r="HB282" s="236"/>
      <c r="HC282" s="236"/>
      <c r="HD282" s="236"/>
      <c r="HE282" s="236"/>
      <c r="HF282" s="236"/>
      <c r="HG282" s="236"/>
      <c r="HH282" s="236"/>
      <c r="HI282" s="236"/>
      <c r="HJ282" s="236"/>
      <c r="HK282" s="236"/>
      <c r="HL282" s="236"/>
      <c r="HM282" s="236"/>
      <c r="HN282" s="236"/>
      <c r="HO282" s="236"/>
      <c r="HP282" s="236"/>
      <c r="HQ282" s="236"/>
      <c r="HR282" s="236"/>
      <c r="HS282" s="236"/>
      <c r="HT282" s="236"/>
      <c r="HU282" s="236"/>
      <c r="HV282" s="236"/>
      <c r="HW282" s="236"/>
      <c r="HX282" s="236"/>
      <c r="HY282" s="236"/>
      <c r="HZ282" s="236"/>
      <c r="IA282" s="236"/>
      <c r="IB282" s="236"/>
      <c r="IC282" s="236"/>
      <c r="ID282" s="236"/>
      <c r="IE282" s="236"/>
      <c r="IF282" s="236"/>
      <c r="IG282" s="236"/>
      <c r="IH282" s="236"/>
      <c r="II282" s="236"/>
      <c r="IJ282" s="236"/>
      <c r="IK282" s="236"/>
      <c r="IL282" s="236"/>
      <c r="IM282" s="236"/>
      <c r="IN282" s="236"/>
      <c r="IO282" s="236"/>
      <c r="IP282" s="236"/>
      <c r="IQ282" s="236"/>
      <c r="IR282" s="236"/>
      <c r="IS282" s="236"/>
      <c r="IT282" s="236"/>
      <c r="IU282" s="236"/>
      <c r="IV282" s="236"/>
      <c r="IW282" s="236"/>
      <c r="IX282" s="236"/>
      <c r="IY282" s="236"/>
      <c r="IZ282" s="236"/>
      <c r="JA282" s="236"/>
      <c r="JB282" s="236"/>
      <c r="JC282" s="236"/>
      <c r="JD282" s="236"/>
      <c r="JE282" s="236"/>
      <c r="JF282" s="236"/>
      <c r="JG282" s="236"/>
      <c r="JH282" s="236"/>
      <c r="JI282" s="236"/>
      <c r="JJ282" s="236"/>
      <c r="JK282" s="236"/>
      <c r="JL282" s="236"/>
      <c r="JM282" s="236"/>
      <c r="JN282" s="236"/>
      <c r="JO282" s="236"/>
      <c r="JP282" s="236"/>
      <c r="JQ282" s="236"/>
      <c r="JR282" s="236"/>
      <c r="JS282" s="236"/>
      <c r="JT282" s="236"/>
      <c r="JU282" s="236"/>
      <c r="JV282" s="236"/>
      <c r="JW282" s="236"/>
      <c r="JX282" s="236"/>
      <c r="JY282" s="236"/>
      <c r="JZ282" s="236"/>
      <c r="KA282" s="236"/>
      <c r="KB282" s="236"/>
      <c r="KC282" s="236"/>
      <c r="KD282" s="236"/>
      <c r="KE282" s="236"/>
      <c r="KF282" s="236"/>
      <c r="KG282" s="236"/>
      <c r="KH282" s="236"/>
      <c r="KI282" s="236"/>
      <c r="KJ282" s="236"/>
      <c r="KK282" s="236"/>
      <c r="KL282" s="236"/>
      <c r="KM282" s="236"/>
      <c r="KN282" s="236"/>
      <c r="KO282" s="236"/>
      <c r="KP282" s="236"/>
      <c r="KQ282" s="236"/>
      <c r="KR282" s="236"/>
      <c r="KS282" s="236"/>
      <c r="KT282" s="236"/>
      <c r="KU282" s="236"/>
      <c r="KV282" s="236"/>
      <c r="KW282" s="236"/>
      <c r="KX282" s="236"/>
      <c r="KY282" s="236"/>
      <c r="KZ282" s="236"/>
      <c r="LA282" s="236"/>
      <c r="LB282" s="236"/>
      <c r="LC282" s="236"/>
      <c r="LD282" s="236"/>
      <c r="LE282" s="236"/>
      <c r="LF282" s="236"/>
      <c r="LG282" s="236"/>
      <c r="LH282" s="236"/>
      <c r="LI282" s="236"/>
      <c r="LJ282" s="236"/>
      <c r="LK282" s="236"/>
      <c r="LL282" s="236"/>
      <c r="LM282" s="236"/>
      <c r="LN282" s="236"/>
      <c r="LO282" s="236"/>
      <c r="LP282" s="236"/>
      <c r="LQ282" s="236"/>
      <c r="LR282" s="236"/>
      <c r="LS282" s="236"/>
      <c r="LT282" s="236"/>
      <c r="LU282" s="236"/>
      <c r="LV282" s="236"/>
      <c r="LW282" s="236"/>
      <c r="LX282" s="236"/>
      <c r="LY282" s="236"/>
      <c r="LZ282" s="236"/>
      <c r="MA282" s="236"/>
      <c r="MB282" s="236"/>
      <c r="MC282" s="236"/>
      <c r="MD282" s="236"/>
      <c r="ME282" s="236"/>
      <c r="MF282" s="236"/>
      <c r="MG282" s="236"/>
      <c r="MH282" s="236"/>
      <c r="MI282" s="236"/>
      <c r="MJ282" s="236"/>
      <c r="MK282" s="236"/>
      <c r="ML282" s="236"/>
      <c r="MM282" s="236"/>
      <c r="MN282" s="236"/>
      <c r="MO282" s="236"/>
      <c r="MP282" s="236"/>
      <c r="MQ282" s="236"/>
      <c r="MR282" s="236"/>
      <c r="MS282" s="236"/>
      <c r="MT282" s="236"/>
      <c r="MU282" s="236"/>
      <c r="MV282" s="236"/>
      <c r="MW282" s="236"/>
      <c r="MX282" s="236"/>
      <c r="MY282" s="236"/>
      <c r="MZ282" s="236"/>
      <c r="NA282" s="236"/>
      <c r="NB282" s="236"/>
      <c r="NC282" s="236"/>
      <c r="ND282" s="236"/>
      <c r="NE282" s="236"/>
      <c r="NF282" s="236"/>
      <c r="NG282" s="236"/>
      <c r="NH282" s="236"/>
      <c r="NI282" s="236"/>
      <c r="NJ282" s="236"/>
      <c r="NK282" s="236"/>
      <c r="NL282" s="236"/>
      <c r="NM282" s="236"/>
      <c r="NN282" s="236"/>
      <c r="NO282" s="236"/>
      <c r="NP282" s="236"/>
      <c r="NQ282" s="236"/>
      <c r="NR282" s="236"/>
      <c r="NS282" s="236"/>
      <c r="NT282" s="236"/>
      <c r="NU282" s="236"/>
      <c r="NV282" s="236"/>
      <c r="NW282" s="236"/>
      <c r="NX282" s="236"/>
      <c r="NY282" s="236"/>
      <c r="NZ282" s="236"/>
      <c r="OA282" s="236"/>
      <c r="OB282" s="236"/>
      <c r="OC282" s="236"/>
      <c r="OD282" s="236"/>
      <c r="OE282" s="236"/>
      <c r="OF282" s="236"/>
      <c r="OG282" s="236"/>
      <c r="OH282" s="236"/>
      <c r="OI282" s="236"/>
      <c r="OJ282" s="236"/>
      <c r="OK282" s="236"/>
      <c r="OL282" s="236"/>
      <c r="OM282" s="236"/>
      <c r="ON282" s="236"/>
      <c r="OO282" s="236"/>
      <c r="OP282" s="236"/>
      <c r="OQ282" s="236"/>
      <c r="OR282" s="236"/>
      <c r="OS282" s="236"/>
      <c r="OT282" s="236"/>
      <c r="OU282" s="236"/>
      <c r="OV282" s="236"/>
      <c r="OW282" s="236"/>
      <c r="OX282" s="236"/>
      <c r="OY282" s="236"/>
      <c r="OZ282" s="236"/>
      <c r="PA282" s="236"/>
      <c r="PB282" s="236"/>
      <c r="PC282" s="236"/>
      <c r="PD282" s="236"/>
      <c r="PE282" s="236"/>
      <c r="PF282" s="236"/>
      <c r="PG282" s="236"/>
      <c r="PH282" s="236"/>
      <c r="PI282" s="236"/>
      <c r="PJ282" s="236"/>
      <c r="PK282" s="236"/>
      <c r="PL282" s="236"/>
      <c r="PM282" s="236"/>
      <c r="PN282" s="236"/>
      <c r="PO282" s="236"/>
      <c r="PP282" s="236"/>
      <c r="PQ282" s="236"/>
      <c r="PR282" s="236"/>
      <c r="PS282" s="236"/>
      <c r="PT282" s="236"/>
      <c r="PU282" s="236"/>
      <c r="PV282" s="236"/>
      <c r="PW282" s="236"/>
      <c r="PX282" s="236"/>
      <c r="PY282" s="236"/>
      <c r="PZ282" s="236"/>
      <c r="QA282" s="236"/>
      <c r="QB282" s="236"/>
      <c r="QC282" s="236"/>
      <c r="QD282" s="236"/>
      <c r="QE282" s="236"/>
      <c r="QF282" s="236"/>
      <c r="QG282" s="236"/>
      <c r="QH282" s="236"/>
      <c r="QI282" s="236"/>
      <c r="QJ282" s="236"/>
      <c r="QK282" s="236"/>
      <c r="QL282" s="236"/>
      <c r="QM282" s="236"/>
      <c r="QN282" s="236"/>
      <c r="QO282" s="236"/>
      <c r="QP282" s="236"/>
      <c r="QQ282" s="236"/>
      <c r="QR282" s="236"/>
      <c r="QS282" s="236"/>
      <c r="QT282" s="236"/>
      <c r="QU282" s="236"/>
      <c r="QV282" s="236"/>
      <c r="QW282" s="236"/>
      <c r="QX282" s="236"/>
      <c r="QY282" s="236"/>
      <c r="QZ282" s="236"/>
      <c r="RA282" s="236"/>
      <c r="RB282" s="236"/>
      <c r="RC282" s="236"/>
      <c r="RD282" s="236"/>
      <c r="RE282" s="236"/>
      <c r="RF282" s="236"/>
      <c r="RG282" s="236"/>
      <c r="RH282" s="236"/>
      <c r="RI282" s="236"/>
      <c r="RJ282" s="236"/>
      <c r="RK282" s="236"/>
      <c r="RL282" s="236"/>
      <c r="RM282" s="236"/>
      <c r="RN282" s="236"/>
      <c r="RO282" s="236"/>
      <c r="RP282" s="236"/>
      <c r="RQ282" s="236"/>
      <c r="RR282" s="236"/>
      <c r="RS282" s="236"/>
      <c r="RT282" s="236"/>
      <c r="RU282" s="236"/>
      <c r="RV282" s="236"/>
      <c r="RW282" s="236"/>
      <c r="RX282" s="236"/>
      <c r="RY282" s="236"/>
      <c r="RZ282" s="236"/>
      <c r="SA282" s="236"/>
      <c r="SB282" s="236"/>
    </row>
    <row r="283" spans="1:496" ht="15" customHeight="1" x14ac:dyDescent="0.2">
      <c r="A283" s="237" t="str">
        <f t="shared" si="5"/>
        <v>INDEC-EC - 44231-11</v>
      </c>
      <c r="B283" s="237">
        <v>44231</v>
      </c>
      <c r="C283" s="239" t="s">
        <v>51</v>
      </c>
      <c r="D283" s="237">
        <v>11</v>
      </c>
      <c r="E283" s="253" t="s">
        <v>327</v>
      </c>
    </row>
    <row r="286" spans="1:496" ht="15" customHeight="1" x14ac:dyDescent="0.2">
      <c r="A286" s="234"/>
      <c r="B286" s="235" t="s">
        <v>328</v>
      </c>
      <c r="C286" s="234"/>
      <c r="D286" s="235"/>
    </row>
    <row r="288" spans="1:496" ht="15" customHeight="1" x14ac:dyDescent="0.2">
      <c r="A288" s="377" t="s">
        <v>318</v>
      </c>
      <c r="B288" s="377" t="s">
        <v>48</v>
      </c>
      <c r="C288" s="377"/>
      <c r="D288" s="377"/>
      <c r="E288" s="377" t="s">
        <v>329</v>
      </c>
    </row>
    <row r="289" spans="1:5" ht="15" customHeight="1" x14ac:dyDescent="0.2">
      <c r="A289" s="377"/>
      <c r="B289" s="377" t="s">
        <v>50</v>
      </c>
      <c r="C289" s="377"/>
      <c r="D289" s="377"/>
      <c r="E289" s="377"/>
    </row>
    <row r="290" spans="1:5" ht="15" customHeight="1" x14ac:dyDescent="0.2">
      <c r="E290" s="238"/>
    </row>
    <row r="291" spans="1:5" ht="15" customHeight="1" x14ac:dyDescent="0.2">
      <c r="A291" s="237" t="str">
        <f t="shared" ref="A291:A298" si="6">CONCATENATE("INDEC-SA - ",B291,C291,D291)</f>
        <v>INDEC-SA - 83107-1</v>
      </c>
      <c r="B291" s="237">
        <v>83107</v>
      </c>
      <c r="C291" s="236" t="s">
        <v>51</v>
      </c>
      <c r="D291" s="237">
        <v>1</v>
      </c>
      <c r="E291" s="259" t="s">
        <v>330</v>
      </c>
    </row>
    <row r="292" spans="1:5" ht="15" customHeight="1" x14ac:dyDescent="0.2">
      <c r="A292" s="237" t="str">
        <f t="shared" si="6"/>
        <v>INDEC-SA - 71240-21</v>
      </c>
      <c r="B292" s="237">
        <v>71240</v>
      </c>
      <c r="C292" s="236" t="s">
        <v>51</v>
      </c>
      <c r="D292" s="237">
        <v>21</v>
      </c>
      <c r="E292" s="236" t="s">
        <v>331</v>
      </c>
    </row>
    <row r="293" spans="1:5" ht="15" customHeight="1" x14ac:dyDescent="0.2">
      <c r="A293" s="237" t="str">
        <f t="shared" si="6"/>
        <v>INDEC-SA - 71240-31</v>
      </c>
      <c r="B293" s="237">
        <v>71240</v>
      </c>
      <c r="C293" s="236" t="s">
        <v>51</v>
      </c>
      <c r="D293" s="237">
        <v>31</v>
      </c>
      <c r="E293" s="236" t="s">
        <v>332</v>
      </c>
    </row>
    <row r="294" spans="1:5" ht="15" customHeight="1" x14ac:dyDescent="0.2">
      <c r="A294" s="237" t="str">
        <f t="shared" si="6"/>
        <v>INDEC-SA - 71240-11</v>
      </c>
      <c r="B294" s="237">
        <v>71240</v>
      </c>
      <c r="C294" s="236" t="s">
        <v>51</v>
      </c>
      <c r="D294" s="237">
        <v>11</v>
      </c>
      <c r="E294" s="259" t="s">
        <v>333</v>
      </c>
    </row>
    <row r="295" spans="1:5" ht="15" customHeight="1" x14ac:dyDescent="0.2">
      <c r="A295" s="237" t="str">
        <f t="shared" si="6"/>
        <v>INDEC-SA - 74110-11</v>
      </c>
      <c r="B295" s="237">
        <v>74110</v>
      </c>
      <c r="C295" s="236" t="s">
        <v>51</v>
      </c>
      <c r="D295" s="237">
        <v>11</v>
      </c>
      <c r="E295" s="259" t="s">
        <v>334</v>
      </c>
    </row>
    <row r="296" spans="1:5" ht="15" customHeight="1" x14ac:dyDescent="0.2">
      <c r="A296" s="237" t="str">
        <f t="shared" si="6"/>
        <v>INDEC-SA - 71233-11</v>
      </c>
      <c r="B296" s="237">
        <v>71233</v>
      </c>
      <c r="C296" s="236" t="s">
        <v>51</v>
      </c>
      <c r="D296" s="237">
        <v>11</v>
      </c>
      <c r="E296" s="259" t="s">
        <v>335</v>
      </c>
    </row>
    <row r="297" spans="1:5" ht="15" customHeight="1" x14ac:dyDescent="0.2">
      <c r="A297" s="237" t="str">
        <f t="shared" si="6"/>
        <v>INDEC-SA - 51800-11</v>
      </c>
      <c r="B297" s="237">
        <v>51800</v>
      </c>
      <c r="C297" s="236" t="s">
        <v>51</v>
      </c>
      <c r="D297" s="237">
        <v>11</v>
      </c>
      <c r="E297" s="260" t="s">
        <v>336</v>
      </c>
    </row>
    <row r="298" spans="1:5" ht="15" customHeight="1" x14ac:dyDescent="0.2">
      <c r="A298" s="237" t="str">
        <f t="shared" si="6"/>
        <v>INDEC-SA - 51800-21</v>
      </c>
      <c r="B298" s="237">
        <v>51800</v>
      </c>
      <c r="C298" s="236" t="s">
        <v>51</v>
      </c>
      <c r="D298" s="237">
        <v>21</v>
      </c>
      <c r="E298" s="259" t="s">
        <v>337</v>
      </c>
    </row>
    <row r="301" spans="1:5" ht="15" customHeight="1" x14ac:dyDescent="0.2">
      <c r="A301" s="261"/>
      <c r="B301" s="235" t="s">
        <v>450</v>
      </c>
      <c r="C301" s="261"/>
      <c r="D301" s="262"/>
      <c r="E301" s="261"/>
    </row>
    <row r="303" spans="1:5" ht="15" customHeight="1" x14ac:dyDescent="0.2">
      <c r="A303" s="377" t="s">
        <v>318</v>
      </c>
      <c r="B303" s="377" t="s">
        <v>48</v>
      </c>
      <c r="C303" s="377"/>
      <c r="D303" s="377"/>
      <c r="E303" s="377" t="s">
        <v>49</v>
      </c>
    </row>
    <row r="304" spans="1:5" ht="15" customHeight="1" x14ac:dyDescent="0.2">
      <c r="A304" s="377"/>
      <c r="B304" s="377" t="s">
        <v>50</v>
      </c>
      <c r="C304" s="377"/>
      <c r="D304" s="377"/>
      <c r="E304" s="377"/>
    </row>
    <row r="305" spans="1:496" ht="15" customHeight="1" x14ac:dyDescent="0.2">
      <c r="A305" s="238"/>
      <c r="B305" s="238"/>
      <c r="C305" s="238"/>
      <c r="D305" s="238"/>
      <c r="E305" s="238"/>
    </row>
    <row r="306" spans="1:496" ht="15" customHeight="1" x14ac:dyDescent="0.2">
      <c r="A306" s="237" t="str">
        <f t="shared" ref="A306:A369" si="7">CONCATENATE("INDEC-PB - ",B306,C306,D306)</f>
        <v>INDEC-PB - 42120-1</v>
      </c>
      <c r="B306" s="237">
        <v>42120</v>
      </c>
      <c r="C306" s="236" t="s">
        <v>51</v>
      </c>
      <c r="D306" s="237">
        <v>1</v>
      </c>
      <c r="E306" s="263" t="s">
        <v>338</v>
      </c>
    </row>
    <row r="307" spans="1:496" ht="15" customHeight="1" x14ac:dyDescent="0.2">
      <c r="A307" s="237" t="str">
        <f t="shared" si="7"/>
        <v>INDEC-PB - 42120-2</v>
      </c>
      <c r="B307" s="237">
        <v>42120</v>
      </c>
      <c r="C307" s="236" t="s">
        <v>51</v>
      </c>
      <c r="D307" s="237">
        <v>2</v>
      </c>
      <c r="E307" s="263" t="s">
        <v>339</v>
      </c>
    </row>
    <row r="308" spans="1:496" ht="15" customHeight="1" x14ac:dyDescent="0.2">
      <c r="A308" s="237" t="str">
        <f t="shared" si="7"/>
        <v>INDEC-PB - 37910-1</v>
      </c>
      <c r="B308" s="237">
        <v>37910</v>
      </c>
      <c r="C308" s="236" t="s">
        <v>51</v>
      </c>
      <c r="D308" s="237">
        <v>1</v>
      </c>
      <c r="E308" s="263" t="s">
        <v>340</v>
      </c>
    </row>
    <row r="309" spans="1:496" ht="15" customHeight="1" x14ac:dyDescent="0.2">
      <c r="A309" s="237" t="str">
        <f t="shared" si="7"/>
        <v>INDEC-PB - 42921-4</v>
      </c>
      <c r="B309" s="237">
        <v>42921</v>
      </c>
      <c r="C309" s="236" t="s">
        <v>51</v>
      </c>
      <c r="D309" s="237">
        <v>4</v>
      </c>
      <c r="E309" s="263" t="s">
        <v>341</v>
      </c>
    </row>
    <row r="310" spans="1:496" ht="15" customHeight="1" x14ac:dyDescent="0.2">
      <c r="A310" s="237" t="str">
        <f t="shared" si="7"/>
        <v>INDEC-PB - 44251-1</v>
      </c>
      <c r="B310" s="237">
        <v>44251</v>
      </c>
      <c r="C310" s="236" t="s">
        <v>51</v>
      </c>
      <c r="D310" s="237">
        <v>1</v>
      </c>
      <c r="E310" s="263" t="s">
        <v>342</v>
      </c>
    </row>
    <row r="311" spans="1:496" ht="15" customHeight="1" x14ac:dyDescent="0.2">
      <c r="A311" s="237" t="str">
        <f t="shared" si="7"/>
        <v>INDEC-PB - 42922-1</v>
      </c>
      <c r="B311" s="237">
        <v>42922</v>
      </c>
      <c r="C311" s="236" t="s">
        <v>51</v>
      </c>
      <c r="D311" s="237">
        <v>1</v>
      </c>
      <c r="E311" s="263" t="s">
        <v>343</v>
      </c>
    </row>
    <row r="312" spans="1:496" ht="15" customHeight="1" x14ac:dyDescent="0.2">
      <c r="A312" s="237" t="str">
        <f t="shared" si="7"/>
        <v>INDEC-PB - 33380-1</v>
      </c>
      <c r="B312" s="237">
        <v>33380</v>
      </c>
      <c r="C312" s="236" t="s">
        <v>51</v>
      </c>
      <c r="D312" s="237">
        <v>1</v>
      </c>
      <c r="E312" s="263" t="s">
        <v>344</v>
      </c>
    </row>
    <row r="313" spans="1:496" ht="15" customHeight="1" x14ac:dyDescent="0.2">
      <c r="A313" s="237" t="str">
        <f t="shared" si="7"/>
        <v>INDEC-PB - 49229-1</v>
      </c>
      <c r="B313" s="237">
        <v>49229</v>
      </c>
      <c r="C313" s="236" t="s">
        <v>51</v>
      </c>
      <c r="D313" s="237">
        <v>1</v>
      </c>
      <c r="E313" s="263" t="s">
        <v>345</v>
      </c>
    </row>
    <row r="314" spans="1:496" ht="15" customHeight="1" x14ac:dyDescent="0.2">
      <c r="A314" s="237" t="str">
        <f t="shared" si="7"/>
        <v>INDEC-PB - 46420-1</v>
      </c>
      <c r="B314" s="237">
        <v>46420</v>
      </c>
      <c r="C314" s="236" t="s">
        <v>51</v>
      </c>
      <c r="D314" s="237">
        <v>1</v>
      </c>
      <c r="E314" s="263" t="s">
        <v>346</v>
      </c>
    </row>
    <row r="315" spans="1:496" ht="15" customHeight="1" x14ac:dyDescent="0.2">
      <c r="A315" s="237" t="str">
        <f t="shared" si="7"/>
        <v>INDEC-PB - 41263-1</v>
      </c>
      <c r="B315" s="237">
        <v>41263</v>
      </c>
      <c r="C315" s="236" t="s">
        <v>51</v>
      </c>
      <c r="D315" s="237">
        <v>1</v>
      </c>
      <c r="E315" s="263" t="s">
        <v>347</v>
      </c>
    </row>
    <row r="316" spans="1:496" s="243" customFormat="1" ht="15" customHeight="1" x14ac:dyDescent="0.2">
      <c r="A316" s="241"/>
      <c r="B316" s="241"/>
      <c r="D316" s="241"/>
      <c r="E316" s="264"/>
      <c r="F316" s="236"/>
      <c r="G316" s="236"/>
      <c r="H316" s="236"/>
      <c r="I316" s="236"/>
      <c r="J316" s="236"/>
      <c r="K316" s="236"/>
      <c r="L316" s="236"/>
      <c r="M316" s="236"/>
      <c r="N316" s="236"/>
      <c r="O316" s="236"/>
      <c r="P316" s="236"/>
      <c r="Q316" s="236"/>
      <c r="R316" s="236"/>
      <c r="S316" s="236"/>
      <c r="T316" s="236"/>
      <c r="U316" s="236"/>
      <c r="V316" s="236"/>
      <c r="W316" s="236"/>
      <c r="X316" s="236"/>
      <c r="Y316" s="236"/>
      <c r="Z316" s="236"/>
      <c r="AA316" s="236"/>
      <c r="AB316" s="236"/>
      <c r="AC316" s="236"/>
      <c r="AD316" s="236"/>
      <c r="AE316" s="236"/>
      <c r="AF316" s="236"/>
      <c r="AG316" s="236"/>
      <c r="AH316" s="236"/>
      <c r="AI316" s="236"/>
      <c r="AJ316" s="236"/>
      <c r="AK316" s="236"/>
      <c r="AL316" s="236"/>
      <c r="AM316" s="236"/>
      <c r="AN316" s="236"/>
      <c r="AO316" s="236"/>
      <c r="AP316" s="236"/>
      <c r="AQ316" s="236"/>
      <c r="AR316" s="236"/>
      <c r="AS316" s="236"/>
      <c r="AT316" s="236"/>
      <c r="AU316" s="236"/>
      <c r="AV316" s="236"/>
      <c r="AW316" s="236"/>
      <c r="AX316" s="236"/>
      <c r="AY316" s="236"/>
      <c r="AZ316" s="236"/>
      <c r="BA316" s="236"/>
      <c r="BB316" s="236"/>
      <c r="BC316" s="236"/>
      <c r="BD316" s="236"/>
      <c r="BE316" s="236"/>
      <c r="BF316" s="236"/>
      <c r="BG316" s="236"/>
      <c r="BH316" s="236"/>
      <c r="BI316" s="236"/>
      <c r="BJ316" s="236"/>
      <c r="BK316" s="236"/>
      <c r="BL316" s="236"/>
      <c r="BM316" s="236"/>
      <c r="BN316" s="236"/>
      <c r="BO316" s="236"/>
      <c r="BP316" s="236"/>
      <c r="BQ316" s="236"/>
      <c r="BR316" s="236"/>
      <c r="BS316" s="236"/>
      <c r="BT316" s="236"/>
      <c r="BU316" s="236"/>
      <c r="BV316" s="236"/>
      <c r="BW316" s="236"/>
      <c r="BX316" s="236"/>
      <c r="BY316" s="236"/>
      <c r="BZ316" s="236"/>
      <c r="CA316" s="236"/>
      <c r="CB316" s="236"/>
      <c r="CC316" s="236"/>
      <c r="CD316" s="236"/>
      <c r="CE316" s="236"/>
      <c r="CF316" s="236"/>
      <c r="CG316" s="236"/>
      <c r="CH316" s="236"/>
      <c r="CI316" s="236"/>
      <c r="CJ316" s="236"/>
      <c r="CK316" s="236"/>
      <c r="CL316" s="236"/>
      <c r="CM316" s="236"/>
      <c r="CN316" s="236"/>
      <c r="CO316" s="236"/>
      <c r="CP316" s="236"/>
      <c r="CQ316" s="236"/>
      <c r="CR316" s="236"/>
      <c r="CS316" s="236"/>
      <c r="CT316" s="236"/>
      <c r="CU316" s="236"/>
      <c r="CV316" s="236"/>
      <c r="CW316" s="236"/>
      <c r="CX316" s="236"/>
      <c r="CY316" s="236"/>
      <c r="CZ316" s="236"/>
      <c r="DA316" s="236"/>
      <c r="DB316" s="236"/>
      <c r="DC316" s="236"/>
      <c r="DD316" s="236"/>
      <c r="DE316" s="236"/>
      <c r="DF316" s="236"/>
      <c r="DG316" s="236"/>
      <c r="DH316" s="236"/>
      <c r="DI316" s="236"/>
      <c r="DJ316" s="236"/>
      <c r="DK316" s="236"/>
      <c r="DL316" s="236"/>
      <c r="DM316" s="236"/>
      <c r="DN316" s="236"/>
      <c r="DO316" s="236"/>
      <c r="DP316" s="236"/>
      <c r="DQ316" s="236"/>
      <c r="DR316" s="236"/>
      <c r="DS316" s="236"/>
      <c r="DT316" s="236"/>
      <c r="DU316" s="236"/>
      <c r="DV316" s="236"/>
      <c r="DW316" s="236"/>
      <c r="DX316" s="236"/>
      <c r="DY316" s="236"/>
      <c r="DZ316" s="236"/>
      <c r="EA316" s="236"/>
      <c r="EB316" s="236"/>
      <c r="EC316" s="236"/>
      <c r="ED316" s="236"/>
      <c r="EE316" s="236"/>
      <c r="EF316" s="236"/>
      <c r="EG316" s="236"/>
      <c r="EH316" s="236"/>
      <c r="EI316" s="236"/>
      <c r="EJ316" s="236"/>
      <c r="EK316" s="236"/>
      <c r="EL316" s="236"/>
      <c r="EM316" s="236"/>
      <c r="EN316" s="236"/>
      <c r="EO316" s="236"/>
      <c r="EP316" s="236"/>
      <c r="EQ316" s="236"/>
      <c r="ER316" s="236"/>
      <c r="ES316" s="236"/>
      <c r="ET316" s="236"/>
      <c r="EU316" s="236"/>
      <c r="EV316" s="236"/>
      <c r="EW316" s="236"/>
      <c r="EX316" s="236"/>
      <c r="EY316" s="236"/>
      <c r="EZ316" s="236"/>
      <c r="FA316" s="236"/>
      <c r="FB316" s="236"/>
      <c r="FC316" s="236"/>
      <c r="FD316" s="236"/>
      <c r="FE316" s="236"/>
      <c r="FF316" s="236"/>
      <c r="FG316" s="236"/>
      <c r="FH316" s="236"/>
      <c r="FI316" s="236"/>
      <c r="FJ316" s="236"/>
      <c r="FK316" s="236"/>
      <c r="FL316" s="236"/>
      <c r="FM316" s="236"/>
      <c r="FN316" s="236"/>
      <c r="FO316" s="236"/>
      <c r="FP316" s="236"/>
      <c r="FQ316" s="236"/>
      <c r="FR316" s="236"/>
      <c r="FS316" s="236"/>
      <c r="FT316" s="236"/>
      <c r="FU316" s="236"/>
      <c r="FV316" s="236"/>
      <c r="FW316" s="236"/>
      <c r="FX316" s="236"/>
      <c r="FY316" s="236"/>
      <c r="FZ316" s="236"/>
      <c r="GA316" s="236"/>
      <c r="GB316" s="236"/>
      <c r="GC316" s="236"/>
      <c r="GD316" s="236"/>
      <c r="GE316" s="236"/>
      <c r="GF316" s="236"/>
      <c r="GG316" s="236"/>
      <c r="GH316" s="236"/>
      <c r="GI316" s="236"/>
      <c r="GJ316" s="236"/>
      <c r="GK316" s="236"/>
      <c r="GL316" s="236"/>
      <c r="GM316" s="236"/>
      <c r="GN316" s="236"/>
      <c r="GO316" s="236"/>
      <c r="GP316" s="236"/>
      <c r="GQ316" s="236"/>
      <c r="GR316" s="236"/>
      <c r="GS316" s="236"/>
      <c r="GT316" s="236"/>
      <c r="GU316" s="236"/>
      <c r="GV316" s="236"/>
      <c r="GW316" s="236"/>
      <c r="GX316" s="236"/>
      <c r="GY316" s="236"/>
      <c r="GZ316" s="236"/>
      <c r="HA316" s="236"/>
      <c r="HB316" s="236"/>
      <c r="HC316" s="236"/>
      <c r="HD316" s="236"/>
      <c r="HE316" s="236"/>
      <c r="HF316" s="236"/>
      <c r="HG316" s="236"/>
      <c r="HH316" s="236"/>
      <c r="HI316" s="236"/>
      <c r="HJ316" s="236"/>
      <c r="HK316" s="236"/>
      <c r="HL316" s="236"/>
      <c r="HM316" s="236"/>
      <c r="HN316" s="236"/>
      <c r="HO316" s="236"/>
      <c r="HP316" s="236"/>
      <c r="HQ316" s="236"/>
      <c r="HR316" s="236"/>
      <c r="HS316" s="236"/>
      <c r="HT316" s="236"/>
      <c r="HU316" s="236"/>
      <c r="HV316" s="236"/>
      <c r="HW316" s="236"/>
      <c r="HX316" s="236"/>
      <c r="HY316" s="236"/>
      <c r="HZ316" s="236"/>
      <c r="IA316" s="236"/>
      <c r="IB316" s="236"/>
      <c r="IC316" s="236"/>
      <c r="ID316" s="236"/>
      <c r="IE316" s="236"/>
      <c r="IF316" s="236"/>
      <c r="IG316" s="236"/>
      <c r="IH316" s="236"/>
      <c r="II316" s="236"/>
      <c r="IJ316" s="236"/>
      <c r="IK316" s="236"/>
      <c r="IL316" s="236"/>
      <c r="IM316" s="236"/>
      <c r="IN316" s="236"/>
      <c r="IO316" s="236"/>
      <c r="IP316" s="236"/>
      <c r="IQ316" s="236"/>
      <c r="IR316" s="236"/>
      <c r="IS316" s="236"/>
      <c r="IT316" s="236"/>
      <c r="IU316" s="236"/>
      <c r="IV316" s="236"/>
      <c r="IW316" s="236"/>
      <c r="IX316" s="236"/>
      <c r="IY316" s="236"/>
      <c r="IZ316" s="236"/>
      <c r="JA316" s="236"/>
      <c r="JB316" s="236"/>
      <c r="JC316" s="236"/>
      <c r="JD316" s="236"/>
      <c r="JE316" s="236"/>
      <c r="JF316" s="236"/>
      <c r="JG316" s="236"/>
      <c r="JH316" s="236"/>
      <c r="JI316" s="236"/>
      <c r="JJ316" s="236"/>
      <c r="JK316" s="236"/>
      <c r="JL316" s="236"/>
      <c r="JM316" s="236"/>
      <c r="JN316" s="236"/>
      <c r="JO316" s="236"/>
      <c r="JP316" s="236"/>
      <c r="JQ316" s="236"/>
      <c r="JR316" s="236"/>
      <c r="JS316" s="236"/>
      <c r="JT316" s="236"/>
      <c r="JU316" s="236"/>
      <c r="JV316" s="236"/>
      <c r="JW316" s="236"/>
      <c r="JX316" s="236"/>
      <c r="JY316" s="236"/>
      <c r="JZ316" s="236"/>
      <c r="KA316" s="236"/>
      <c r="KB316" s="236"/>
      <c r="KC316" s="236"/>
      <c r="KD316" s="236"/>
      <c r="KE316" s="236"/>
      <c r="KF316" s="236"/>
      <c r="KG316" s="236"/>
      <c r="KH316" s="236"/>
      <c r="KI316" s="236"/>
      <c r="KJ316" s="236"/>
      <c r="KK316" s="236"/>
      <c r="KL316" s="236"/>
      <c r="KM316" s="236"/>
      <c r="KN316" s="236"/>
      <c r="KO316" s="236"/>
      <c r="KP316" s="236"/>
      <c r="KQ316" s="236"/>
      <c r="KR316" s="236"/>
      <c r="KS316" s="236"/>
      <c r="KT316" s="236"/>
      <c r="KU316" s="236"/>
      <c r="KV316" s="236"/>
      <c r="KW316" s="236"/>
      <c r="KX316" s="236"/>
      <c r="KY316" s="236"/>
      <c r="KZ316" s="236"/>
      <c r="LA316" s="236"/>
      <c r="LB316" s="236"/>
      <c r="LC316" s="236"/>
      <c r="LD316" s="236"/>
      <c r="LE316" s="236"/>
      <c r="LF316" s="236"/>
      <c r="LG316" s="236"/>
      <c r="LH316" s="236"/>
      <c r="LI316" s="236"/>
      <c r="LJ316" s="236"/>
      <c r="LK316" s="236"/>
      <c r="LL316" s="236"/>
      <c r="LM316" s="236"/>
      <c r="LN316" s="236"/>
      <c r="LO316" s="236"/>
      <c r="LP316" s="236"/>
      <c r="LQ316" s="236"/>
      <c r="LR316" s="236"/>
      <c r="LS316" s="236"/>
      <c r="LT316" s="236"/>
      <c r="LU316" s="236"/>
      <c r="LV316" s="236"/>
      <c r="LW316" s="236"/>
      <c r="LX316" s="236"/>
      <c r="LY316" s="236"/>
      <c r="LZ316" s="236"/>
      <c r="MA316" s="236"/>
      <c r="MB316" s="236"/>
      <c r="MC316" s="236"/>
      <c r="MD316" s="236"/>
      <c r="ME316" s="236"/>
      <c r="MF316" s="236"/>
      <c r="MG316" s="236"/>
      <c r="MH316" s="236"/>
      <c r="MI316" s="236"/>
      <c r="MJ316" s="236"/>
      <c r="MK316" s="236"/>
      <c r="ML316" s="236"/>
      <c r="MM316" s="236"/>
      <c r="MN316" s="236"/>
      <c r="MO316" s="236"/>
      <c r="MP316" s="236"/>
      <c r="MQ316" s="236"/>
      <c r="MR316" s="236"/>
      <c r="MS316" s="236"/>
      <c r="MT316" s="236"/>
      <c r="MU316" s="236"/>
      <c r="MV316" s="236"/>
      <c r="MW316" s="236"/>
      <c r="MX316" s="236"/>
      <c r="MY316" s="236"/>
      <c r="MZ316" s="236"/>
      <c r="NA316" s="236"/>
      <c r="NB316" s="236"/>
      <c r="NC316" s="236"/>
      <c r="ND316" s="236"/>
      <c r="NE316" s="236"/>
      <c r="NF316" s="236"/>
      <c r="NG316" s="236"/>
      <c r="NH316" s="236"/>
      <c r="NI316" s="236"/>
      <c r="NJ316" s="236"/>
      <c r="NK316" s="236"/>
      <c r="NL316" s="236"/>
      <c r="NM316" s="236"/>
      <c r="NN316" s="236"/>
      <c r="NO316" s="236"/>
      <c r="NP316" s="236"/>
      <c r="NQ316" s="236"/>
      <c r="NR316" s="236"/>
      <c r="NS316" s="236"/>
      <c r="NT316" s="236"/>
      <c r="NU316" s="236"/>
      <c r="NV316" s="236"/>
      <c r="NW316" s="236"/>
      <c r="NX316" s="236"/>
      <c r="NY316" s="236"/>
      <c r="NZ316" s="236"/>
      <c r="OA316" s="236"/>
      <c r="OB316" s="236"/>
      <c r="OC316" s="236"/>
      <c r="OD316" s="236"/>
      <c r="OE316" s="236"/>
      <c r="OF316" s="236"/>
      <c r="OG316" s="236"/>
      <c r="OH316" s="236"/>
      <c r="OI316" s="236"/>
      <c r="OJ316" s="236"/>
      <c r="OK316" s="236"/>
      <c r="OL316" s="236"/>
      <c r="OM316" s="236"/>
      <c r="ON316" s="236"/>
      <c r="OO316" s="236"/>
      <c r="OP316" s="236"/>
      <c r="OQ316" s="236"/>
      <c r="OR316" s="236"/>
      <c r="OS316" s="236"/>
      <c r="OT316" s="236"/>
      <c r="OU316" s="236"/>
      <c r="OV316" s="236"/>
      <c r="OW316" s="236"/>
      <c r="OX316" s="236"/>
      <c r="OY316" s="236"/>
      <c r="OZ316" s="236"/>
      <c r="PA316" s="236"/>
      <c r="PB316" s="236"/>
      <c r="PC316" s="236"/>
      <c r="PD316" s="236"/>
      <c r="PE316" s="236"/>
      <c r="PF316" s="236"/>
      <c r="PG316" s="236"/>
      <c r="PH316" s="236"/>
      <c r="PI316" s="236"/>
      <c r="PJ316" s="236"/>
      <c r="PK316" s="236"/>
      <c r="PL316" s="236"/>
      <c r="PM316" s="236"/>
      <c r="PN316" s="236"/>
      <c r="PO316" s="236"/>
      <c r="PP316" s="236"/>
      <c r="PQ316" s="236"/>
      <c r="PR316" s="236"/>
      <c r="PS316" s="236"/>
      <c r="PT316" s="236"/>
      <c r="PU316" s="236"/>
      <c r="PV316" s="236"/>
      <c r="PW316" s="236"/>
      <c r="PX316" s="236"/>
      <c r="PY316" s="236"/>
      <c r="PZ316" s="236"/>
      <c r="QA316" s="236"/>
      <c r="QB316" s="236"/>
      <c r="QC316" s="236"/>
      <c r="QD316" s="236"/>
      <c r="QE316" s="236"/>
      <c r="QF316" s="236"/>
      <c r="QG316" s="236"/>
      <c r="QH316" s="236"/>
      <c r="QI316" s="236"/>
      <c r="QJ316" s="236"/>
      <c r="QK316" s="236"/>
      <c r="QL316" s="236"/>
      <c r="QM316" s="236"/>
      <c r="QN316" s="236"/>
      <c r="QO316" s="236"/>
      <c r="QP316" s="236"/>
      <c r="QQ316" s="236"/>
      <c r="QR316" s="236"/>
      <c r="QS316" s="236"/>
      <c r="QT316" s="236"/>
      <c r="QU316" s="236"/>
      <c r="QV316" s="236"/>
      <c r="QW316" s="236"/>
      <c r="QX316" s="236"/>
      <c r="QY316" s="236"/>
      <c r="QZ316" s="236"/>
      <c r="RA316" s="236"/>
      <c r="RB316" s="236"/>
      <c r="RC316" s="236"/>
      <c r="RD316" s="236"/>
      <c r="RE316" s="236"/>
      <c r="RF316" s="236"/>
      <c r="RG316" s="236"/>
      <c r="RH316" s="236"/>
      <c r="RI316" s="236"/>
      <c r="RJ316" s="236"/>
      <c r="RK316" s="236"/>
      <c r="RL316" s="236"/>
      <c r="RM316" s="236"/>
      <c r="RN316" s="236"/>
      <c r="RO316" s="236"/>
      <c r="RP316" s="236"/>
      <c r="RQ316" s="236"/>
      <c r="RR316" s="236"/>
      <c r="RS316" s="236"/>
      <c r="RT316" s="236"/>
      <c r="RU316" s="236"/>
      <c r="RV316" s="236"/>
      <c r="RW316" s="236"/>
      <c r="RX316" s="236"/>
      <c r="RY316" s="236"/>
      <c r="RZ316" s="236"/>
      <c r="SA316" s="236"/>
      <c r="SB316" s="236"/>
    </row>
    <row r="317" spans="1:496" ht="15" customHeight="1" x14ac:dyDescent="0.2">
      <c r="A317" s="237" t="str">
        <f t="shared" si="7"/>
        <v>INDEC-PB - 44216-1</v>
      </c>
      <c r="B317" s="237">
        <v>44216</v>
      </c>
      <c r="C317" s="236" t="s">
        <v>51</v>
      </c>
      <c r="D317" s="237">
        <v>1</v>
      </c>
      <c r="E317" s="263" t="s">
        <v>348</v>
      </c>
    </row>
    <row r="318" spans="1:496" ht="15" customHeight="1" x14ac:dyDescent="0.2">
      <c r="A318" s="237" t="str">
        <f t="shared" si="7"/>
        <v>INDEC-PB - 15400-1</v>
      </c>
      <c r="B318" s="237">
        <v>15400</v>
      </c>
      <c r="C318" s="236" t="s">
        <v>51</v>
      </c>
      <c r="D318" s="237">
        <v>1</v>
      </c>
      <c r="E318" s="263" t="s">
        <v>349</v>
      </c>
    </row>
    <row r="319" spans="1:496" ht="15" customHeight="1" x14ac:dyDescent="0.2">
      <c r="A319" s="237" t="str">
        <f t="shared" si="7"/>
        <v>INDEC-PB - 15310-1</v>
      </c>
      <c r="B319" s="237">
        <v>15310</v>
      </c>
      <c r="C319" s="236" t="s">
        <v>51</v>
      </c>
      <c r="D319" s="237">
        <v>1</v>
      </c>
      <c r="E319" s="263" t="s">
        <v>350</v>
      </c>
    </row>
    <row r="320" spans="1:496" s="243" customFormat="1" ht="15" customHeight="1" x14ac:dyDescent="0.2">
      <c r="A320" s="241"/>
      <c r="B320" s="241"/>
      <c r="D320" s="241"/>
      <c r="E320" s="264"/>
      <c r="F320" s="236"/>
      <c r="G320" s="236"/>
      <c r="H320" s="236"/>
      <c r="I320" s="236"/>
      <c r="J320" s="236"/>
      <c r="K320" s="236"/>
      <c r="L320" s="236"/>
      <c r="M320" s="236"/>
      <c r="N320" s="236"/>
      <c r="O320" s="236"/>
      <c r="P320" s="236"/>
      <c r="Q320" s="236"/>
      <c r="R320" s="236"/>
      <c r="S320" s="236"/>
      <c r="T320" s="236"/>
      <c r="U320" s="236"/>
      <c r="V320" s="236"/>
      <c r="W320" s="236"/>
      <c r="X320" s="236"/>
      <c r="Y320" s="236"/>
      <c r="Z320" s="236"/>
      <c r="AA320" s="236"/>
      <c r="AB320" s="236"/>
      <c r="AC320" s="236"/>
      <c r="AD320" s="236"/>
      <c r="AE320" s="236"/>
      <c r="AF320" s="236"/>
      <c r="AG320" s="236"/>
      <c r="AH320" s="236"/>
      <c r="AI320" s="236"/>
      <c r="AJ320" s="236"/>
      <c r="AK320" s="236"/>
      <c r="AL320" s="236"/>
      <c r="AM320" s="236"/>
      <c r="AN320" s="236"/>
      <c r="AO320" s="236"/>
      <c r="AP320" s="236"/>
      <c r="AQ320" s="236"/>
      <c r="AR320" s="236"/>
      <c r="AS320" s="236"/>
      <c r="AT320" s="236"/>
      <c r="AU320" s="236"/>
      <c r="AV320" s="236"/>
      <c r="AW320" s="236"/>
      <c r="AX320" s="236"/>
      <c r="AY320" s="236"/>
      <c r="AZ320" s="236"/>
      <c r="BA320" s="236"/>
      <c r="BB320" s="236"/>
      <c r="BC320" s="236"/>
      <c r="BD320" s="236"/>
      <c r="BE320" s="236"/>
      <c r="BF320" s="236"/>
      <c r="BG320" s="236"/>
      <c r="BH320" s="236"/>
      <c r="BI320" s="236"/>
      <c r="BJ320" s="236"/>
      <c r="BK320" s="236"/>
      <c r="BL320" s="236"/>
      <c r="BM320" s="236"/>
      <c r="BN320" s="236"/>
      <c r="BO320" s="236"/>
      <c r="BP320" s="236"/>
      <c r="BQ320" s="236"/>
      <c r="BR320" s="236"/>
      <c r="BS320" s="236"/>
      <c r="BT320" s="236"/>
      <c r="BU320" s="236"/>
      <c r="BV320" s="236"/>
      <c r="BW320" s="236"/>
      <c r="BX320" s="236"/>
      <c r="BY320" s="236"/>
      <c r="BZ320" s="236"/>
      <c r="CA320" s="236"/>
      <c r="CB320" s="236"/>
      <c r="CC320" s="236"/>
      <c r="CD320" s="236"/>
      <c r="CE320" s="236"/>
      <c r="CF320" s="236"/>
      <c r="CG320" s="236"/>
      <c r="CH320" s="236"/>
      <c r="CI320" s="236"/>
      <c r="CJ320" s="236"/>
      <c r="CK320" s="236"/>
      <c r="CL320" s="236"/>
      <c r="CM320" s="236"/>
      <c r="CN320" s="236"/>
      <c r="CO320" s="236"/>
      <c r="CP320" s="236"/>
      <c r="CQ320" s="236"/>
      <c r="CR320" s="236"/>
      <c r="CS320" s="236"/>
      <c r="CT320" s="236"/>
      <c r="CU320" s="236"/>
      <c r="CV320" s="236"/>
      <c r="CW320" s="236"/>
      <c r="CX320" s="236"/>
      <c r="CY320" s="236"/>
      <c r="CZ320" s="236"/>
      <c r="DA320" s="236"/>
      <c r="DB320" s="236"/>
      <c r="DC320" s="236"/>
      <c r="DD320" s="236"/>
      <c r="DE320" s="236"/>
      <c r="DF320" s="236"/>
      <c r="DG320" s="236"/>
      <c r="DH320" s="236"/>
      <c r="DI320" s="236"/>
      <c r="DJ320" s="236"/>
      <c r="DK320" s="236"/>
      <c r="DL320" s="236"/>
      <c r="DM320" s="236"/>
      <c r="DN320" s="236"/>
      <c r="DO320" s="236"/>
      <c r="DP320" s="236"/>
      <c r="DQ320" s="236"/>
      <c r="DR320" s="236"/>
      <c r="DS320" s="236"/>
      <c r="DT320" s="236"/>
      <c r="DU320" s="236"/>
      <c r="DV320" s="236"/>
      <c r="DW320" s="236"/>
      <c r="DX320" s="236"/>
      <c r="DY320" s="236"/>
      <c r="DZ320" s="236"/>
      <c r="EA320" s="236"/>
      <c r="EB320" s="236"/>
      <c r="EC320" s="236"/>
      <c r="ED320" s="236"/>
      <c r="EE320" s="236"/>
      <c r="EF320" s="236"/>
      <c r="EG320" s="236"/>
      <c r="EH320" s="236"/>
      <c r="EI320" s="236"/>
      <c r="EJ320" s="236"/>
      <c r="EK320" s="236"/>
      <c r="EL320" s="236"/>
      <c r="EM320" s="236"/>
      <c r="EN320" s="236"/>
      <c r="EO320" s="236"/>
      <c r="EP320" s="236"/>
      <c r="EQ320" s="236"/>
      <c r="ER320" s="236"/>
      <c r="ES320" s="236"/>
      <c r="ET320" s="236"/>
      <c r="EU320" s="236"/>
      <c r="EV320" s="236"/>
      <c r="EW320" s="236"/>
      <c r="EX320" s="236"/>
      <c r="EY320" s="236"/>
      <c r="EZ320" s="236"/>
      <c r="FA320" s="236"/>
      <c r="FB320" s="236"/>
      <c r="FC320" s="236"/>
      <c r="FD320" s="236"/>
      <c r="FE320" s="236"/>
      <c r="FF320" s="236"/>
      <c r="FG320" s="236"/>
      <c r="FH320" s="236"/>
      <c r="FI320" s="236"/>
      <c r="FJ320" s="236"/>
      <c r="FK320" s="236"/>
      <c r="FL320" s="236"/>
      <c r="FM320" s="236"/>
      <c r="FN320" s="236"/>
      <c r="FO320" s="236"/>
      <c r="FP320" s="236"/>
      <c r="FQ320" s="236"/>
      <c r="FR320" s="236"/>
      <c r="FS320" s="236"/>
      <c r="FT320" s="236"/>
      <c r="FU320" s="236"/>
      <c r="FV320" s="236"/>
      <c r="FW320" s="236"/>
      <c r="FX320" s="236"/>
      <c r="FY320" s="236"/>
      <c r="FZ320" s="236"/>
      <c r="GA320" s="236"/>
      <c r="GB320" s="236"/>
      <c r="GC320" s="236"/>
      <c r="GD320" s="236"/>
      <c r="GE320" s="236"/>
      <c r="GF320" s="236"/>
      <c r="GG320" s="236"/>
      <c r="GH320" s="236"/>
      <c r="GI320" s="236"/>
      <c r="GJ320" s="236"/>
      <c r="GK320" s="236"/>
      <c r="GL320" s="236"/>
      <c r="GM320" s="236"/>
      <c r="GN320" s="236"/>
      <c r="GO320" s="236"/>
      <c r="GP320" s="236"/>
      <c r="GQ320" s="236"/>
      <c r="GR320" s="236"/>
      <c r="GS320" s="236"/>
      <c r="GT320" s="236"/>
      <c r="GU320" s="236"/>
      <c r="GV320" s="236"/>
      <c r="GW320" s="236"/>
      <c r="GX320" s="236"/>
      <c r="GY320" s="236"/>
      <c r="GZ320" s="236"/>
      <c r="HA320" s="236"/>
      <c r="HB320" s="236"/>
      <c r="HC320" s="236"/>
      <c r="HD320" s="236"/>
      <c r="HE320" s="236"/>
      <c r="HF320" s="236"/>
      <c r="HG320" s="236"/>
      <c r="HH320" s="236"/>
      <c r="HI320" s="236"/>
      <c r="HJ320" s="236"/>
      <c r="HK320" s="236"/>
      <c r="HL320" s="236"/>
      <c r="HM320" s="236"/>
      <c r="HN320" s="236"/>
      <c r="HO320" s="236"/>
      <c r="HP320" s="236"/>
      <c r="HQ320" s="236"/>
      <c r="HR320" s="236"/>
      <c r="HS320" s="236"/>
      <c r="HT320" s="236"/>
      <c r="HU320" s="236"/>
      <c r="HV320" s="236"/>
      <c r="HW320" s="236"/>
      <c r="HX320" s="236"/>
      <c r="HY320" s="236"/>
      <c r="HZ320" s="236"/>
      <c r="IA320" s="236"/>
      <c r="IB320" s="236"/>
      <c r="IC320" s="236"/>
      <c r="ID320" s="236"/>
      <c r="IE320" s="236"/>
      <c r="IF320" s="236"/>
      <c r="IG320" s="236"/>
      <c r="IH320" s="236"/>
      <c r="II320" s="236"/>
      <c r="IJ320" s="236"/>
      <c r="IK320" s="236"/>
      <c r="IL320" s="236"/>
      <c r="IM320" s="236"/>
      <c r="IN320" s="236"/>
      <c r="IO320" s="236"/>
      <c r="IP320" s="236"/>
      <c r="IQ320" s="236"/>
      <c r="IR320" s="236"/>
      <c r="IS320" s="236"/>
      <c r="IT320" s="236"/>
      <c r="IU320" s="236"/>
      <c r="IV320" s="236"/>
      <c r="IW320" s="236"/>
      <c r="IX320" s="236"/>
      <c r="IY320" s="236"/>
      <c r="IZ320" s="236"/>
      <c r="JA320" s="236"/>
      <c r="JB320" s="236"/>
      <c r="JC320" s="236"/>
      <c r="JD320" s="236"/>
      <c r="JE320" s="236"/>
      <c r="JF320" s="236"/>
      <c r="JG320" s="236"/>
      <c r="JH320" s="236"/>
      <c r="JI320" s="236"/>
      <c r="JJ320" s="236"/>
      <c r="JK320" s="236"/>
      <c r="JL320" s="236"/>
      <c r="JM320" s="236"/>
      <c r="JN320" s="236"/>
      <c r="JO320" s="236"/>
      <c r="JP320" s="236"/>
      <c r="JQ320" s="236"/>
      <c r="JR320" s="236"/>
      <c r="JS320" s="236"/>
      <c r="JT320" s="236"/>
      <c r="JU320" s="236"/>
      <c r="JV320" s="236"/>
      <c r="JW320" s="236"/>
      <c r="JX320" s="236"/>
      <c r="JY320" s="236"/>
      <c r="JZ320" s="236"/>
      <c r="KA320" s="236"/>
      <c r="KB320" s="236"/>
      <c r="KC320" s="236"/>
      <c r="KD320" s="236"/>
      <c r="KE320" s="236"/>
      <c r="KF320" s="236"/>
      <c r="KG320" s="236"/>
      <c r="KH320" s="236"/>
      <c r="KI320" s="236"/>
      <c r="KJ320" s="236"/>
      <c r="KK320" s="236"/>
      <c r="KL320" s="236"/>
      <c r="KM320" s="236"/>
      <c r="KN320" s="236"/>
      <c r="KO320" s="236"/>
      <c r="KP320" s="236"/>
      <c r="KQ320" s="236"/>
      <c r="KR320" s="236"/>
      <c r="KS320" s="236"/>
      <c r="KT320" s="236"/>
      <c r="KU320" s="236"/>
      <c r="KV320" s="236"/>
      <c r="KW320" s="236"/>
      <c r="KX320" s="236"/>
      <c r="KY320" s="236"/>
      <c r="KZ320" s="236"/>
      <c r="LA320" s="236"/>
      <c r="LB320" s="236"/>
      <c r="LC320" s="236"/>
      <c r="LD320" s="236"/>
      <c r="LE320" s="236"/>
      <c r="LF320" s="236"/>
      <c r="LG320" s="236"/>
      <c r="LH320" s="236"/>
      <c r="LI320" s="236"/>
      <c r="LJ320" s="236"/>
      <c r="LK320" s="236"/>
      <c r="LL320" s="236"/>
      <c r="LM320" s="236"/>
      <c r="LN320" s="236"/>
      <c r="LO320" s="236"/>
      <c r="LP320" s="236"/>
      <c r="LQ320" s="236"/>
      <c r="LR320" s="236"/>
      <c r="LS320" s="236"/>
      <c r="LT320" s="236"/>
      <c r="LU320" s="236"/>
      <c r="LV320" s="236"/>
      <c r="LW320" s="236"/>
      <c r="LX320" s="236"/>
      <c r="LY320" s="236"/>
      <c r="LZ320" s="236"/>
      <c r="MA320" s="236"/>
      <c r="MB320" s="236"/>
      <c r="MC320" s="236"/>
      <c r="MD320" s="236"/>
      <c r="ME320" s="236"/>
      <c r="MF320" s="236"/>
      <c r="MG320" s="236"/>
      <c r="MH320" s="236"/>
      <c r="MI320" s="236"/>
      <c r="MJ320" s="236"/>
      <c r="MK320" s="236"/>
      <c r="ML320" s="236"/>
      <c r="MM320" s="236"/>
      <c r="MN320" s="236"/>
      <c r="MO320" s="236"/>
      <c r="MP320" s="236"/>
      <c r="MQ320" s="236"/>
      <c r="MR320" s="236"/>
      <c r="MS320" s="236"/>
      <c r="MT320" s="236"/>
      <c r="MU320" s="236"/>
      <c r="MV320" s="236"/>
      <c r="MW320" s="236"/>
      <c r="MX320" s="236"/>
      <c r="MY320" s="236"/>
      <c r="MZ320" s="236"/>
      <c r="NA320" s="236"/>
      <c r="NB320" s="236"/>
      <c r="NC320" s="236"/>
      <c r="ND320" s="236"/>
      <c r="NE320" s="236"/>
      <c r="NF320" s="236"/>
      <c r="NG320" s="236"/>
      <c r="NH320" s="236"/>
      <c r="NI320" s="236"/>
      <c r="NJ320" s="236"/>
      <c r="NK320" s="236"/>
      <c r="NL320" s="236"/>
      <c r="NM320" s="236"/>
      <c r="NN320" s="236"/>
      <c r="NO320" s="236"/>
      <c r="NP320" s="236"/>
      <c r="NQ320" s="236"/>
      <c r="NR320" s="236"/>
      <c r="NS320" s="236"/>
      <c r="NT320" s="236"/>
      <c r="NU320" s="236"/>
      <c r="NV320" s="236"/>
      <c r="NW320" s="236"/>
      <c r="NX320" s="236"/>
      <c r="NY320" s="236"/>
      <c r="NZ320" s="236"/>
      <c r="OA320" s="236"/>
      <c r="OB320" s="236"/>
      <c r="OC320" s="236"/>
      <c r="OD320" s="236"/>
      <c r="OE320" s="236"/>
      <c r="OF320" s="236"/>
      <c r="OG320" s="236"/>
      <c r="OH320" s="236"/>
      <c r="OI320" s="236"/>
      <c r="OJ320" s="236"/>
      <c r="OK320" s="236"/>
      <c r="OL320" s="236"/>
      <c r="OM320" s="236"/>
      <c r="ON320" s="236"/>
      <c r="OO320" s="236"/>
      <c r="OP320" s="236"/>
      <c r="OQ320" s="236"/>
      <c r="OR320" s="236"/>
      <c r="OS320" s="236"/>
      <c r="OT320" s="236"/>
      <c r="OU320" s="236"/>
      <c r="OV320" s="236"/>
      <c r="OW320" s="236"/>
      <c r="OX320" s="236"/>
      <c r="OY320" s="236"/>
      <c r="OZ320" s="236"/>
      <c r="PA320" s="236"/>
      <c r="PB320" s="236"/>
      <c r="PC320" s="236"/>
      <c r="PD320" s="236"/>
      <c r="PE320" s="236"/>
      <c r="PF320" s="236"/>
      <c r="PG320" s="236"/>
      <c r="PH320" s="236"/>
      <c r="PI320" s="236"/>
      <c r="PJ320" s="236"/>
      <c r="PK320" s="236"/>
      <c r="PL320" s="236"/>
      <c r="PM320" s="236"/>
      <c r="PN320" s="236"/>
      <c r="PO320" s="236"/>
      <c r="PP320" s="236"/>
      <c r="PQ320" s="236"/>
      <c r="PR320" s="236"/>
      <c r="PS320" s="236"/>
      <c r="PT320" s="236"/>
      <c r="PU320" s="236"/>
      <c r="PV320" s="236"/>
      <c r="PW320" s="236"/>
      <c r="PX320" s="236"/>
      <c r="PY320" s="236"/>
      <c r="PZ320" s="236"/>
      <c r="QA320" s="236"/>
      <c r="QB320" s="236"/>
      <c r="QC320" s="236"/>
      <c r="QD320" s="236"/>
      <c r="QE320" s="236"/>
      <c r="QF320" s="236"/>
      <c r="QG320" s="236"/>
      <c r="QH320" s="236"/>
      <c r="QI320" s="236"/>
      <c r="QJ320" s="236"/>
      <c r="QK320" s="236"/>
      <c r="QL320" s="236"/>
      <c r="QM320" s="236"/>
      <c r="QN320" s="236"/>
      <c r="QO320" s="236"/>
      <c r="QP320" s="236"/>
      <c r="QQ320" s="236"/>
      <c r="QR320" s="236"/>
      <c r="QS320" s="236"/>
      <c r="QT320" s="236"/>
      <c r="QU320" s="236"/>
      <c r="QV320" s="236"/>
      <c r="QW320" s="236"/>
      <c r="QX320" s="236"/>
      <c r="QY320" s="236"/>
      <c r="QZ320" s="236"/>
      <c r="RA320" s="236"/>
      <c r="RB320" s="236"/>
      <c r="RC320" s="236"/>
      <c r="RD320" s="236"/>
      <c r="RE320" s="236"/>
      <c r="RF320" s="236"/>
      <c r="RG320" s="236"/>
      <c r="RH320" s="236"/>
      <c r="RI320" s="236"/>
      <c r="RJ320" s="236"/>
      <c r="RK320" s="236"/>
      <c r="RL320" s="236"/>
      <c r="RM320" s="236"/>
      <c r="RN320" s="236"/>
      <c r="RO320" s="236"/>
      <c r="RP320" s="236"/>
      <c r="RQ320" s="236"/>
      <c r="RR320" s="236"/>
      <c r="RS320" s="236"/>
      <c r="RT320" s="236"/>
      <c r="RU320" s="236"/>
      <c r="RV320" s="236"/>
      <c r="RW320" s="236"/>
      <c r="RX320" s="236"/>
      <c r="RY320" s="236"/>
      <c r="RZ320" s="236"/>
      <c r="SA320" s="236"/>
      <c r="SB320" s="236"/>
    </row>
    <row r="321" spans="1:496" s="243" customFormat="1" ht="15" customHeight="1" x14ac:dyDescent="0.2">
      <c r="A321" s="241"/>
      <c r="B321" s="241"/>
      <c r="D321" s="241"/>
      <c r="E321" s="264"/>
      <c r="F321" s="236"/>
      <c r="G321" s="236"/>
      <c r="H321" s="236"/>
      <c r="I321" s="236"/>
      <c r="J321" s="236"/>
      <c r="K321" s="236"/>
      <c r="L321" s="236"/>
      <c r="M321" s="236"/>
      <c r="N321" s="236"/>
      <c r="O321" s="236"/>
      <c r="P321" s="236"/>
      <c r="Q321" s="236"/>
      <c r="R321" s="236"/>
      <c r="S321" s="236"/>
      <c r="T321" s="236"/>
      <c r="U321" s="236"/>
      <c r="V321" s="236"/>
      <c r="W321" s="236"/>
      <c r="X321" s="236"/>
      <c r="Y321" s="236"/>
      <c r="Z321" s="236"/>
      <c r="AA321" s="236"/>
      <c r="AB321" s="236"/>
      <c r="AC321" s="236"/>
      <c r="AD321" s="236"/>
      <c r="AE321" s="236"/>
      <c r="AF321" s="236"/>
      <c r="AG321" s="236"/>
      <c r="AH321" s="236"/>
      <c r="AI321" s="236"/>
      <c r="AJ321" s="236"/>
      <c r="AK321" s="236"/>
      <c r="AL321" s="236"/>
      <c r="AM321" s="236"/>
      <c r="AN321" s="236"/>
      <c r="AO321" s="236"/>
      <c r="AP321" s="236"/>
      <c r="AQ321" s="236"/>
      <c r="AR321" s="236"/>
      <c r="AS321" s="236"/>
      <c r="AT321" s="236"/>
      <c r="AU321" s="236"/>
      <c r="AV321" s="236"/>
      <c r="AW321" s="236"/>
      <c r="AX321" s="236"/>
      <c r="AY321" s="236"/>
      <c r="AZ321" s="236"/>
      <c r="BA321" s="236"/>
      <c r="BB321" s="236"/>
      <c r="BC321" s="236"/>
      <c r="BD321" s="236"/>
      <c r="BE321" s="236"/>
      <c r="BF321" s="236"/>
      <c r="BG321" s="236"/>
      <c r="BH321" s="236"/>
      <c r="BI321" s="236"/>
      <c r="BJ321" s="236"/>
      <c r="BK321" s="236"/>
      <c r="BL321" s="236"/>
      <c r="BM321" s="236"/>
      <c r="BN321" s="236"/>
      <c r="BO321" s="236"/>
      <c r="BP321" s="236"/>
      <c r="BQ321" s="236"/>
      <c r="BR321" s="236"/>
      <c r="BS321" s="236"/>
      <c r="BT321" s="236"/>
      <c r="BU321" s="236"/>
      <c r="BV321" s="236"/>
      <c r="BW321" s="236"/>
      <c r="BX321" s="236"/>
      <c r="BY321" s="236"/>
      <c r="BZ321" s="236"/>
      <c r="CA321" s="236"/>
      <c r="CB321" s="236"/>
      <c r="CC321" s="236"/>
      <c r="CD321" s="236"/>
      <c r="CE321" s="236"/>
      <c r="CF321" s="236"/>
      <c r="CG321" s="236"/>
      <c r="CH321" s="236"/>
      <c r="CI321" s="236"/>
      <c r="CJ321" s="236"/>
      <c r="CK321" s="236"/>
      <c r="CL321" s="236"/>
      <c r="CM321" s="236"/>
      <c r="CN321" s="236"/>
      <c r="CO321" s="236"/>
      <c r="CP321" s="236"/>
      <c r="CQ321" s="236"/>
      <c r="CR321" s="236"/>
      <c r="CS321" s="236"/>
      <c r="CT321" s="236"/>
      <c r="CU321" s="236"/>
      <c r="CV321" s="236"/>
      <c r="CW321" s="236"/>
      <c r="CX321" s="236"/>
      <c r="CY321" s="236"/>
      <c r="CZ321" s="236"/>
      <c r="DA321" s="236"/>
      <c r="DB321" s="236"/>
      <c r="DC321" s="236"/>
      <c r="DD321" s="236"/>
      <c r="DE321" s="236"/>
      <c r="DF321" s="236"/>
      <c r="DG321" s="236"/>
      <c r="DH321" s="236"/>
      <c r="DI321" s="236"/>
      <c r="DJ321" s="236"/>
      <c r="DK321" s="236"/>
      <c r="DL321" s="236"/>
      <c r="DM321" s="236"/>
      <c r="DN321" s="236"/>
      <c r="DO321" s="236"/>
      <c r="DP321" s="236"/>
      <c r="DQ321" s="236"/>
      <c r="DR321" s="236"/>
      <c r="DS321" s="236"/>
      <c r="DT321" s="236"/>
      <c r="DU321" s="236"/>
      <c r="DV321" s="236"/>
      <c r="DW321" s="236"/>
      <c r="DX321" s="236"/>
      <c r="DY321" s="236"/>
      <c r="DZ321" s="236"/>
      <c r="EA321" s="236"/>
      <c r="EB321" s="236"/>
      <c r="EC321" s="236"/>
      <c r="ED321" s="236"/>
      <c r="EE321" s="236"/>
      <c r="EF321" s="236"/>
      <c r="EG321" s="236"/>
      <c r="EH321" s="236"/>
      <c r="EI321" s="236"/>
      <c r="EJ321" s="236"/>
      <c r="EK321" s="236"/>
      <c r="EL321" s="236"/>
      <c r="EM321" s="236"/>
      <c r="EN321" s="236"/>
      <c r="EO321" s="236"/>
      <c r="EP321" s="236"/>
      <c r="EQ321" s="236"/>
      <c r="ER321" s="236"/>
      <c r="ES321" s="236"/>
      <c r="ET321" s="236"/>
      <c r="EU321" s="236"/>
      <c r="EV321" s="236"/>
      <c r="EW321" s="236"/>
      <c r="EX321" s="236"/>
      <c r="EY321" s="236"/>
      <c r="EZ321" s="236"/>
      <c r="FA321" s="236"/>
      <c r="FB321" s="236"/>
      <c r="FC321" s="236"/>
      <c r="FD321" s="236"/>
      <c r="FE321" s="236"/>
      <c r="FF321" s="236"/>
      <c r="FG321" s="236"/>
      <c r="FH321" s="236"/>
      <c r="FI321" s="236"/>
      <c r="FJ321" s="236"/>
      <c r="FK321" s="236"/>
      <c r="FL321" s="236"/>
      <c r="FM321" s="236"/>
      <c r="FN321" s="236"/>
      <c r="FO321" s="236"/>
      <c r="FP321" s="236"/>
      <c r="FQ321" s="236"/>
      <c r="FR321" s="236"/>
      <c r="FS321" s="236"/>
      <c r="FT321" s="236"/>
      <c r="FU321" s="236"/>
      <c r="FV321" s="236"/>
      <c r="FW321" s="236"/>
      <c r="FX321" s="236"/>
      <c r="FY321" s="236"/>
      <c r="FZ321" s="236"/>
      <c r="GA321" s="236"/>
      <c r="GB321" s="236"/>
      <c r="GC321" s="236"/>
      <c r="GD321" s="236"/>
      <c r="GE321" s="236"/>
      <c r="GF321" s="236"/>
      <c r="GG321" s="236"/>
      <c r="GH321" s="236"/>
      <c r="GI321" s="236"/>
      <c r="GJ321" s="236"/>
      <c r="GK321" s="236"/>
      <c r="GL321" s="236"/>
      <c r="GM321" s="236"/>
      <c r="GN321" s="236"/>
      <c r="GO321" s="236"/>
      <c r="GP321" s="236"/>
      <c r="GQ321" s="236"/>
      <c r="GR321" s="236"/>
      <c r="GS321" s="236"/>
      <c r="GT321" s="236"/>
      <c r="GU321" s="236"/>
      <c r="GV321" s="236"/>
      <c r="GW321" s="236"/>
      <c r="GX321" s="236"/>
      <c r="GY321" s="236"/>
      <c r="GZ321" s="236"/>
      <c r="HA321" s="236"/>
      <c r="HB321" s="236"/>
      <c r="HC321" s="236"/>
      <c r="HD321" s="236"/>
      <c r="HE321" s="236"/>
      <c r="HF321" s="236"/>
      <c r="HG321" s="236"/>
      <c r="HH321" s="236"/>
      <c r="HI321" s="236"/>
      <c r="HJ321" s="236"/>
      <c r="HK321" s="236"/>
      <c r="HL321" s="236"/>
      <c r="HM321" s="236"/>
      <c r="HN321" s="236"/>
      <c r="HO321" s="236"/>
      <c r="HP321" s="236"/>
      <c r="HQ321" s="236"/>
      <c r="HR321" s="236"/>
      <c r="HS321" s="236"/>
      <c r="HT321" s="236"/>
      <c r="HU321" s="236"/>
      <c r="HV321" s="236"/>
      <c r="HW321" s="236"/>
      <c r="HX321" s="236"/>
      <c r="HY321" s="236"/>
      <c r="HZ321" s="236"/>
      <c r="IA321" s="236"/>
      <c r="IB321" s="236"/>
      <c r="IC321" s="236"/>
      <c r="ID321" s="236"/>
      <c r="IE321" s="236"/>
      <c r="IF321" s="236"/>
      <c r="IG321" s="236"/>
      <c r="IH321" s="236"/>
      <c r="II321" s="236"/>
      <c r="IJ321" s="236"/>
      <c r="IK321" s="236"/>
      <c r="IL321" s="236"/>
      <c r="IM321" s="236"/>
      <c r="IN321" s="236"/>
      <c r="IO321" s="236"/>
      <c r="IP321" s="236"/>
      <c r="IQ321" s="236"/>
      <c r="IR321" s="236"/>
      <c r="IS321" s="236"/>
      <c r="IT321" s="236"/>
      <c r="IU321" s="236"/>
      <c r="IV321" s="236"/>
      <c r="IW321" s="236"/>
      <c r="IX321" s="236"/>
      <c r="IY321" s="236"/>
      <c r="IZ321" s="236"/>
      <c r="JA321" s="236"/>
      <c r="JB321" s="236"/>
      <c r="JC321" s="236"/>
      <c r="JD321" s="236"/>
      <c r="JE321" s="236"/>
      <c r="JF321" s="236"/>
      <c r="JG321" s="236"/>
      <c r="JH321" s="236"/>
      <c r="JI321" s="236"/>
      <c r="JJ321" s="236"/>
      <c r="JK321" s="236"/>
      <c r="JL321" s="236"/>
      <c r="JM321" s="236"/>
      <c r="JN321" s="236"/>
      <c r="JO321" s="236"/>
      <c r="JP321" s="236"/>
      <c r="JQ321" s="236"/>
      <c r="JR321" s="236"/>
      <c r="JS321" s="236"/>
      <c r="JT321" s="236"/>
      <c r="JU321" s="236"/>
      <c r="JV321" s="236"/>
      <c r="JW321" s="236"/>
      <c r="JX321" s="236"/>
      <c r="JY321" s="236"/>
      <c r="JZ321" s="236"/>
      <c r="KA321" s="236"/>
      <c r="KB321" s="236"/>
      <c r="KC321" s="236"/>
      <c r="KD321" s="236"/>
      <c r="KE321" s="236"/>
      <c r="KF321" s="236"/>
      <c r="KG321" s="236"/>
      <c r="KH321" s="236"/>
      <c r="KI321" s="236"/>
      <c r="KJ321" s="236"/>
      <c r="KK321" s="236"/>
      <c r="KL321" s="236"/>
      <c r="KM321" s="236"/>
      <c r="KN321" s="236"/>
      <c r="KO321" s="236"/>
      <c r="KP321" s="236"/>
      <c r="KQ321" s="236"/>
      <c r="KR321" s="236"/>
      <c r="KS321" s="236"/>
      <c r="KT321" s="236"/>
      <c r="KU321" s="236"/>
      <c r="KV321" s="236"/>
      <c r="KW321" s="236"/>
      <c r="KX321" s="236"/>
      <c r="KY321" s="236"/>
      <c r="KZ321" s="236"/>
      <c r="LA321" s="236"/>
      <c r="LB321" s="236"/>
      <c r="LC321" s="236"/>
      <c r="LD321" s="236"/>
      <c r="LE321" s="236"/>
      <c r="LF321" s="236"/>
      <c r="LG321" s="236"/>
      <c r="LH321" s="236"/>
      <c r="LI321" s="236"/>
      <c r="LJ321" s="236"/>
      <c r="LK321" s="236"/>
      <c r="LL321" s="236"/>
      <c r="LM321" s="236"/>
      <c r="LN321" s="236"/>
      <c r="LO321" s="236"/>
      <c r="LP321" s="236"/>
      <c r="LQ321" s="236"/>
      <c r="LR321" s="236"/>
      <c r="LS321" s="236"/>
      <c r="LT321" s="236"/>
      <c r="LU321" s="236"/>
      <c r="LV321" s="236"/>
      <c r="LW321" s="236"/>
      <c r="LX321" s="236"/>
      <c r="LY321" s="236"/>
      <c r="LZ321" s="236"/>
      <c r="MA321" s="236"/>
      <c r="MB321" s="236"/>
      <c r="MC321" s="236"/>
      <c r="MD321" s="236"/>
      <c r="ME321" s="236"/>
      <c r="MF321" s="236"/>
      <c r="MG321" s="236"/>
      <c r="MH321" s="236"/>
      <c r="MI321" s="236"/>
      <c r="MJ321" s="236"/>
      <c r="MK321" s="236"/>
      <c r="ML321" s="236"/>
      <c r="MM321" s="236"/>
      <c r="MN321" s="236"/>
      <c r="MO321" s="236"/>
      <c r="MP321" s="236"/>
      <c r="MQ321" s="236"/>
      <c r="MR321" s="236"/>
      <c r="MS321" s="236"/>
      <c r="MT321" s="236"/>
      <c r="MU321" s="236"/>
      <c r="MV321" s="236"/>
      <c r="MW321" s="236"/>
      <c r="MX321" s="236"/>
      <c r="MY321" s="236"/>
      <c r="MZ321" s="236"/>
      <c r="NA321" s="236"/>
      <c r="NB321" s="236"/>
      <c r="NC321" s="236"/>
      <c r="ND321" s="236"/>
      <c r="NE321" s="236"/>
      <c r="NF321" s="236"/>
      <c r="NG321" s="236"/>
      <c r="NH321" s="236"/>
      <c r="NI321" s="236"/>
      <c r="NJ321" s="236"/>
      <c r="NK321" s="236"/>
      <c r="NL321" s="236"/>
      <c r="NM321" s="236"/>
      <c r="NN321" s="236"/>
      <c r="NO321" s="236"/>
      <c r="NP321" s="236"/>
      <c r="NQ321" s="236"/>
      <c r="NR321" s="236"/>
      <c r="NS321" s="236"/>
      <c r="NT321" s="236"/>
      <c r="NU321" s="236"/>
      <c r="NV321" s="236"/>
      <c r="NW321" s="236"/>
      <c r="NX321" s="236"/>
      <c r="NY321" s="236"/>
      <c r="NZ321" s="236"/>
      <c r="OA321" s="236"/>
      <c r="OB321" s="236"/>
      <c r="OC321" s="236"/>
      <c r="OD321" s="236"/>
      <c r="OE321" s="236"/>
      <c r="OF321" s="236"/>
      <c r="OG321" s="236"/>
      <c r="OH321" s="236"/>
      <c r="OI321" s="236"/>
      <c r="OJ321" s="236"/>
      <c r="OK321" s="236"/>
      <c r="OL321" s="236"/>
      <c r="OM321" s="236"/>
      <c r="ON321" s="236"/>
      <c r="OO321" s="236"/>
      <c r="OP321" s="236"/>
      <c r="OQ321" s="236"/>
      <c r="OR321" s="236"/>
      <c r="OS321" s="236"/>
      <c r="OT321" s="236"/>
      <c r="OU321" s="236"/>
      <c r="OV321" s="236"/>
      <c r="OW321" s="236"/>
      <c r="OX321" s="236"/>
      <c r="OY321" s="236"/>
      <c r="OZ321" s="236"/>
      <c r="PA321" s="236"/>
      <c r="PB321" s="236"/>
      <c r="PC321" s="236"/>
      <c r="PD321" s="236"/>
      <c r="PE321" s="236"/>
      <c r="PF321" s="236"/>
      <c r="PG321" s="236"/>
      <c r="PH321" s="236"/>
      <c r="PI321" s="236"/>
      <c r="PJ321" s="236"/>
      <c r="PK321" s="236"/>
      <c r="PL321" s="236"/>
      <c r="PM321" s="236"/>
      <c r="PN321" s="236"/>
      <c r="PO321" s="236"/>
      <c r="PP321" s="236"/>
      <c r="PQ321" s="236"/>
      <c r="PR321" s="236"/>
      <c r="PS321" s="236"/>
      <c r="PT321" s="236"/>
      <c r="PU321" s="236"/>
      <c r="PV321" s="236"/>
      <c r="PW321" s="236"/>
      <c r="PX321" s="236"/>
      <c r="PY321" s="236"/>
      <c r="PZ321" s="236"/>
      <c r="QA321" s="236"/>
      <c r="QB321" s="236"/>
      <c r="QC321" s="236"/>
      <c r="QD321" s="236"/>
      <c r="QE321" s="236"/>
      <c r="QF321" s="236"/>
      <c r="QG321" s="236"/>
      <c r="QH321" s="236"/>
      <c r="QI321" s="236"/>
      <c r="QJ321" s="236"/>
      <c r="QK321" s="236"/>
      <c r="QL321" s="236"/>
      <c r="QM321" s="236"/>
      <c r="QN321" s="236"/>
      <c r="QO321" s="236"/>
      <c r="QP321" s="236"/>
      <c r="QQ321" s="236"/>
      <c r="QR321" s="236"/>
      <c r="QS321" s="236"/>
      <c r="QT321" s="236"/>
      <c r="QU321" s="236"/>
      <c r="QV321" s="236"/>
      <c r="QW321" s="236"/>
      <c r="QX321" s="236"/>
      <c r="QY321" s="236"/>
      <c r="QZ321" s="236"/>
      <c r="RA321" s="236"/>
      <c r="RB321" s="236"/>
      <c r="RC321" s="236"/>
      <c r="RD321" s="236"/>
      <c r="RE321" s="236"/>
      <c r="RF321" s="236"/>
      <c r="RG321" s="236"/>
      <c r="RH321" s="236"/>
      <c r="RI321" s="236"/>
      <c r="RJ321" s="236"/>
      <c r="RK321" s="236"/>
      <c r="RL321" s="236"/>
      <c r="RM321" s="236"/>
      <c r="RN321" s="236"/>
      <c r="RO321" s="236"/>
      <c r="RP321" s="236"/>
      <c r="RQ321" s="236"/>
      <c r="RR321" s="236"/>
      <c r="RS321" s="236"/>
      <c r="RT321" s="236"/>
      <c r="RU321" s="236"/>
      <c r="RV321" s="236"/>
      <c r="RW321" s="236"/>
      <c r="RX321" s="236"/>
      <c r="RY321" s="236"/>
      <c r="RZ321" s="236"/>
      <c r="SA321" s="236"/>
      <c r="SB321" s="236"/>
    </row>
    <row r="322" spans="1:496" ht="15" customHeight="1" x14ac:dyDescent="0.2">
      <c r="A322" s="237" t="str">
        <f t="shared" si="7"/>
        <v>INDEC-PB - 49113-1</v>
      </c>
      <c r="B322" s="237">
        <v>49113</v>
      </c>
      <c r="C322" s="236" t="s">
        <v>51</v>
      </c>
      <c r="D322" s="237">
        <v>1</v>
      </c>
      <c r="E322" s="263" t="s">
        <v>351</v>
      </c>
    </row>
    <row r="323" spans="1:496" ht="15" customHeight="1" x14ac:dyDescent="0.2">
      <c r="A323" s="237" t="str">
        <f t="shared" si="7"/>
        <v>INDEC-PB - 36270-1</v>
      </c>
      <c r="B323" s="237">
        <v>36270</v>
      </c>
      <c r="C323" s="236" t="s">
        <v>51</v>
      </c>
      <c r="D323" s="237">
        <v>1</v>
      </c>
      <c r="E323" s="263" t="s">
        <v>352</v>
      </c>
    </row>
    <row r="324" spans="1:496" ht="15" customHeight="1" x14ac:dyDescent="0.2">
      <c r="A324" s="237" t="str">
        <f t="shared" si="7"/>
        <v>INDEC-PB - 46539-1</v>
      </c>
      <c r="B324" s="237">
        <v>46539</v>
      </c>
      <c r="C324" s="236" t="s">
        <v>51</v>
      </c>
      <c r="D324" s="237">
        <v>1</v>
      </c>
      <c r="E324" s="263" t="s">
        <v>353</v>
      </c>
    </row>
    <row r="325" spans="1:496" ht="15" customHeight="1" x14ac:dyDescent="0.2">
      <c r="A325" s="237" t="str">
        <f t="shared" si="7"/>
        <v>INDEC-PB - 37370-1</v>
      </c>
      <c r="B325" s="237">
        <v>37370</v>
      </c>
      <c r="C325" s="236" t="s">
        <v>51</v>
      </c>
      <c r="D325" s="237">
        <v>1</v>
      </c>
      <c r="E325" s="263" t="s">
        <v>354</v>
      </c>
    </row>
    <row r="326" spans="1:496" ht="15" customHeight="1" x14ac:dyDescent="0.2">
      <c r="A326" s="237" t="str">
        <f t="shared" si="7"/>
        <v>INDEC-PB - 35110-4</v>
      </c>
      <c r="B326" s="237">
        <v>35110</v>
      </c>
      <c r="C326" s="236" t="s">
        <v>51</v>
      </c>
      <c r="D326" s="237">
        <v>4</v>
      </c>
      <c r="E326" s="263" t="s">
        <v>355</v>
      </c>
    </row>
    <row r="327" spans="1:496" ht="15" customHeight="1" x14ac:dyDescent="0.2">
      <c r="A327" s="237" t="str">
        <f t="shared" si="7"/>
        <v>INDEC-PB - 41261-1</v>
      </c>
      <c r="B327" s="237">
        <v>41261</v>
      </c>
      <c r="C327" s="236" t="s">
        <v>51</v>
      </c>
      <c r="D327" s="237">
        <v>1</v>
      </c>
      <c r="E327" s="263" t="s">
        <v>356</v>
      </c>
    </row>
    <row r="328" spans="1:496" ht="15" customHeight="1" x14ac:dyDescent="0.2">
      <c r="A328" s="237" t="str">
        <f t="shared" si="7"/>
        <v>INDEC-PB - 36490-6</v>
      </c>
      <c r="B328" s="237">
        <v>36490</v>
      </c>
      <c r="C328" s="236" t="s">
        <v>51</v>
      </c>
      <c r="D328" s="237">
        <v>6</v>
      </c>
      <c r="E328" s="263" t="s">
        <v>357</v>
      </c>
    </row>
    <row r="329" spans="1:496" ht="15" customHeight="1" x14ac:dyDescent="0.2">
      <c r="A329" s="237" t="str">
        <f t="shared" si="7"/>
        <v>INDEC-PB - 42944-1</v>
      </c>
      <c r="B329" s="237">
        <v>42944</v>
      </c>
      <c r="C329" s="236" t="s">
        <v>51</v>
      </c>
      <c r="D329" s="237">
        <v>1</v>
      </c>
      <c r="E329" s="263" t="s">
        <v>358</v>
      </c>
    </row>
    <row r="330" spans="1:496" ht="15" customHeight="1" x14ac:dyDescent="0.2">
      <c r="A330" s="237" t="str">
        <f t="shared" si="7"/>
        <v>INDEC-PB - 42320-1</v>
      </c>
      <c r="B330" s="237">
        <v>42320</v>
      </c>
      <c r="C330" s="236" t="s">
        <v>51</v>
      </c>
      <c r="D330" s="237">
        <v>1</v>
      </c>
      <c r="E330" s="263" t="s">
        <v>359</v>
      </c>
    </row>
    <row r="331" spans="1:496" ht="15" customHeight="1" x14ac:dyDescent="0.2">
      <c r="A331" s="237" t="str">
        <f t="shared" si="7"/>
        <v>INDEC-PB - 37420-1</v>
      </c>
      <c r="B331" s="237">
        <v>37420</v>
      </c>
      <c r="C331" s="236" t="s">
        <v>51</v>
      </c>
      <c r="D331" s="237">
        <v>1</v>
      </c>
      <c r="E331" s="263" t="s">
        <v>360</v>
      </c>
    </row>
    <row r="332" spans="1:496" s="243" customFormat="1" ht="15" customHeight="1" x14ac:dyDescent="0.2">
      <c r="A332" s="241"/>
      <c r="B332" s="241"/>
      <c r="D332" s="241"/>
      <c r="E332" s="264"/>
      <c r="F332" s="236"/>
      <c r="G332" s="236"/>
      <c r="H332" s="236"/>
      <c r="I332" s="236"/>
      <c r="J332" s="236"/>
      <c r="K332" s="236"/>
      <c r="L332" s="236"/>
      <c r="M332" s="236"/>
      <c r="N332" s="236"/>
      <c r="O332" s="236"/>
      <c r="P332" s="236"/>
      <c r="Q332" s="236"/>
      <c r="R332" s="236"/>
      <c r="S332" s="236"/>
      <c r="T332" s="236"/>
      <c r="U332" s="236"/>
      <c r="V332" s="236"/>
      <c r="W332" s="236"/>
      <c r="X332" s="236"/>
      <c r="Y332" s="236"/>
      <c r="Z332" s="236"/>
      <c r="AA332" s="236"/>
      <c r="AB332" s="236"/>
      <c r="AC332" s="236"/>
      <c r="AD332" s="236"/>
      <c r="AE332" s="236"/>
      <c r="AF332" s="236"/>
      <c r="AG332" s="236"/>
      <c r="AH332" s="236"/>
      <c r="AI332" s="236"/>
      <c r="AJ332" s="236"/>
      <c r="AK332" s="236"/>
      <c r="AL332" s="236"/>
      <c r="AM332" s="236"/>
      <c r="AN332" s="236"/>
      <c r="AO332" s="236"/>
      <c r="AP332" s="236"/>
      <c r="AQ332" s="236"/>
      <c r="AR332" s="236"/>
      <c r="AS332" s="236"/>
      <c r="AT332" s="236"/>
      <c r="AU332" s="236"/>
      <c r="AV332" s="236"/>
      <c r="AW332" s="236"/>
      <c r="AX332" s="236"/>
      <c r="AY332" s="236"/>
      <c r="AZ332" s="236"/>
      <c r="BA332" s="236"/>
      <c r="BB332" s="236"/>
      <c r="BC332" s="236"/>
      <c r="BD332" s="236"/>
      <c r="BE332" s="236"/>
      <c r="BF332" s="236"/>
      <c r="BG332" s="236"/>
      <c r="BH332" s="236"/>
      <c r="BI332" s="236"/>
      <c r="BJ332" s="236"/>
      <c r="BK332" s="236"/>
      <c r="BL332" s="236"/>
      <c r="BM332" s="236"/>
      <c r="BN332" s="236"/>
      <c r="BO332" s="236"/>
      <c r="BP332" s="236"/>
      <c r="BQ332" s="236"/>
      <c r="BR332" s="236"/>
      <c r="BS332" s="236"/>
      <c r="BT332" s="236"/>
      <c r="BU332" s="236"/>
      <c r="BV332" s="236"/>
      <c r="BW332" s="236"/>
      <c r="BX332" s="236"/>
      <c r="BY332" s="236"/>
      <c r="BZ332" s="236"/>
      <c r="CA332" s="236"/>
      <c r="CB332" s="236"/>
      <c r="CC332" s="236"/>
      <c r="CD332" s="236"/>
      <c r="CE332" s="236"/>
      <c r="CF332" s="236"/>
      <c r="CG332" s="236"/>
      <c r="CH332" s="236"/>
      <c r="CI332" s="236"/>
      <c r="CJ332" s="236"/>
      <c r="CK332" s="236"/>
      <c r="CL332" s="236"/>
      <c r="CM332" s="236"/>
      <c r="CN332" s="236"/>
      <c r="CO332" s="236"/>
      <c r="CP332" s="236"/>
      <c r="CQ332" s="236"/>
      <c r="CR332" s="236"/>
      <c r="CS332" s="236"/>
      <c r="CT332" s="236"/>
      <c r="CU332" s="236"/>
      <c r="CV332" s="236"/>
      <c r="CW332" s="236"/>
      <c r="CX332" s="236"/>
      <c r="CY332" s="236"/>
      <c r="CZ332" s="236"/>
      <c r="DA332" s="236"/>
      <c r="DB332" s="236"/>
      <c r="DC332" s="236"/>
      <c r="DD332" s="236"/>
      <c r="DE332" s="236"/>
      <c r="DF332" s="236"/>
      <c r="DG332" s="236"/>
      <c r="DH332" s="236"/>
      <c r="DI332" s="236"/>
      <c r="DJ332" s="236"/>
      <c r="DK332" s="236"/>
      <c r="DL332" s="236"/>
      <c r="DM332" s="236"/>
      <c r="DN332" s="236"/>
      <c r="DO332" s="236"/>
      <c r="DP332" s="236"/>
      <c r="DQ332" s="236"/>
      <c r="DR332" s="236"/>
      <c r="DS332" s="236"/>
      <c r="DT332" s="236"/>
      <c r="DU332" s="236"/>
      <c r="DV332" s="236"/>
      <c r="DW332" s="236"/>
      <c r="DX332" s="236"/>
      <c r="DY332" s="236"/>
      <c r="DZ332" s="236"/>
      <c r="EA332" s="236"/>
      <c r="EB332" s="236"/>
      <c r="EC332" s="236"/>
      <c r="ED332" s="236"/>
      <c r="EE332" s="236"/>
      <c r="EF332" s="236"/>
      <c r="EG332" s="236"/>
      <c r="EH332" s="236"/>
      <c r="EI332" s="236"/>
      <c r="EJ332" s="236"/>
      <c r="EK332" s="236"/>
      <c r="EL332" s="236"/>
      <c r="EM332" s="236"/>
      <c r="EN332" s="236"/>
      <c r="EO332" s="236"/>
      <c r="EP332" s="236"/>
      <c r="EQ332" s="236"/>
      <c r="ER332" s="236"/>
      <c r="ES332" s="236"/>
      <c r="ET332" s="236"/>
      <c r="EU332" s="236"/>
      <c r="EV332" s="236"/>
      <c r="EW332" s="236"/>
      <c r="EX332" s="236"/>
      <c r="EY332" s="236"/>
      <c r="EZ332" s="236"/>
      <c r="FA332" s="236"/>
      <c r="FB332" s="236"/>
      <c r="FC332" s="236"/>
      <c r="FD332" s="236"/>
      <c r="FE332" s="236"/>
      <c r="FF332" s="236"/>
      <c r="FG332" s="236"/>
      <c r="FH332" s="236"/>
      <c r="FI332" s="236"/>
      <c r="FJ332" s="236"/>
      <c r="FK332" s="236"/>
      <c r="FL332" s="236"/>
      <c r="FM332" s="236"/>
      <c r="FN332" s="236"/>
      <c r="FO332" s="236"/>
      <c r="FP332" s="236"/>
      <c r="FQ332" s="236"/>
      <c r="FR332" s="236"/>
      <c r="FS332" s="236"/>
      <c r="FT332" s="236"/>
      <c r="FU332" s="236"/>
      <c r="FV332" s="236"/>
      <c r="FW332" s="236"/>
      <c r="FX332" s="236"/>
      <c r="FY332" s="236"/>
      <c r="FZ332" s="236"/>
      <c r="GA332" s="236"/>
      <c r="GB332" s="236"/>
      <c r="GC332" s="236"/>
      <c r="GD332" s="236"/>
      <c r="GE332" s="236"/>
      <c r="GF332" s="236"/>
      <c r="GG332" s="236"/>
      <c r="GH332" s="236"/>
      <c r="GI332" s="236"/>
      <c r="GJ332" s="236"/>
      <c r="GK332" s="236"/>
      <c r="GL332" s="236"/>
      <c r="GM332" s="236"/>
      <c r="GN332" s="236"/>
      <c r="GO332" s="236"/>
      <c r="GP332" s="236"/>
      <c r="GQ332" s="236"/>
      <c r="GR332" s="236"/>
      <c r="GS332" s="236"/>
      <c r="GT332" s="236"/>
      <c r="GU332" s="236"/>
      <c r="GV332" s="236"/>
      <c r="GW332" s="236"/>
      <c r="GX332" s="236"/>
      <c r="GY332" s="236"/>
      <c r="GZ332" s="236"/>
      <c r="HA332" s="236"/>
      <c r="HB332" s="236"/>
      <c r="HC332" s="236"/>
      <c r="HD332" s="236"/>
      <c r="HE332" s="236"/>
      <c r="HF332" s="236"/>
      <c r="HG332" s="236"/>
      <c r="HH332" s="236"/>
      <c r="HI332" s="236"/>
      <c r="HJ332" s="236"/>
      <c r="HK332" s="236"/>
      <c r="HL332" s="236"/>
      <c r="HM332" s="236"/>
      <c r="HN332" s="236"/>
      <c r="HO332" s="236"/>
      <c r="HP332" s="236"/>
      <c r="HQ332" s="236"/>
      <c r="HR332" s="236"/>
      <c r="HS332" s="236"/>
      <c r="HT332" s="236"/>
      <c r="HU332" s="236"/>
      <c r="HV332" s="236"/>
      <c r="HW332" s="236"/>
      <c r="HX332" s="236"/>
      <c r="HY332" s="236"/>
      <c r="HZ332" s="236"/>
      <c r="IA332" s="236"/>
      <c r="IB332" s="236"/>
      <c r="IC332" s="236"/>
      <c r="ID332" s="236"/>
      <c r="IE332" s="236"/>
      <c r="IF332" s="236"/>
      <c r="IG332" s="236"/>
      <c r="IH332" s="236"/>
      <c r="II332" s="236"/>
      <c r="IJ332" s="236"/>
      <c r="IK332" s="236"/>
      <c r="IL332" s="236"/>
      <c r="IM332" s="236"/>
      <c r="IN332" s="236"/>
      <c r="IO332" s="236"/>
      <c r="IP332" s="236"/>
      <c r="IQ332" s="236"/>
      <c r="IR332" s="236"/>
      <c r="IS332" s="236"/>
      <c r="IT332" s="236"/>
      <c r="IU332" s="236"/>
      <c r="IV332" s="236"/>
      <c r="IW332" s="236"/>
      <c r="IX332" s="236"/>
      <c r="IY332" s="236"/>
      <c r="IZ332" s="236"/>
      <c r="JA332" s="236"/>
      <c r="JB332" s="236"/>
      <c r="JC332" s="236"/>
      <c r="JD332" s="236"/>
      <c r="JE332" s="236"/>
      <c r="JF332" s="236"/>
      <c r="JG332" s="236"/>
      <c r="JH332" s="236"/>
      <c r="JI332" s="236"/>
      <c r="JJ332" s="236"/>
      <c r="JK332" s="236"/>
      <c r="JL332" s="236"/>
      <c r="JM332" s="236"/>
      <c r="JN332" s="236"/>
      <c r="JO332" s="236"/>
      <c r="JP332" s="236"/>
      <c r="JQ332" s="236"/>
      <c r="JR332" s="236"/>
      <c r="JS332" s="236"/>
      <c r="JT332" s="236"/>
      <c r="JU332" s="236"/>
      <c r="JV332" s="236"/>
      <c r="JW332" s="236"/>
      <c r="JX332" s="236"/>
      <c r="JY332" s="236"/>
      <c r="JZ332" s="236"/>
      <c r="KA332" s="236"/>
      <c r="KB332" s="236"/>
      <c r="KC332" s="236"/>
      <c r="KD332" s="236"/>
      <c r="KE332" s="236"/>
      <c r="KF332" s="236"/>
      <c r="KG332" s="236"/>
      <c r="KH332" s="236"/>
      <c r="KI332" s="236"/>
      <c r="KJ332" s="236"/>
      <c r="KK332" s="236"/>
      <c r="KL332" s="236"/>
      <c r="KM332" s="236"/>
      <c r="KN332" s="236"/>
      <c r="KO332" s="236"/>
      <c r="KP332" s="236"/>
      <c r="KQ332" s="236"/>
      <c r="KR332" s="236"/>
      <c r="KS332" s="236"/>
      <c r="KT332" s="236"/>
      <c r="KU332" s="236"/>
      <c r="KV332" s="236"/>
      <c r="KW332" s="236"/>
      <c r="KX332" s="236"/>
      <c r="KY332" s="236"/>
      <c r="KZ332" s="236"/>
      <c r="LA332" s="236"/>
      <c r="LB332" s="236"/>
      <c r="LC332" s="236"/>
      <c r="LD332" s="236"/>
      <c r="LE332" s="236"/>
      <c r="LF332" s="236"/>
      <c r="LG332" s="236"/>
      <c r="LH332" s="236"/>
      <c r="LI332" s="236"/>
      <c r="LJ332" s="236"/>
      <c r="LK332" s="236"/>
      <c r="LL332" s="236"/>
      <c r="LM332" s="236"/>
      <c r="LN332" s="236"/>
      <c r="LO332" s="236"/>
      <c r="LP332" s="236"/>
      <c r="LQ332" s="236"/>
      <c r="LR332" s="236"/>
      <c r="LS332" s="236"/>
      <c r="LT332" s="236"/>
      <c r="LU332" s="236"/>
      <c r="LV332" s="236"/>
      <c r="LW332" s="236"/>
      <c r="LX332" s="236"/>
      <c r="LY332" s="236"/>
      <c r="LZ332" s="236"/>
      <c r="MA332" s="236"/>
      <c r="MB332" s="236"/>
      <c r="MC332" s="236"/>
      <c r="MD332" s="236"/>
      <c r="ME332" s="236"/>
      <c r="MF332" s="236"/>
      <c r="MG332" s="236"/>
      <c r="MH332" s="236"/>
      <c r="MI332" s="236"/>
      <c r="MJ332" s="236"/>
      <c r="MK332" s="236"/>
      <c r="ML332" s="236"/>
      <c r="MM332" s="236"/>
      <c r="MN332" s="236"/>
      <c r="MO332" s="236"/>
      <c r="MP332" s="236"/>
      <c r="MQ332" s="236"/>
      <c r="MR332" s="236"/>
      <c r="MS332" s="236"/>
      <c r="MT332" s="236"/>
      <c r="MU332" s="236"/>
      <c r="MV332" s="236"/>
      <c r="MW332" s="236"/>
      <c r="MX332" s="236"/>
      <c r="MY332" s="236"/>
      <c r="MZ332" s="236"/>
      <c r="NA332" s="236"/>
      <c r="NB332" s="236"/>
      <c r="NC332" s="236"/>
      <c r="ND332" s="236"/>
      <c r="NE332" s="236"/>
      <c r="NF332" s="236"/>
      <c r="NG332" s="236"/>
      <c r="NH332" s="236"/>
      <c r="NI332" s="236"/>
      <c r="NJ332" s="236"/>
      <c r="NK332" s="236"/>
      <c r="NL332" s="236"/>
      <c r="NM332" s="236"/>
      <c r="NN332" s="236"/>
      <c r="NO332" s="236"/>
      <c r="NP332" s="236"/>
      <c r="NQ332" s="236"/>
      <c r="NR332" s="236"/>
      <c r="NS332" s="236"/>
      <c r="NT332" s="236"/>
      <c r="NU332" s="236"/>
      <c r="NV332" s="236"/>
      <c r="NW332" s="236"/>
      <c r="NX332" s="236"/>
      <c r="NY332" s="236"/>
      <c r="NZ332" s="236"/>
      <c r="OA332" s="236"/>
      <c r="OB332" s="236"/>
      <c r="OC332" s="236"/>
      <c r="OD332" s="236"/>
      <c r="OE332" s="236"/>
      <c r="OF332" s="236"/>
      <c r="OG332" s="236"/>
      <c r="OH332" s="236"/>
      <c r="OI332" s="236"/>
      <c r="OJ332" s="236"/>
      <c r="OK332" s="236"/>
      <c r="OL332" s="236"/>
      <c r="OM332" s="236"/>
      <c r="ON332" s="236"/>
      <c r="OO332" s="236"/>
      <c r="OP332" s="236"/>
      <c r="OQ332" s="236"/>
      <c r="OR332" s="236"/>
      <c r="OS332" s="236"/>
      <c r="OT332" s="236"/>
      <c r="OU332" s="236"/>
      <c r="OV332" s="236"/>
      <c r="OW332" s="236"/>
      <c r="OX332" s="236"/>
      <c r="OY332" s="236"/>
      <c r="OZ332" s="236"/>
      <c r="PA332" s="236"/>
      <c r="PB332" s="236"/>
      <c r="PC332" s="236"/>
      <c r="PD332" s="236"/>
      <c r="PE332" s="236"/>
      <c r="PF332" s="236"/>
      <c r="PG332" s="236"/>
      <c r="PH332" s="236"/>
      <c r="PI332" s="236"/>
      <c r="PJ332" s="236"/>
      <c r="PK332" s="236"/>
      <c r="PL332" s="236"/>
      <c r="PM332" s="236"/>
      <c r="PN332" s="236"/>
      <c r="PO332" s="236"/>
      <c r="PP332" s="236"/>
      <c r="PQ332" s="236"/>
      <c r="PR332" s="236"/>
      <c r="PS332" s="236"/>
      <c r="PT332" s="236"/>
      <c r="PU332" s="236"/>
      <c r="PV332" s="236"/>
      <c r="PW332" s="236"/>
      <c r="PX332" s="236"/>
      <c r="PY332" s="236"/>
      <c r="PZ332" s="236"/>
      <c r="QA332" s="236"/>
      <c r="QB332" s="236"/>
      <c r="QC332" s="236"/>
      <c r="QD332" s="236"/>
      <c r="QE332" s="236"/>
      <c r="QF332" s="236"/>
      <c r="QG332" s="236"/>
      <c r="QH332" s="236"/>
      <c r="QI332" s="236"/>
      <c r="QJ332" s="236"/>
      <c r="QK332" s="236"/>
      <c r="QL332" s="236"/>
      <c r="QM332" s="236"/>
      <c r="QN332" s="236"/>
      <c r="QO332" s="236"/>
      <c r="QP332" s="236"/>
      <c r="QQ332" s="236"/>
      <c r="QR332" s="236"/>
      <c r="QS332" s="236"/>
      <c r="QT332" s="236"/>
      <c r="QU332" s="236"/>
      <c r="QV332" s="236"/>
      <c r="QW332" s="236"/>
      <c r="QX332" s="236"/>
      <c r="QY332" s="236"/>
      <c r="QZ332" s="236"/>
      <c r="RA332" s="236"/>
      <c r="RB332" s="236"/>
      <c r="RC332" s="236"/>
      <c r="RD332" s="236"/>
      <c r="RE332" s="236"/>
      <c r="RF332" s="236"/>
      <c r="RG332" s="236"/>
      <c r="RH332" s="236"/>
      <c r="RI332" s="236"/>
      <c r="RJ332" s="236"/>
      <c r="RK332" s="236"/>
      <c r="RL332" s="236"/>
      <c r="RM332" s="236"/>
      <c r="RN332" s="236"/>
      <c r="RO332" s="236"/>
      <c r="RP332" s="236"/>
      <c r="RQ332" s="236"/>
      <c r="RR332" s="236"/>
      <c r="RS332" s="236"/>
      <c r="RT332" s="236"/>
      <c r="RU332" s="236"/>
      <c r="RV332" s="236"/>
      <c r="RW332" s="236"/>
      <c r="RX332" s="236"/>
      <c r="RY332" s="236"/>
      <c r="RZ332" s="236"/>
      <c r="SA332" s="236"/>
      <c r="SB332" s="236"/>
    </row>
    <row r="333" spans="1:496" s="243" customFormat="1" ht="15" customHeight="1" x14ac:dyDescent="0.2">
      <c r="A333" s="241"/>
      <c r="B333" s="241"/>
      <c r="D333" s="241"/>
      <c r="E333" s="264"/>
      <c r="F333" s="236"/>
      <c r="G333" s="236"/>
      <c r="H333" s="236"/>
      <c r="I333" s="236"/>
      <c r="J333" s="236"/>
      <c r="K333" s="236"/>
      <c r="L333" s="236"/>
      <c r="M333" s="236"/>
      <c r="N333" s="236"/>
      <c r="O333" s="236"/>
      <c r="P333" s="236"/>
      <c r="Q333" s="236"/>
      <c r="R333" s="236"/>
      <c r="S333" s="236"/>
      <c r="T333" s="236"/>
      <c r="U333" s="236"/>
      <c r="V333" s="236"/>
      <c r="W333" s="236"/>
      <c r="X333" s="236"/>
      <c r="Y333" s="236"/>
      <c r="Z333" s="236"/>
      <c r="AA333" s="236"/>
      <c r="AB333" s="236"/>
      <c r="AC333" s="236"/>
      <c r="AD333" s="236"/>
      <c r="AE333" s="236"/>
      <c r="AF333" s="236"/>
      <c r="AG333" s="236"/>
      <c r="AH333" s="236"/>
      <c r="AI333" s="236"/>
      <c r="AJ333" s="236"/>
      <c r="AK333" s="236"/>
      <c r="AL333" s="236"/>
      <c r="AM333" s="236"/>
      <c r="AN333" s="236"/>
      <c r="AO333" s="236"/>
      <c r="AP333" s="236"/>
      <c r="AQ333" s="236"/>
      <c r="AR333" s="236"/>
      <c r="AS333" s="236"/>
      <c r="AT333" s="236"/>
      <c r="AU333" s="236"/>
      <c r="AV333" s="236"/>
      <c r="AW333" s="236"/>
      <c r="AX333" s="236"/>
      <c r="AY333" s="236"/>
      <c r="AZ333" s="236"/>
      <c r="BA333" s="236"/>
      <c r="BB333" s="236"/>
      <c r="BC333" s="236"/>
      <c r="BD333" s="236"/>
      <c r="BE333" s="236"/>
      <c r="BF333" s="236"/>
      <c r="BG333" s="236"/>
      <c r="BH333" s="236"/>
      <c r="BI333" s="236"/>
      <c r="BJ333" s="236"/>
      <c r="BK333" s="236"/>
      <c r="BL333" s="236"/>
      <c r="BM333" s="236"/>
      <c r="BN333" s="236"/>
      <c r="BO333" s="236"/>
      <c r="BP333" s="236"/>
      <c r="BQ333" s="236"/>
      <c r="BR333" s="236"/>
      <c r="BS333" s="236"/>
      <c r="BT333" s="236"/>
      <c r="BU333" s="236"/>
      <c r="BV333" s="236"/>
      <c r="BW333" s="236"/>
      <c r="BX333" s="236"/>
      <c r="BY333" s="236"/>
      <c r="BZ333" s="236"/>
      <c r="CA333" s="236"/>
      <c r="CB333" s="236"/>
      <c r="CC333" s="236"/>
      <c r="CD333" s="236"/>
      <c r="CE333" s="236"/>
      <c r="CF333" s="236"/>
      <c r="CG333" s="236"/>
      <c r="CH333" s="236"/>
      <c r="CI333" s="236"/>
      <c r="CJ333" s="236"/>
      <c r="CK333" s="236"/>
      <c r="CL333" s="236"/>
      <c r="CM333" s="236"/>
      <c r="CN333" s="236"/>
      <c r="CO333" s="236"/>
      <c r="CP333" s="236"/>
      <c r="CQ333" s="236"/>
      <c r="CR333" s="236"/>
      <c r="CS333" s="236"/>
      <c r="CT333" s="236"/>
      <c r="CU333" s="236"/>
      <c r="CV333" s="236"/>
      <c r="CW333" s="236"/>
      <c r="CX333" s="236"/>
      <c r="CY333" s="236"/>
      <c r="CZ333" s="236"/>
      <c r="DA333" s="236"/>
      <c r="DB333" s="236"/>
      <c r="DC333" s="236"/>
      <c r="DD333" s="236"/>
      <c r="DE333" s="236"/>
      <c r="DF333" s="236"/>
      <c r="DG333" s="236"/>
      <c r="DH333" s="236"/>
      <c r="DI333" s="236"/>
      <c r="DJ333" s="236"/>
      <c r="DK333" s="236"/>
      <c r="DL333" s="236"/>
      <c r="DM333" s="236"/>
      <c r="DN333" s="236"/>
      <c r="DO333" s="236"/>
      <c r="DP333" s="236"/>
      <c r="DQ333" s="236"/>
      <c r="DR333" s="236"/>
      <c r="DS333" s="236"/>
      <c r="DT333" s="236"/>
      <c r="DU333" s="236"/>
      <c r="DV333" s="236"/>
      <c r="DW333" s="236"/>
      <c r="DX333" s="236"/>
      <c r="DY333" s="236"/>
      <c r="DZ333" s="236"/>
      <c r="EA333" s="236"/>
      <c r="EB333" s="236"/>
      <c r="EC333" s="236"/>
      <c r="ED333" s="236"/>
      <c r="EE333" s="236"/>
      <c r="EF333" s="236"/>
      <c r="EG333" s="236"/>
      <c r="EH333" s="236"/>
      <c r="EI333" s="236"/>
      <c r="EJ333" s="236"/>
      <c r="EK333" s="236"/>
      <c r="EL333" s="236"/>
      <c r="EM333" s="236"/>
      <c r="EN333" s="236"/>
      <c r="EO333" s="236"/>
      <c r="EP333" s="236"/>
      <c r="EQ333" s="236"/>
      <c r="ER333" s="236"/>
      <c r="ES333" s="236"/>
      <c r="ET333" s="236"/>
      <c r="EU333" s="236"/>
      <c r="EV333" s="236"/>
      <c r="EW333" s="236"/>
      <c r="EX333" s="236"/>
      <c r="EY333" s="236"/>
      <c r="EZ333" s="236"/>
      <c r="FA333" s="236"/>
      <c r="FB333" s="236"/>
      <c r="FC333" s="236"/>
      <c r="FD333" s="236"/>
      <c r="FE333" s="236"/>
      <c r="FF333" s="236"/>
      <c r="FG333" s="236"/>
      <c r="FH333" s="236"/>
      <c r="FI333" s="236"/>
      <c r="FJ333" s="236"/>
      <c r="FK333" s="236"/>
      <c r="FL333" s="236"/>
      <c r="FM333" s="236"/>
      <c r="FN333" s="236"/>
      <c r="FO333" s="236"/>
      <c r="FP333" s="236"/>
      <c r="FQ333" s="236"/>
      <c r="FR333" s="236"/>
      <c r="FS333" s="236"/>
      <c r="FT333" s="236"/>
      <c r="FU333" s="236"/>
      <c r="FV333" s="236"/>
      <c r="FW333" s="236"/>
      <c r="FX333" s="236"/>
      <c r="FY333" s="236"/>
      <c r="FZ333" s="236"/>
      <c r="GA333" s="236"/>
      <c r="GB333" s="236"/>
      <c r="GC333" s="236"/>
      <c r="GD333" s="236"/>
      <c r="GE333" s="236"/>
      <c r="GF333" s="236"/>
      <c r="GG333" s="236"/>
      <c r="GH333" s="236"/>
      <c r="GI333" s="236"/>
      <c r="GJ333" s="236"/>
      <c r="GK333" s="236"/>
      <c r="GL333" s="236"/>
      <c r="GM333" s="236"/>
      <c r="GN333" s="236"/>
      <c r="GO333" s="236"/>
      <c r="GP333" s="236"/>
      <c r="GQ333" s="236"/>
      <c r="GR333" s="236"/>
      <c r="GS333" s="236"/>
      <c r="GT333" s="236"/>
      <c r="GU333" s="236"/>
      <c r="GV333" s="236"/>
      <c r="GW333" s="236"/>
      <c r="GX333" s="236"/>
      <c r="GY333" s="236"/>
      <c r="GZ333" s="236"/>
      <c r="HA333" s="236"/>
      <c r="HB333" s="236"/>
      <c r="HC333" s="236"/>
      <c r="HD333" s="236"/>
      <c r="HE333" s="236"/>
      <c r="HF333" s="236"/>
      <c r="HG333" s="236"/>
      <c r="HH333" s="236"/>
      <c r="HI333" s="236"/>
      <c r="HJ333" s="236"/>
      <c r="HK333" s="236"/>
      <c r="HL333" s="236"/>
      <c r="HM333" s="236"/>
      <c r="HN333" s="236"/>
      <c r="HO333" s="236"/>
      <c r="HP333" s="236"/>
      <c r="HQ333" s="236"/>
      <c r="HR333" s="236"/>
      <c r="HS333" s="236"/>
      <c r="HT333" s="236"/>
      <c r="HU333" s="236"/>
      <c r="HV333" s="236"/>
      <c r="HW333" s="236"/>
      <c r="HX333" s="236"/>
      <c r="HY333" s="236"/>
      <c r="HZ333" s="236"/>
      <c r="IA333" s="236"/>
      <c r="IB333" s="236"/>
      <c r="IC333" s="236"/>
      <c r="ID333" s="236"/>
      <c r="IE333" s="236"/>
      <c r="IF333" s="236"/>
      <c r="IG333" s="236"/>
      <c r="IH333" s="236"/>
      <c r="II333" s="236"/>
      <c r="IJ333" s="236"/>
      <c r="IK333" s="236"/>
      <c r="IL333" s="236"/>
      <c r="IM333" s="236"/>
      <c r="IN333" s="236"/>
      <c r="IO333" s="236"/>
      <c r="IP333" s="236"/>
      <c r="IQ333" s="236"/>
      <c r="IR333" s="236"/>
      <c r="IS333" s="236"/>
      <c r="IT333" s="236"/>
      <c r="IU333" s="236"/>
      <c r="IV333" s="236"/>
      <c r="IW333" s="236"/>
      <c r="IX333" s="236"/>
      <c r="IY333" s="236"/>
      <c r="IZ333" s="236"/>
      <c r="JA333" s="236"/>
      <c r="JB333" s="236"/>
      <c r="JC333" s="236"/>
      <c r="JD333" s="236"/>
      <c r="JE333" s="236"/>
      <c r="JF333" s="236"/>
      <c r="JG333" s="236"/>
      <c r="JH333" s="236"/>
      <c r="JI333" s="236"/>
      <c r="JJ333" s="236"/>
      <c r="JK333" s="236"/>
      <c r="JL333" s="236"/>
      <c r="JM333" s="236"/>
      <c r="JN333" s="236"/>
      <c r="JO333" s="236"/>
      <c r="JP333" s="236"/>
      <c r="JQ333" s="236"/>
      <c r="JR333" s="236"/>
      <c r="JS333" s="236"/>
      <c r="JT333" s="236"/>
      <c r="JU333" s="236"/>
      <c r="JV333" s="236"/>
      <c r="JW333" s="236"/>
      <c r="JX333" s="236"/>
      <c r="JY333" s="236"/>
      <c r="JZ333" s="236"/>
      <c r="KA333" s="236"/>
      <c r="KB333" s="236"/>
      <c r="KC333" s="236"/>
      <c r="KD333" s="236"/>
      <c r="KE333" s="236"/>
      <c r="KF333" s="236"/>
      <c r="KG333" s="236"/>
      <c r="KH333" s="236"/>
      <c r="KI333" s="236"/>
      <c r="KJ333" s="236"/>
      <c r="KK333" s="236"/>
      <c r="KL333" s="236"/>
      <c r="KM333" s="236"/>
      <c r="KN333" s="236"/>
      <c r="KO333" s="236"/>
      <c r="KP333" s="236"/>
      <c r="KQ333" s="236"/>
      <c r="KR333" s="236"/>
      <c r="KS333" s="236"/>
      <c r="KT333" s="236"/>
      <c r="KU333" s="236"/>
      <c r="KV333" s="236"/>
      <c r="KW333" s="236"/>
      <c r="KX333" s="236"/>
      <c r="KY333" s="236"/>
      <c r="KZ333" s="236"/>
      <c r="LA333" s="236"/>
      <c r="LB333" s="236"/>
      <c r="LC333" s="236"/>
      <c r="LD333" s="236"/>
      <c r="LE333" s="236"/>
      <c r="LF333" s="236"/>
      <c r="LG333" s="236"/>
      <c r="LH333" s="236"/>
      <c r="LI333" s="236"/>
      <c r="LJ333" s="236"/>
      <c r="LK333" s="236"/>
      <c r="LL333" s="236"/>
      <c r="LM333" s="236"/>
      <c r="LN333" s="236"/>
      <c r="LO333" s="236"/>
      <c r="LP333" s="236"/>
      <c r="LQ333" s="236"/>
      <c r="LR333" s="236"/>
      <c r="LS333" s="236"/>
      <c r="LT333" s="236"/>
      <c r="LU333" s="236"/>
      <c r="LV333" s="236"/>
      <c r="LW333" s="236"/>
      <c r="LX333" s="236"/>
      <c r="LY333" s="236"/>
      <c r="LZ333" s="236"/>
      <c r="MA333" s="236"/>
      <c r="MB333" s="236"/>
      <c r="MC333" s="236"/>
      <c r="MD333" s="236"/>
      <c r="ME333" s="236"/>
      <c r="MF333" s="236"/>
      <c r="MG333" s="236"/>
      <c r="MH333" s="236"/>
      <c r="MI333" s="236"/>
      <c r="MJ333" s="236"/>
      <c r="MK333" s="236"/>
      <c r="ML333" s="236"/>
      <c r="MM333" s="236"/>
      <c r="MN333" s="236"/>
      <c r="MO333" s="236"/>
      <c r="MP333" s="236"/>
      <c r="MQ333" s="236"/>
      <c r="MR333" s="236"/>
      <c r="MS333" s="236"/>
      <c r="MT333" s="236"/>
      <c r="MU333" s="236"/>
      <c r="MV333" s="236"/>
      <c r="MW333" s="236"/>
      <c r="MX333" s="236"/>
      <c r="MY333" s="236"/>
      <c r="MZ333" s="236"/>
      <c r="NA333" s="236"/>
      <c r="NB333" s="236"/>
      <c r="NC333" s="236"/>
      <c r="ND333" s="236"/>
      <c r="NE333" s="236"/>
      <c r="NF333" s="236"/>
      <c r="NG333" s="236"/>
      <c r="NH333" s="236"/>
      <c r="NI333" s="236"/>
      <c r="NJ333" s="236"/>
      <c r="NK333" s="236"/>
      <c r="NL333" s="236"/>
      <c r="NM333" s="236"/>
      <c r="NN333" s="236"/>
      <c r="NO333" s="236"/>
      <c r="NP333" s="236"/>
      <c r="NQ333" s="236"/>
      <c r="NR333" s="236"/>
      <c r="NS333" s="236"/>
      <c r="NT333" s="236"/>
      <c r="NU333" s="236"/>
      <c r="NV333" s="236"/>
      <c r="NW333" s="236"/>
      <c r="NX333" s="236"/>
      <c r="NY333" s="236"/>
      <c r="NZ333" s="236"/>
      <c r="OA333" s="236"/>
      <c r="OB333" s="236"/>
      <c r="OC333" s="236"/>
      <c r="OD333" s="236"/>
      <c r="OE333" s="236"/>
      <c r="OF333" s="236"/>
      <c r="OG333" s="236"/>
      <c r="OH333" s="236"/>
      <c r="OI333" s="236"/>
      <c r="OJ333" s="236"/>
      <c r="OK333" s="236"/>
      <c r="OL333" s="236"/>
      <c r="OM333" s="236"/>
      <c r="ON333" s="236"/>
      <c r="OO333" s="236"/>
      <c r="OP333" s="236"/>
      <c r="OQ333" s="236"/>
      <c r="OR333" s="236"/>
      <c r="OS333" s="236"/>
      <c r="OT333" s="236"/>
      <c r="OU333" s="236"/>
      <c r="OV333" s="236"/>
      <c r="OW333" s="236"/>
      <c r="OX333" s="236"/>
      <c r="OY333" s="236"/>
      <c r="OZ333" s="236"/>
      <c r="PA333" s="236"/>
      <c r="PB333" s="236"/>
      <c r="PC333" s="236"/>
      <c r="PD333" s="236"/>
      <c r="PE333" s="236"/>
      <c r="PF333" s="236"/>
      <c r="PG333" s="236"/>
      <c r="PH333" s="236"/>
      <c r="PI333" s="236"/>
      <c r="PJ333" s="236"/>
      <c r="PK333" s="236"/>
      <c r="PL333" s="236"/>
      <c r="PM333" s="236"/>
      <c r="PN333" s="236"/>
      <c r="PO333" s="236"/>
      <c r="PP333" s="236"/>
      <c r="PQ333" s="236"/>
      <c r="PR333" s="236"/>
      <c r="PS333" s="236"/>
      <c r="PT333" s="236"/>
      <c r="PU333" s="236"/>
      <c r="PV333" s="236"/>
      <c r="PW333" s="236"/>
      <c r="PX333" s="236"/>
      <c r="PY333" s="236"/>
      <c r="PZ333" s="236"/>
      <c r="QA333" s="236"/>
      <c r="QB333" s="236"/>
      <c r="QC333" s="236"/>
      <c r="QD333" s="236"/>
      <c r="QE333" s="236"/>
      <c r="QF333" s="236"/>
      <c r="QG333" s="236"/>
      <c r="QH333" s="236"/>
      <c r="QI333" s="236"/>
      <c r="QJ333" s="236"/>
      <c r="QK333" s="236"/>
      <c r="QL333" s="236"/>
      <c r="QM333" s="236"/>
      <c r="QN333" s="236"/>
      <c r="QO333" s="236"/>
      <c r="QP333" s="236"/>
      <c r="QQ333" s="236"/>
      <c r="QR333" s="236"/>
      <c r="QS333" s="236"/>
      <c r="QT333" s="236"/>
      <c r="QU333" s="236"/>
      <c r="QV333" s="236"/>
      <c r="QW333" s="236"/>
      <c r="QX333" s="236"/>
      <c r="QY333" s="236"/>
      <c r="QZ333" s="236"/>
      <c r="RA333" s="236"/>
      <c r="RB333" s="236"/>
      <c r="RC333" s="236"/>
      <c r="RD333" s="236"/>
      <c r="RE333" s="236"/>
      <c r="RF333" s="236"/>
      <c r="RG333" s="236"/>
      <c r="RH333" s="236"/>
      <c r="RI333" s="236"/>
      <c r="RJ333" s="236"/>
      <c r="RK333" s="236"/>
      <c r="RL333" s="236"/>
      <c r="RM333" s="236"/>
      <c r="RN333" s="236"/>
      <c r="RO333" s="236"/>
      <c r="RP333" s="236"/>
      <c r="RQ333" s="236"/>
      <c r="RR333" s="236"/>
      <c r="RS333" s="236"/>
      <c r="RT333" s="236"/>
      <c r="RU333" s="236"/>
      <c r="RV333" s="236"/>
      <c r="RW333" s="236"/>
      <c r="RX333" s="236"/>
      <c r="RY333" s="236"/>
      <c r="RZ333" s="236"/>
      <c r="SA333" s="236"/>
      <c r="SB333" s="236"/>
    </row>
    <row r="334" spans="1:496" s="243" customFormat="1" ht="15" customHeight="1" x14ac:dyDescent="0.2">
      <c r="A334" s="241"/>
      <c r="B334" s="241"/>
      <c r="D334" s="241"/>
      <c r="E334" s="264"/>
      <c r="F334" s="236"/>
      <c r="G334" s="236"/>
      <c r="H334" s="236"/>
      <c r="I334" s="236"/>
      <c r="J334" s="236"/>
      <c r="K334" s="236"/>
      <c r="L334" s="236"/>
      <c r="M334" s="236"/>
      <c r="N334" s="236"/>
      <c r="O334" s="236"/>
      <c r="P334" s="236"/>
      <c r="Q334" s="236"/>
      <c r="R334" s="236"/>
      <c r="S334" s="236"/>
      <c r="T334" s="236"/>
      <c r="U334" s="236"/>
      <c r="V334" s="236"/>
      <c r="W334" s="236"/>
      <c r="X334" s="236"/>
      <c r="Y334" s="236"/>
      <c r="Z334" s="236"/>
      <c r="AA334" s="236"/>
      <c r="AB334" s="236"/>
      <c r="AC334" s="236"/>
      <c r="AD334" s="236"/>
      <c r="AE334" s="236"/>
      <c r="AF334" s="236"/>
      <c r="AG334" s="236"/>
      <c r="AH334" s="236"/>
      <c r="AI334" s="236"/>
      <c r="AJ334" s="236"/>
      <c r="AK334" s="236"/>
      <c r="AL334" s="236"/>
      <c r="AM334" s="236"/>
      <c r="AN334" s="236"/>
      <c r="AO334" s="236"/>
      <c r="AP334" s="236"/>
      <c r="AQ334" s="236"/>
      <c r="AR334" s="236"/>
      <c r="AS334" s="236"/>
      <c r="AT334" s="236"/>
      <c r="AU334" s="236"/>
      <c r="AV334" s="236"/>
      <c r="AW334" s="236"/>
      <c r="AX334" s="236"/>
      <c r="AY334" s="236"/>
      <c r="AZ334" s="236"/>
      <c r="BA334" s="236"/>
      <c r="BB334" s="236"/>
      <c r="BC334" s="236"/>
      <c r="BD334" s="236"/>
      <c r="BE334" s="236"/>
      <c r="BF334" s="236"/>
      <c r="BG334" s="236"/>
      <c r="BH334" s="236"/>
      <c r="BI334" s="236"/>
      <c r="BJ334" s="236"/>
      <c r="BK334" s="236"/>
      <c r="BL334" s="236"/>
      <c r="BM334" s="236"/>
      <c r="BN334" s="236"/>
      <c r="BO334" s="236"/>
      <c r="BP334" s="236"/>
      <c r="BQ334" s="236"/>
      <c r="BR334" s="236"/>
      <c r="BS334" s="236"/>
      <c r="BT334" s="236"/>
      <c r="BU334" s="236"/>
      <c r="BV334" s="236"/>
      <c r="BW334" s="236"/>
      <c r="BX334" s="236"/>
      <c r="BY334" s="236"/>
      <c r="BZ334" s="236"/>
      <c r="CA334" s="236"/>
      <c r="CB334" s="236"/>
      <c r="CC334" s="236"/>
      <c r="CD334" s="236"/>
      <c r="CE334" s="236"/>
      <c r="CF334" s="236"/>
      <c r="CG334" s="236"/>
      <c r="CH334" s="236"/>
      <c r="CI334" s="236"/>
      <c r="CJ334" s="236"/>
      <c r="CK334" s="236"/>
      <c r="CL334" s="236"/>
      <c r="CM334" s="236"/>
      <c r="CN334" s="236"/>
      <c r="CO334" s="236"/>
      <c r="CP334" s="236"/>
      <c r="CQ334" s="236"/>
      <c r="CR334" s="236"/>
      <c r="CS334" s="236"/>
      <c r="CT334" s="236"/>
      <c r="CU334" s="236"/>
      <c r="CV334" s="236"/>
      <c r="CW334" s="236"/>
      <c r="CX334" s="236"/>
      <c r="CY334" s="236"/>
      <c r="CZ334" s="236"/>
      <c r="DA334" s="236"/>
      <c r="DB334" s="236"/>
      <c r="DC334" s="236"/>
      <c r="DD334" s="236"/>
      <c r="DE334" s="236"/>
      <c r="DF334" s="236"/>
      <c r="DG334" s="236"/>
      <c r="DH334" s="236"/>
      <c r="DI334" s="236"/>
      <c r="DJ334" s="236"/>
      <c r="DK334" s="236"/>
      <c r="DL334" s="236"/>
      <c r="DM334" s="236"/>
      <c r="DN334" s="236"/>
      <c r="DO334" s="236"/>
      <c r="DP334" s="236"/>
      <c r="DQ334" s="236"/>
      <c r="DR334" s="236"/>
      <c r="DS334" s="236"/>
      <c r="DT334" s="236"/>
      <c r="DU334" s="236"/>
      <c r="DV334" s="236"/>
      <c r="DW334" s="236"/>
      <c r="DX334" s="236"/>
      <c r="DY334" s="236"/>
      <c r="DZ334" s="236"/>
      <c r="EA334" s="236"/>
      <c r="EB334" s="236"/>
      <c r="EC334" s="236"/>
      <c r="ED334" s="236"/>
      <c r="EE334" s="236"/>
      <c r="EF334" s="236"/>
      <c r="EG334" s="236"/>
      <c r="EH334" s="236"/>
      <c r="EI334" s="236"/>
      <c r="EJ334" s="236"/>
      <c r="EK334" s="236"/>
      <c r="EL334" s="236"/>
      <c r="EM334" s="236"/>
      <c r="EN334" s="236"/>
      <c r="EO334" s="236"/>
      <c r="EP334" s="236"/>
      <c r="EQ334" s="236"/>
      <c r="ER334" s="236"/>
      <c r="ES334" s="236"/>
      <c r="ET334" s="236"/>
      <c r="EU334" s="236"/>
      <c r="EV334" s="236"/>
      <c r="EW334" s="236"/>
      <c r="EX334" s="236"/>
      <c r="EY334" s="236"/>
      <c r="EZ334" s="236"/>
      <c r="FA334" s="236"/>
      <c r="FB334" s="236"/>
      <c r="FC334" s="236"/>
      <c r="FD334" s="236"/>
      <c r="FE334" s="236"/>
      <c r="FF334" s="236"/>
      <c r="FG334" s="236"/>
      <c r="FH334" s="236"/>
      <c r="FI334" s="236"/>
      <c r="FJ334" s="236"/>
      <c r="FK334" s="236"/>
      <c r="FL334" s="236"/>
      <c r="FM334" s="236"/>
      <c r="FN334" s="236"/>
      <c r="FO334" s="236"/>
      <c r="FP334" s="236"/>
      <c r="FQ334" s="236"/>
      <c r="FR334" s="236"/>
      <c r="FS334" s="236"/>
      <c r="FT334" s="236"/>
      <c r="FU334" s="236"/>
      <c r="FV334" s="236"/>
      <c r="FW334" s="236"/>
      <c r="FX334" s="236"/>
      <c r="FY334" s="236"/>
      <c r="FZ334" s="236"/>
      <c r="GA334" s="236"/>
      <c r="GB334" s="236"/>
      <c r="GC334" s="236"/>
      <c r="GD334" s="236"/>
      <c r="GE334" s="236"/>
      <c r="GF334" s="236"/>
      <c r="GG334" s="236"/>
      <c r="GH334" s="236"/>
      <c r="GI334" s="236"/>
      <c r="GJ334" s="236"/>
      <c r="GK334" s="236"/>
      <c r="GL334" s="236"/>
      <c r="GM334" s="236"/>
      <c r="GN334" s="236"/>
      <c r="GO334" s="236"/>
      <c r="GP334" s="236"/>
      <c r="GQ334" s="236"/>
      <c r="GR334" s="236"/>
      <c r="GS334" s="236"/>
      <c r="GT334" s="236"/>
      <c r="GU334" s="236"/>
      <c r="GV334" s="236"/>
      <c r="GW334" s="236"/>
      <c r="GX334" s="236"/>
      <c r="GY334" s="236"/>
      <c r="GZ334" s="236"/>
      <c r="HA334" s="236"/>
      <c r="HB334" s="236"/>
      <c r="HC334" s="236"/>
      <c r="HD334" s="236"/>
      <c r="HE334" s="236"/>
      <c r="HF334" s="236"/>
      <c r="HG334" s="236"/>
      <c r="HH334" s="236"/>
      <c r="HI334" s="236"/>
      <c r="HJ334" s="236"/>
      <c r="HK334" s="236"/>
      <c r="HL334" s="236"/>
      <c r="HM334" s="236"/>
      <c r="HN334" s="236"/>
      <c r="HO334" s="236"/>
      <c r="HP334" s="236"/>
      <c r="HQ334" s="236"/>
      <c r="HR334" s="236"/>
      <c r="HS334" s="236"/>
      <c r="HT334" s="236"/>
      <c r="HU334" s="236"/>
      <c r="HV334" s="236"/>
      <c r="HW334" s="236"/>
      <c r="HX334" s="236"/>
      <c r="HY334" s="236"/>
      <c r="HZ334" s="236"/>
      <c r="IA334" s="236"/>
      <c r="IB334" s="236"/>
      <c r="IC334" s="236"/>
      <c r="ID334" s="236"/>
      <c r="IE334" s="236"/>
      <c r="IF334" s="236"/>
      <c r="IG334" s="236"/>
      <c r="IH334" s="236"/>
      <c r="II334" s="236"/>
      <c r="IJ334" s="236"/>
      <c r="IK334" s="236"/>
      <c r="IL334" s="236"/>
      <c r="IM334" s="236"/>
      <c r="IN334" s="236"/>
      <c r="IO334" s="236"/>
      <c r="IP334" s="236"/>
      <c r="IQ334" s="236"/>
      <c r="IR334" s="236"/>
      <c r="IS334" s="236"/>
      <c r="IT334" s="236"/>
      <c r="IU334" s="236"/>
      <c r="IV334" s="236"/>
      <c r="IW334" s="236"/>
      <c r="IX334" s="236"/>
      <c r="IY334" s="236"/>
      <c r="IZ334" s="236"/>
      <c r="JA334" s="236"/>
      <c r="JB334" s="236"/>
      <c r="JC334" s="236"/>
      <c r="JD334" s="236"/>
      <c r="JE334" s="236"/>
      <c r="JF334" s="236"/>
      <c r="JG334" s="236"/>
      <c r="JH334" s="236"/>
      <c r="JI334" s="236"/>
      <c r="JJ334" s="236"/>
      <c r="JK334" s="236"/>
      <c r="JL334" s="236"/>
      <c r="JM334" s="236"/>
      <c r="JN334" s="236"/>
      <c r="JO334" s="236"/>
      <c r="JP334" s="236"/>
      <c r="JQ334" s="236"/>
      <c r="JR334" s="236"/>
      <c r="JS334" s="236"/>
      <c r="JT334" s="236"/>
      <c r="JU334" s="236"/>
      <c r="JV334" s="236"/>
      <c r="JW334" s="236"/>
      <c r="JX334" s="236"/>
      <c r="JY334" s="236"/>
      <c r="JZ334" s="236"/>
      <c r="KA334" s="236"/>
      <c r="KB334" s="236"/>
      <c r="KC334" s="236"/>
      <c r="KD334" s="236"/>
      <c r="KE334" s="236"/>
      <c r="KF334" s="236"/>
      <c r="KG334" s="236"/>
      <c r="KH334" s="236"/>
      <c r="KI334" s="236"/>
      <c r="KJ334" s="236"/>
      <c r="KK334" s="236"/>
      <c r="KL334" s="236"/>
      <c r="KM334" s="236"/>
      <c r="KN334" s="236"/>
      <c r="KO334" s="236"/>
      <c r="KP334" s="236"/>
      <c r="KQ334" s="236"/>
      <c r="KR334" s="236"/>
      <c r="KS334" s="236"/>
      <c r="KT334" s="236"/>
      <c r="KU334" s="236"/>
      <c r="KV334" s="236"/>
      <c r="KW334" s="236"/>
      <c r="KX334" s="236"/>
      <c r="KY334" s="236"/>
      <c r="KZ334" s="236"/>
      <c r="LA334" s="236"/>
      <c r="LB334" s="236"/>
      <c r="LC334" s="236"/>
      <c r="LD334" s="236"/>
      <c r="LE334" s="236"/>
      <c r="LF334" s="236"/>
      <c r="LG334" s="236"/>
      <c r="LH334" s="236"/>
      <c r="LI334" s="236"/>
      <c r="LJ334" s="236"/>
      <c r="LK334" s="236"/>
      <c r="LL334" s="236"/>
      <c r="LM334" s="236"/>
      <c r="LN334" s="236"/>
      <c r="LO334" s="236"/>
      <c r="LP334" s="236"/>
      <c r="LQ334" s="236"/>
      <c r="LR334" s="236"/>
      <c r="LS334" s="236"/>
      <c r="LT334" s="236"/>
      <c r="LU334" s="236"/>
      <c r="LV334" s="236"/>
      <c r="LW334" s="236"/>
      <c r="LX334" s="236"/>
      <c r="LY334" s="236"/>
      <c r="LZ334" s="236"/>
      <c r="MA334" s="236"/>
      <c r="MB334" s="236"/>
      <c r="MC334" s="236"/>
      <c r="MD334" s="236"/>
      <c r="ME334" s="236"/>
      <c r="MF334" s="236"/>
      <c r="MG334" s="236"/>
      <c r="MH334" s="236"/>
      <c r="MI334" s="236"/>
      <c r="MJ334" s="236"/>
      <c r="MK334" s="236"/>
      <c r="ML334" s="236"/>
      <c r="MM334" s="236"/>
      <c r="MN334" s="236"/>
      <c r="MO334" s="236"/>
      <c r="MP334" s="236"/>
      <c r="MQ334" s="236"/>
      <c r="MR334" s="236"/>
      <c r="MS334" s="236"/>
      <c r="MT334" s="236"/>
      <c r="MU334" s="236"/>
      <c r="MV334" s="236"/>
      <c r="MW334" s="236"/>
      <c r="MX334" s="236"/>
      <c r="MY334" s="236"/>
      <c r="MZ334" s="236"/>
      <c r="NA334" s="236"/>
      <c r="NB334" s="236"/>
      <c r="NC334" s="236"/>
      <c r="ND334" s="236"/>
      <c r="NE334" s="236"/>
      <c r="NF334" s="236"/>
      <c r="NG334" s="236"/>
      <c r="NH334" s="236"/>
      <c r="NI334" s="236"/>
      <c r="NJ334" s="236"/>
      <c r="NK334" s="236"/>
      <c r="NL334" s="236"/>
      <c r="NM334" s="236"/>
      <c r="NN334" s="236"/>
      <c r="NO334" s="236"/>
      <c r="NP334" s="236"/>
      <c r="NQ334" s="236"/>
      <c r="NR334" s="236"/>
      <c r="NS334" s="236"/>
      <c r="NT334" s="236"/>
      <c r="NU334" s="236"/>
      <c r="NV334" s="236"/>
      <c r="NW334" s="236"/>
      <c r="NX334" s="236"/>
      <c r="NY334" s="236"/>
      <c r="NZ334" s="236"/>
      <c r="OA334" s="236"/>
      <c r="OB334" s="236"/>
      <c r="OC334" s="236"/>
      <c r="OD334" s="236"/>
      <c r="OE334" s="236"/>
      <c r="OF334" s="236"/>
      <c r="OG334" s="236"/>
      <c r="OH334" s="236"/>
      <c r="OI334" s="236"/>
      <c r="OJ334" s="236"/>
      <c r="OK334" s="236"/>
      <c r="OL334" s="236"/>
      <c r="OM334" s="236"/>
      <c r="ON334" s="236"/>
      <c r="OO334" s="236"/>
      <c r="OP334" s="236"/>
      <c r="OQ334" s="236"/>
      <c r="OR334" s="236"/>
      <c r="OS334" s="236"/>
      <c r="OT334" s="236"/>
      <c r="OU334" s="236"/>
      <c r="OV334" s="236"/>
      <c r="OW334" s="236"/>
      <c r="OX334" s="236"/>
      <c r="OY334" s="236"/>
      <c r="OZ334" s="236"/>
      <c r="PA334" s="236"/>
      <c r="PB334" s="236"/>
      <c r="PC334" s="236"/>
      <c r="PD334" s="236"/>
      <c r="PE334" s="236"/>
      <c r="PF334" s="236"/>
      <c r="PG334" s="236"/>
      <c r="PH334" s="236"/>
      <c r="PI334" s="236"/>
      <c r="PJ334" s="236"/>
      <c r="PK334" s="236"/>
      <c r="PL334" s="236"/>
      <c r="PM334" s="236"/>
      <c r="PN334" s="236"/>
      <c r="PO334" s="236"/>
      <c r="PP334" s="236"/>
      <c r="PQ334" s="236"/>
      <c r="PR334" s="236"/>
      <c r="PS334" s="236"/>
      <c r="PT334" s="236"/>
      <c r="PU334" s="236"/>
      <c r="PV334" s="236"/>
      <c r="PW334" s="236"/>
      <c r="PX334" s="236"/>
      <c r="PY334" s="236"/>
      <c r="PZ334" s="236"/>
      <c r="QA334" s="236"/>
      <c r="QB334" s="236"/>
      <c r="QC334" s="236"/>
      <c r="QD334" s="236"/>
      <c r="QE334" s="236"/>
      <c r="QF334" s="236"/>
      <c r="QG334" s="236"/>
      <c r="QH334" s="236"/>
      <c r="QI334" s="236"/>
      <c r="QJ334" s="236"/>
      <c r="QK334" s="236"/>
      <c r="QL334" s="236"/>
      <c r="QM334" s="236"/>
      <c r="QN334" s="236"/>
      <c r="QO334" s="236"/>
      <c r="QP334" s="236"/>
      <c r="QQ334" s="236"/>
      <c r="QR334" s="236"/>
      <c r="QS334" s="236"/>
      <c r="QT334" s="236"/>
      <c r="QU334" s="236"/>
      <c r="QV334" s="236"/>
      <c r="QW334" s="236"/>
      <c r="QX334" s="236"/>
      <c r="QY334" s="236"/>
      <c r="QZ334" s="236"/>
      <c r="RA334" s="236"/>
      <c r="RB334" s="236"/>
      <c r="RC334" s="236"/>
      <c r="RD334" s="236"/>
      <c r="RE334" s="236"/>
      <c r="RF334" s="236"/>
      <c r="RG334" s="236"/>
      <c r="RH334" s="236"/>
      <c r="RI334" s="236"/>
      <c r="RJ334" s="236"/>
      <c r="RK334" s="236"/>
      <c r="RL334" s="236"/>
      <c r="RM334" s="236"/>
      <c r="RN334" s="236"/>
      <c r="RO334" s="236"/>
      <c r="RP334" s="236"/>
      <c r="RQ334" s="236"/>
      <c r="RR334" s="236"/>
      <c r="RS334" s="236"/>
      <c r="RT334" s="236"/>
      <c r="RU334" s="236"/>
      <c r="RV334" s="236"/>
      <c r="RW334" s="236"/>
      <c r="RX334" s="236"/>
      <c r="RY334" s="236"/>
      <c r="RZ334" s="236"/>
      <c r="SA334" s="236"/>
      <c r="SB334" s="236"/>
    </row>
    <row r="335" spans="1:496" ht="15" customHeight="1" x14ac:dyDescent="0.2">
      <c r="A335" s="237" t="str">
        <f t="shared" si="7"/>
        <v>INDEC-PB - 36320-1</v>
      </c>
      <c r="B335" s="237">
        <v>36320</v>
      </c>
      <c r="C335" s="236" t="s">
        <v>51</v>
      </c>
      <c r="D335" s="237">
        <v>1</v>
      </c>
      <c r="E335" s="263" t="s">
        <v>361</v>
      </c>
    </row>
    <row r="336" spans="1:496" ht="15" customHeight="1" x14ac:dyDescent="0.2">
      <c r="A336" s="237" t="str">
        <f t="shared" si="7"/>
        <v>INDEC-PB - 46220-1</v>
      </c>
      <c r="B336" s="237">
        <v>46220</v>
      </c>
      <c r="C336" s="236" t="s">
        <v>51</v>
      </c>
      <c r="D336" s="237">
        <v>1</v>
      </c>
      <c r="E336" s="263" t="s">
        <v>362</v>
      </c>
    </row>
    <row r="337" spans="1:496" s="243" customFormat="1" ht="15" customHeight="1" x14ac:dyDescent="0.2">
      <c r="A337" s="241"/>
      <c r="B337" s="241"/>
      <c r="D337" s="241"/>
      <c r="E337" s="264"/>
      <c r="F337" s="236"/>
      <c r="G337" s="236"/>
      <c r="H337" s="236"/>
      <c r="I337" s="236"/>
      <c r="J337" s="236"/>
      <c r="K337" s="236"/>
      <c r="L337" s="236"/>
      <c r="M337" s="236"/>
      <c r="N337" s="236"/>
      <c r="O337" s="236"/>
      <c r="P337" s="236"/>
      <c r="Q337" s="236"/>
      <c r="R337" s="236"/>
      <c r="S337" s="236"/>
      <c r="T337" s="236"/>
      <c r="U337" s="236"/>
      <c r="V337" s="236"/>
      <c r="W337" s="236"/>
      <c r="X337" s="236"/>
      <c r="Y337" s="236"/>
      <c r="Z337" s="236"/>
      <c r="AA337" s="236"/>
      <c r="AB337" s="236"/>
      <c r="AC337" s="236"/>
      <c r="AD337" s="236"/>
      <c r="AE337" s="236"/>
      <c r="AF337" s="236"/>
      <c r="AG337" s="236"/>
      <c r="AH337" s="236"/>
      <c r="AI337" s="236"/>
      <c r="AJ337" s="236"/>
      <c r="AK337" s="236"/>
      <c r="AL337" s="236"/>
      <c r="AM337" s="236"/>
      <c r="AN337" s="236"/>
      <c r="AO337" s="236"/>
      <c r="AP337" s="236"/>
      <c r="AQ337" s="236"/>
      <c r="AR337" s="236"/>
      <c r="AS337" s="236"/>
      <c r="AT337" s="236"/>
      <c r="AU337" s="236"/>
      <c r="AV337" s="236"/>
      <c r="AW337" s="236"/>
      <c r="AX337" s="236"/>
      <c r="AY337" s="236"/>
      <c r="AZ337" s="236"/>
      <c r="BA337" s="236"/>
      <c r="BB337" s="236"/>
      <c r="BC337" s="236"/>
      <c r="BD337" s="236"/>
      <c r="BE337" s="236"/>
      <c r="BF337" s="236"/>
      <c r="BG337" s="236"/>
      <c r="BH337" s="236"/>
      <c r="BI337" s="236"/>
      <c r="BJ337" s="236"/>
      <c r="BK337" s="236"/>
      <c r="BL337" s="236"/>
      <c r="BM337" s="236"/>
      <c r="BN337" s="236"/>
      <c r="BO337" s="236"/>
      <c r="BP337" s="236"/>
      <c r="BQ337" s="236"/>
      <c r="BR337" s="236"/>
      <c r="BS337" s="236"/>
      <c r="BT337" s="236"/>
      <c r="BU337" s="236"/>
      <c r="BV337" s="236"/>
      <c r="BW337" s="236"/>
      <c r="BX337" s="236"/>
      <c r="BY337" s="236"/>
      <c r="BZ337" s="236"/>
      <c r="CA337" s="236"/>
      <c r="CB337" s="236"/>
      <c r="CC337" s="236"/>
      <c r="CD337" s="236"/>
      <c r="CE337" s="236"/>
      <c r="CF337" s="236"/>
      <c r="CG337" s="236"/>
      <c r="CH337" s="236"/>
      <c r="CI337" s="236"/>
      <c r="CJ337" s="236"/>
      <c r="CK337" s="236"/>
      <c r="CL337" s="236"/>
      <c r="CM337" s="236"/>
      <c r="CN337" s="236"/>
      <c r="CO337" s="236"/>
      <c r="CP337" s="236"/>
      <c r="CQ337" s="236"/>
      <c r="CR337" s="236"/>
      <c r="CS337" s="236"/>
      <c r="CT337" s="236"/>
      <c r="CU337" s="236"/>
      <c r="CV337" s="236"/>
      <c r="CW337" s="236"/>
      <c r="CX337" s="236"/>
      <c r="CY337" s="236"/>
      <c r="CZ337" s="236"/>
      <c r="DA337" s="236"/>
      <c r="DB337" s="236"/>
      <c r="DC337" s="236"/>
      <c r="DD337" s="236"/>
      <c r="DE337" s="236"/>
      <c r="DF337" s="236"/>
      <c r="DG337" s="236"/>
      <c r="DH337" s="236"/>
      <c r="DI337" s="236"/>
      <c r="DJ337" s="236"/>
      <c r="DK337" s="236"/>
      <c r="DL337" s="236"/>
      <c r="DM337" s="236"/>
      <c r="DN337" s="236"/>
      <c r="DO337" s="236"/>
      <c r="DP337" s="236"/>
      <c r="DQ337" s="236"/>
      <c r="DR337" s="236"/>
      <c r="DS337" s="236"/>
      <c r="DT337" s="236"/>
      <c r="DU337" s="236"/>
      <c r="DV337" s="236"/>
      <c r="DW337" s="236"/>
      <c r="DX337" s="236"/>
      <c r="DY337" s="236"/>
      <c r="DZ337" s="236"/>
      <c r="EA337" s="236"/>
      <c r="EB337" s="236"/>
      <c r="EC337" s="236"/>
      <c r="ED337" s="236"/>
      <c r="EE337" s="236"/>
      <c r="EF337" s="236"/>
      <c r="EG337" s="236"/>
      <c r="EH337" s="236"/>
      <c r="EI337" s="236"/>
      <c r="EJ337" s="236"/>
      <c r="EK337" s="236"/>
      <c r="EL337" s="236"/>
      <c r="EM337" s="236"/>
      <c r="EN337" s="236"/>
      <c r="EO337" s="236"/>
      <c r="EP337" s="236"/>
      <c r="EQ337" s="236"/>
      <c r="ER337" s="236"/>
      <c r="ES337" s="236"/>
      <c r="ET337" s="236"/>
      <c r="EU337" s="236"/>
      <c r="EV337" s="236"/>
      <c r="EW337" s="236"/>
      <c r="EX337" s="236"/>
      <c r="EY337" s="236"/>
      <c r="EZ337" s="236"/>
      <c r="FA337" s="236"/>
      <c r="FB337" s="236"/>
      <c r="FC337" s="236"/>
      <c r="FD337" s="236"/>
      <c r="FE337" s="236"/>
      <c r="FF337" s="236"/>
      <c r="FG337" s="236"/>
      <c r="FH337" s="236"/>
      <c r="FI337" s="236"/>
      <c r="FJ337" s="236"/>
      <c r="FK337" s="236"/>
      <c r="FL337" s="236"/>
      <c r="FM337" s="236"/>
      <c r="FN337" s="236"/>
      <c r="FO337" s="236"/>
      <c r="FP337" s="236"/>
      <c r="FQ337" s="236"/>
      <c r="FR337" s="236"/>
      <c r="FS337" s="236"/>
      <c r="FT337" s="236"/>
      <c r="FU337" s="236"/>
      <c r="FV337" s="236"/>
      <c r="FW337" s="236"/>
      <c r="FX337" s="236"/>
      <c r="FY337" s="236"/>
      <c r="FZ337" s="236"/>
      <c r="GA337" s="236"/>
      <c r="GB337" s="236"/>
      <c r="GC337" s="236"/>
      <c r="GD337" s="236"/>
      <c r="GE337" s="236"/>
      <c r="GF337" s="236"/>
      <c r="GG337" s="236"/>
      <c r="GH337" s="236"/>
      <c r="GI337" s="236"/>
      <c r="GJ337" s="236"/>
      <c r="GK337" s="236"/>
      <c r="GL337" s="236"/>
      <c r="GM337" s="236"/>
      <c r="GN337" s="236"/>
      <c r="GO337" s="236"/>
      <c r="GP337" s="236"/>
      <c r="GQ337" s="236"/>
      <c r="GR337" s="236"/>
      <c r="GS337" s="236"/>
      <c r="GT337" s="236"/>
      <c r="GU337" s="236"/>
      <c r="GV337" s="236"/>
      <c r="GW337" s="236"/>
      <c r="GX337" s="236"/>
      <c r="GY337" s="236"/>
      <c r="GZ337" s="236"/>
      <c r="HA337" s="236"/>
      <c r="HB337" s="236"/>
      <c r="HC337" s="236"/>
      <c r="HD337" s="236"/>
      <c r="HE337" s="236"/>
      <c r="HF337" s="236"/>
      <c r="HG337" s="236"/>
      <c r="HH337" s="236"/>
      <c r="HI337" s="236"/>
      <c r="HJ337" s="236"/>
      <c r="HK337" s="236"/>
      <c r="HL337" s="236"/>
      <c r="HM337" s="236"/>
      <c r="HN337" s="236"/>
      <c r="HO337" s="236"/>
      <c r="HP337" s="236"/>
      <c r="HQ337" s="236"/>
      <c r="HR337" s="236"/>
      <c r="HS337" s="236"/>
      <c r="HT337" s="236"/>
      <c r="HU337" s="236"/>
      <c r="HV337" s="236"/>
      <c r="HW337" s="236"/>
      <c r="HX337" s="236"/>
      <c r="HY337" s="236"/>
      <c r="HZ337" s="236"/>
      <c r="IA337" s="236"/>
      <c r="IB337" s="236"/>
      <c r="IC337" s="236"/>
      <c r="ID337" s="236"/>
      <c r="IE337" s="236"/>
      <c r="IF337" s="236"/>
      <c r="IG337" s="236"/>
      <c r="IH337" s="236"/>
      <c r="II337" s="236"/>
      <c r="IJ337" s="236"/>
      <c r="IK337" s="236"/>
      <c r="IL337" s="236"/>
      <c r="IM337" s="236"/>
      <c r="IN337" s="236"/>
      <c r="IO337" s="236"/>
      <c r="IP337" s="236"/>
      <c r="IQ337" s="236"/>
      <c r="IR337" s="236"/>
      <c r="IS337" s="236"/>
      <c r="IT337" s="236"/>
      <c r="IU337" s="236"/>
      <c r="IV337" s="236"/>
      <c r="IW337" s="236"/>
      <c r="IX337" s="236"/>
      <c r="IY337" s="236"/>
      <c r="IZ337" s="236"/>
      <c r="JA337" s="236"/>
      <c r="JB337" s="236"/>
      <c r="JC337" s="236"/>
      <c r="JD337" s="236"/>
      <c r="JE337" s="236"/>
      <c r="JF337" s="236"/>
      <c r="JG337" s="236"/>
      <c r="JH337" s="236"/>
      <c r="JI337" s="236"/>
      <c r="JJ337" s="236"/>
      <c r="JK337" s="236"/>
      <c r="JL337" s="236"/>
      <c r="JM337" s="236"/>
      <c r="JN337" s="236"/>
      <c r="JO337" s="236"/>
      <c r="JP337" s="236"/>
      <c r="JQ337" s="236"/>
      <c r="JR337" s="236"/>
      <c r="JS337" s="236"/>
      <c r="JT337" s="236"/>
      <c r="JU337" s="236"/>
      <c r="JV337" s="236"/>
      <c r="JW337" s="236"/>
      <c r="JX337" s="236"/>
      <c r="JY337" s="236"/>
      <c r="JZ337" s="236"/>
      <c r="KA337" s="236"/>
      <c r="KB337" s="236"/>
      <c r="KC337" s="236"/>
      <c r="KD337" s="236"/>
      <c r="KE337" s="236"/>
      <c r="KF337" s="236"/>
      <c r="KG337" s="236"/>
      <c r="KH337" s="236"/>
      <c r="KI337" s="236"/>
      <c r="KJ337" s="236"/>
      <c r="KK337" s="236"/>
      <c r="KL337" s="236"/>
      <c r="KM337" s="236"/>
      <c r="KN337" s="236"/>
      <c r="KO337" s="236"/>
      <c r="KP337" s="236"/>
      <c r="KQ337" s="236"/>
      <c r="KR337" s="236"/>
      <c r="KS337" s="236"/>
      <c r="KT337" s="236"/>
      <c r="KU337" s="236"/>
      <c r="KV337" s="236"/>
      <c r="KW337" s="236"/>
      <c r="KX337" s="236"/>
      <c r="KY337" s="236"/>
      <c r="KZ337" s="236"/>
      <c r="LA337" s="236"/>
      <c r="LB337" s="236"/>
      <c r="LC337" s="236"/>
      <c r="LD337" s="236"/>
      <c r="LE337" s="236"/>
      <c r="LF337" s="236"/>
      <c r="LG337" s="236"/>
      <c r="LH337" s="236"/>
      <c r="LI337" s="236"/>
      <c r="LJ337" s="236"/>
      <c r="LK337" s="236"/>
      <c r="LL337" s="236"/>
      <c r="LM337" s="236"/>
      <c r="LN337" s="236"/>
      <c r="LO337" s="236"/>
      <c r="LP337" s="236"/>
      <c r="LQ337" s="236"/>
      <c r="LR337" s="236"/>
      <c r="LS337" s="236"/>
      <c r="LT337" s="236"/>
      <c r="LU337" s="236"/>
      <c r="LV337" s="236"/>
      <c r="LW337" s="236"/>
      <c r="LX337" s="236"/>
      <c r="LY337" s="236"/>
      <c r="LZ337" s="236"/>
      <c r="MA337" s="236"/>
      <c r="MB337" s="236"/>
      <c r="MC337" s="236"/>
      <c r="MD337" s="236"/>
      <c r="ME337" s="236"/>
      <c r="MF337" s="236"/>
      <c r="MG337" s="236"/>
      <c r="MH337" s="236"/>
      <c r="MI337" s="236"/>
      <c r="MJ337" s="236"/>
      <c r="MK337" s="236"/>
      <c r="ML337" s="236"/>
      <c r="MM337" s="236"/>
      <c r="MN337" s="236"/>
      <c r="MO337" s="236"/>
      <c r="MP337" s="236"/>
      <c r="MQ337" s="236"/>
      <c r="MR337" s="236"/>
      <c r="MS337" s="236"/>
      <c r="MT337" s="236"/>
      <c r="MU337" s="236"/>
      <c r="MV337" s="236"/>
      <c r="MW337" s="236"/>
      <c r="MX337" s="236"/>
      <c r="MY337" s="236"/>
      <c r="MZ337" s="236"/>
      <c r="NA337" s="236"/>
      <c r="NB337" s="236"/>
      <c r="NC337" s="236"/>
      <c r="ND337" s="236"/>
      <c r="NE337" s="236"/>
      <c r="NF337" s="236"/>
      <c r="NG337" s="236"/>
      <c r="NH337" s="236"/>
      <c r="NI337" s="236"/>
      <c r="NJ337" s="236"/>
      <c r="NK337" s="236"/>
      <c r="NL337" s="236"/>
      <c r="NM337" s="236"/>
      <c r="NN337" s="236"/>
      <c r="NO337" s="236"/>
      <c r="NP337" s="236"/>
      <c r="NQ337" s="236"/>
      <c r="NR337" s="236"/>
      <c r="NS337" s="236"/>
      <c r="NT337" s="236"/>
      <c r="NU337" s="236"/>
      <c r="NV337" s="236"/>
      <c r="NW337" s="236"/>
      <c r="NX337" s="236"/>
      <c r="NY337" s="236"/>
      <c r="NZ337" s="236"/>
      <c r="OA337" s="236"/>
      <c r="OB337" s="236"/>
      <c r="OC337" s="236"/>
      <c r="OD337" s="236"/>
      <c r="OE337" s="236"/>
      <c r="OF337" s="236"/>
      <c r="OG337" s="236"/>
      <c r="OH337" s="236"/>
      <c r="OI337" s="236"/>
      <c r="OJ337" s="236"/>
      <c r="OK337" s="236"/>
      <c r="OL337" s="236"/>
      <c r="OM337" s="236"/>
      <c r="ON337" s="236"/>
      <c r="OO337" s="236"/>
      <c r="OP337" s="236"/>
      <c r="OQ337" s="236"/>
      <c r="OR337" s="236"/>
      <c r="OS337" s="236"/>
      <c r="OT337" s="236"/>
      <c r="OU337" s="236"/>
      <c r="OV337" s="236"/>
      <c r="OW337" s="236"/>
      <c r="OX337" s="236"/>
      <c r="OY337" s="236"/>
      <c r="OZ337" s="236"/>
      <c r="PA337" s="236"/>
      <c r="PB337" s="236"/>
      <c r="PC337" s="236"/>
      <c r="PD337" s="236"/>
      <c r="PE337" s="236"/>
      <c r="PF337" s="236"/>
      <c r="PG337" s="236"/>
      <c r="PH337" s="236"/>
      <c r="PI337" s="236"/>
      <c r="PJ337" s="236"/>
      <c r="PK337" s="236"/>
      <c r="PL337" s="236"/>
      <c r="PM337" s="236"/>
      <c r="PN337" s="236"/>
      <c r="PO337" s="236"/>
      <c r="PP337" s="236"/>
      <c r="PQ337" s="236"/>
      <c r="PR337" s="236"/>
      <c r="PS337" s="236"/>
      <c r="PT337" s="236"/>
      <c r="PU337" s="236"/>
      <c r="PV337" s="236"/>
      <c r="PW337" s="236"/>
      <c r="PX337" s="236"/>
      <c r="PY337" s="236"/>
      <c r="PZ337" s="236"/>
      <c r="QA337" s="236"/>
      <c r="QB337" s="236"/>
      <c r="QC337" s="236"/>
      <c r="QD337" s="236"/>
      <c r="QE337" s="236"/>
      <c r="QF337" s="236"/>
      <c r="QG337" s="236"/>
      <c r="QH337" s="236"/>
      <c r="QI337" s="236"/>
      <c r="QJ337" s="236"/>
      <c r="QK337" s="236"/>
      <c r="QL337" s="236"/>
      <c r="QM337" s="236"/>
      <c r="QN337" s="236"/>
      <c r="QO337" s="236"/>
      <c r="QP337" s="236"/>
      <c r="QQ337" s="236"/>
      <c r="QR337" s="236"/>
      <c r="QS337" s="236"/>
      <c r="QT337" s="236"/>
      <c r="QU337" s="236"/>
      <c r="QV337" s="236"/>
      <c r="QW337" s="236"/>
      <c r="QX337" s="236"/>
      <c r="QY337" s="236"/>
      <c r="QZ337" s="236"/>
      <c r="RA337" s="236"/>
      <c r="RB337" s="236"/>
      <c r="RC337" s="236"/>
      <c r="RD337" s="236"/>
      <c r="RE337" s="236"/>
      <c r="RF337" s="236"/>
      <c r="RG337" s="236"/>
      <c r="RH337" s="236"/>
      <c r="RI337" s="236"/>
      <c r="RJ337" s="236"/>
      <c r="RK337" s="236"/>
      <c r="RL337" s="236"/>
      <c r="RM337" s="236"/>
      <c r="RN337" s="236"/>
      <c r="RO337" s="236"/>
      <c r="RP337" s="236"/>
      <c r="RQ337" s="236"/>
      <c r="RR337" s="236"/>
      <c r="RS337" s="236"/>
      <c r="RT337" s="236"/>
      <c r="RU337" s="236"/>
      <c r="RV337" s="236"/>
      <c r="RW337" s="236"/>
      <c r="RX337" s="236"/>
      <c r="RY337" s="236"/>
      <c r="RZ337" s="236"/>
      <c r="SA337" s="236"/>
      <c r="SB337" s="236"/>
    </row>
    <row r="338" spans="1:496" ht="15" customHeight="1" x14ac:dyDescent="0.2">
      <c r="A338" s="237" t="str">
        <f t="shared" si="7"/>
        <v>INDEC-PB - 37440-1</v>
      </c>
      <c r="B338" s="237">
        <v>37440</v>
      </c>
      <c r="C338" s="236" t="s">
        <v>51</v>
      </c>
      <c r="D338" s="237">
        <v>1</v>
      </c>
      <c r="E338" s="263" t="s">
        <v>363</v>
      </c>
    </row>
    <row r="339" spans="1:496" ht="15" customHeight="1" x14ac:dyDescent="0.2">
      <c r="A339" s="237" t="str">
        <f t="shared" si="7"/>
        <v>INDEC-PB - 42992-1</v>
      </c>
      <c r="B339" s="237">
        <v>42992</v>
      </c>
      <c r="C339" s="236" t="s">
        <v>51</v>
      </c>
      <c r="D339" s="237">
        <v>1</v>
      </c>
      <c r="E339" s="263" t="s">
        <v>364</v>
      </c>
    </row>
    <row r="340" spans="1:496" ht="15" customHeight="1" x14ac:dyDescent="0.2">
      <c r="A340" s="237" t="str">
        <f t="shared" si="7"/>
        <v>INDEC-PB - 42999-2</v>
      </c>
      <c r="B340" s="237">
        <v>42999</v>
      </c>
      <c r="C340" s="236" t="s">
        <v>51</v>
      </c>
      <c r="D340" s="237">
        <v>2</v>
      </c>
      <c r="E340" s="263" t="s">
        <v>365</v>
      </c>
    </row>
    <row r="341" spans="1:496" ht="15" customHeight="1" x14ac:dyDescent="0.2">
      <c r="A341" s="237" t="str">
        <f t="shared" si="7"/>
        <v>INDEC-PB - 42944-2</v>
      </c>
      <c r="B341" s="237">
        <v>42944</v>
      </c>
      <c r="C341" s="236" t="s">
        <v>51</v>
      </c>
      <c r="D341" s="237">
        <v>2</v>
      </c>
      <c r="E341" s="263" t="s">
        <v>366</v>
      </c>
    </row>
    <row r="342" spans="1:496" ht="15" customHeight="1" x14ac:dyDescent="0.2">
      <c r="A342" s="237" t="str">
        <f t="shared" si="7"/>
        <v>INDEC-PB - 43230-1</v>
      </c>
      <c r="B342" s="237">
        <v>43230</v>
      </c>
      <c r="C342" s="236" t="s">
        <v>51</v>
      </c>
      <c r="D342" s="237">
        <v>1</v>
      </c>
      <c r="E342" s="263" t="s">
        <v>367</v>
      </c>
    </row>
    <row r="343" spans="1:496" ht="15" customHeight="1" x14ac:dyDescent="0.2">
      <c r="A343" s="237" t="str">
        <f t="shared" si="7"/>
        <v>INDEC-PB - 46340-1</v>
      </c>
      <c r="B343" s="237">
        <v>46340</v>
      </c>
      <c r="C343" s="236" t="s">
        <v>51</v>
      </c>
      <c r="D343" s="237">
        <v>1</v>
      </c>
      <c r="E343" s="263" t="s">
        <v>368</v>
      </c>
    </row>
    <row r="344" spans="1:496" s="243" customFormat="1" ht="15" customHeight="1" x14ac:dyDescent="0.2">
      <c r="A344" s="241"/>
      <c r="B344" s="241"/>
      <c r="D344" s="241"/>
      <c r="E344" s="264"/>
      <c r="F344" s="236"/>
      <c r="G344" s="236"/>
      <c r="H344" s="236"/>
      <c r="I344" s="236"/>
      <c r="J344" s="236"/>
      <c r="K344" s="236"/>
      <c r="L344" s="236"/>
      <c r="M344" s="236"/>
      <c r="N344" s="236"/>
      <c r="O344" s="236"/>
      <c r="P344" s="236"/>
      <c r="Q344" s="236"/>
      <c r="R344" s="236"/>
      <c r="S344" s="236"/>
      <c r="T344" s="236"/>
      <c r="U344" s="236"/>
      <c r="V344" s="236"/>
      <c r="W344" s="236"/>
      <c r="X344" s="236"/>
      <c r="Y344" s="236"/>
      <c r="Z344" s="236"/>
      <c r="AA344" s="236"/>
      <c r="AB344" s="236"/>
      <c r="AC344" s="236"/>
      <c r="AD344" s="236"/>
      <c r="AE344" s="236"/>
      <c r="AF344" s="236"/>
      <c r="AG344" s="236"/>
      <c r="AH344" s="236"/>
      <c r="AI344" s="236"/>
      <c r="AJ344" s="236"/>
      <c r="AK344" s="236"/>
      <c r="AL344" s="236"/>
      <c r="AM344" s="236"/>
      <c r="AN344" s="236"/>
      <c r="AO344" s="236"/>
      <c r="AP344" s="236"/>
      <c r="AQ344" s="236"/>
      <c r="AR344" s="236"/>
      <c r="AS344" s="236"/>
      <c r="AT344" s="236"/>
      <c r="AU344" s="236"/>
      <c r="AV344" s="236"/>
      <c r="AW344" s="236"/>
      <c r="AX344" s="236"/>
      <c r="AY344" s="236"/>
      <c r="AZ344" s="236"/>
      <c r="BA344" s="236"/>
      <c r="BB344" s="236"/>
      <c r="BC344" s="236"/>
      <c r="BD344" s="236"/>
      <c r="BE344" s="236"/>
      <c r="BF344" s="236"/>
      <c r="BG344" s="236"/>
      <c r="BH344" s="236"/>
      <c r="BI344" s="236"/>
      <c r="BJ344" s="236"/>
      <c r="BK344" s="236"/>
      <c r="BL344" s="236"/>
      <c r="BM344" s="236"/>
      <c r="BN344" s="236"/>
      <c r="BO344" s="236"/>
      <c r="BP344" s="236"/>
      <c r="BQ344" s="236"/>
      <c r="BR344" s="236"/>
      <c r="BS344" s="236"/>
      <c r="BT344" s="236"/>
      <c r="BU344" s="236"/>
      <c r="BV344" s="236"/>
      <c r="BW344" s="236"/>
      <c r="BX344" s="236"/>
      <c r="BY344" s="236"/>
      <c r="BZ344" s="236"/>
      <c r="CA344" s="236"/>
      <c r="CB344" s="236"/>
      <c r="CC344" s="236"/>
      <c r="CD344" s="236"/>
      <c r="CE344" s="236"/>
      <c r="CF344" s="236"/>
      <c r="CG344" s="236"/>
      <c r="CH344" s="236"/>
      <c r="CI344" s="236"/>
      <c r="CJ344" s="236"/>
      <c r="CK344" s="236"/>
      <c r="CL344" s="236"/>
      <c r="CM344" s="236"/>
      <c r="CN344" s="236"/>
      <c r="CO344" s="236"/>
      <c r="CP344" s="236"/>
      <c r="CQ344" s="236"/>
      <c r="CR344" s="236"/>
      <c r="CS344" s="236"/>
      <c r="CT344" s="236"/>
      <c r="CU344" s="236"/>
      <c r="CV344" s="236"/>
      <c r="CW344" s="236"/>
      <c r="CX344" s="236"/>
      <c r="CY344" s="236"/>
      <c r="CZ344" s="236"/>
      <c r="DA344" s="236"/>
      <c r="DB344" s="236"/>
      <c r="DC344" s="236"/>
      <c r="DD344" s="236"/>
      <c r="DE344" s="236"/>
      <c r="DF344" s="236"/>
      <c r="DG344" s="236"/>
      <c r="DH344" s="236"/>
      <c r="DI344" s="236"/>
      <c r="DJ344" s="236"/>
      <c r="DK344" s="236"/>
      <c r="DL344" s="236"/>
      <c r="DM344" s="236"/>
      <c r="DN344" s="236"/>
      <c r="DO344" s="236"/>
      <c r="DP344" s="236"/>
      <c r="DQ344" s="236"/>
      <c r="DR344" s="236"/>
      <c r="DS344" s="236"/>
      <c r="DT344" s="236"/>
      <c r="DU344" s="236"/>
      <c r="DV344" s="236"/>
      <c r="DW344" s="236"/>
      <c r="DX344" s="236"/>
      <c r="DY344" s="236"/>
      <c r="DZ344" s="236"/>
      <c r="EA344" s="236"/>
      <c r="EB344" s="236"/>
      <c r="EC344" s="236"/>
      <c r="ED344" s="236"/>
      <c r="EE344" s="236"/>
      <c r="EF344" s="236"/>
      <c r="EG344" s="236"/>
      <c r="EH344" s="236"/>
      <c r="EI344" s="236"/>
      <c r="EJ344" s="236"/>
      <c r="EK344" s="236"/>
      <c r="EL344" s="236"/>
      <c r="EM344" s="236"/>
      <c r="EN344" s="236"/>
      <c r="EO344" s="236"/>
      <c r="EP344" s="236"/>
      <c r="EQ344" s="236"/>
      <c r="ER344" s="236"/>
      <c r="ES344" s="236"/>
      <c r="ET344" s="236"/>
      <c r="EU344" s="236"/>
      <c r="EV344" s="236"/>
      <c r="EW344" s="236"/>
      <c r="EX344" s="236"/>
      <c r="EY344" s="236"/>
      <c r="EZ344" s="236"/>
      <c r="FA344" s="236"/>
      <c r="FB344" s="236"/>
      <c r="FC344" s="236"/>
      <c r="FD344" s="236"/>
      <c r="FE344" s="236"/>
      <c r="FF344" s="236"/>
      <c r="FG344" s="236"/>
      <c r="FH344" s="236"/>
      <c r="FI344" s="236"/>
      <c r="FJ344" s="236"/>
      <c r="FK344" s="236"/>
      <c r="FL344" s="236"/>
      <c r="FM344" s="236"/>
      <c r="FN344" s="236"/>
      <c r="FO344" s="236"/>
      <c r="FP344" s="236"/>
      <c r="FQ344" s="236"/>
      <c r="FR344" s="236"/>
      <c r="FS344" s="236"/>
      <c r="FT344" s="236"/>
      <c r="FU344" s="236"/>
      <c r="FV344" s="236"/>
      <c r="FW344" s="236"/>
      <c r="FX344" s="236"/>
      <c r="FY344" s="236"/>
      <c r="FZ344" s="236"/>
      <c r="GA344" s="236"/>
      <c r="GB344" s="236"/>
      <c r="GC344" s="236"/>
      <c r="GD344" s="236"/>
      <c r="GE344" s="236"/>
      <c r="GF344" s="236"/>
      <c r="GG344" s="236"/>
      <c r="GH344" s="236"/>
      <c r="GI344" s="236"/>
      <c r="GJ344" s="236"/>
      <c r="GK344" s="236"/>
      <c r="GL344" s="236"/>
      <c r="GM344" s="236"/>
      <c r="GN344" s="236"/>
      <c r="GO344" s="236"/>
      <c r="GP344" s="236"/>
      <c r="GQ344" s="236"/>
      <c r="GR344" s="236"/>
      <c r="GS344" s="236"/>
      <c r="GT344" s="236"/>
      <c r="GU344" s="236"/>
      <c r="GV344" s="236"/>
      <c r="GW344" s="236"/>
      <c r="GX344" s="236"/>
      <c r="GY344" s="236"/>
      <c r="GZ344" s="236"/>
      <c r="HA344" s="236"/>
      <c r="HB344" s="236"/>
      <c r="HC344" s="236"/>
      <c r="HD344" s="236"/>
      <c r="HE344" s="236"/>
      <c r="HF344" s="236"/>
      <c r="HG344" s="236"/>
      <c r="HH344" s="236"/>
      <c r="HI344" s="236"/>
      <c r="HJ344" s="236"/>
      <c r="HK344" s="236"/>
      <c r="HL344" s="236"/>
      <c r="HM344" s="236"/>
      <c r="HN344" s="236"/>
      <c r="HO344" s="236"/>
      <c r="HP344" s="236"/>
      <c r="HQ344" s="236"/>
      <c r="HR344" s="236"/>
      <c r="HS344" s="236"/>
      <c r="HT344" s="236"/>
      <c r="HU344" s="236"/>
      <c r="HV344" s="236"/>
      <c r="HW344" s="236"/>
      <c r="HX344" s="236"/>
      <c r="HY344" s="236"/>
      <c r="HZ344" s="236"/>
      <c r="IA344" s="236"/>
      <c r="IB344" s="236"/>
      <c r="IC344" s="236"/>
      <c r="ID344" s="236"/>
      <c r="IE344" s="236"/>
      <c r="IF344" s="236"/>
      <c r="IG344" s="236"/>
      <c r="IH344" s="236"/>
      <c r="II344" s="236"/>
      <c r="IJ344" s="236"/>
      <c r="IK344" s="236"/>
      <c r="IL344" s="236"/>
      <c r="IM344" s="236"/>
      <c r="IN344" s="236"/>
      <c r="IO344" s="236"/>
      <c r="IP344" s="236"/>
      <c r="IQ344" s="236"/>
      <c r="IR344" s="236"/>
      <c r="IS344" s="236"/>
      <c r="IT344" s="236"/>
      <c r="IU344" s="236"/>
      <c r="IV344" s="236"/>
      <c r="IW344" s="236"/>
      <c r="IX344" s="236"/>
      <c r="IY344" s="236"/>
      <c r="IZ344" s="236"/>
      <c r="JA344" s="236"/>
      <c r="JB344" s="236"/>
      <c r="JC344" s="236"/>
      <c r="JD344" s="236"/>
      <c r="JE344" s="236"/>
      <c r="JF344" s="236"/>
      <c r="JG344" s="236"/>
      <c r="JH344" s="236"/>
      <c r="JI344" s="236"/>
      <c r="JJ344" s="236"/>
      <c r="JK344" s="236"/>
      <c r="JL344" s="236"/>
      <c r="JM344" s="236"/>
      <c r="JN344" s="236"/>
      <c r="JO344" s="236"/>
      <c r="JP344" s="236"/>
      <c r="JQ344" s="236"/>
      <c r="JR344" s="236"/>
      <c r="JS344" s="236"/>
      <c r="JT344" s="236"/>
      <c r="JU344" s="236"/>
      <c r="JV344" s="236"/>
      <c r="JW344" s="236"/>
      <c r="JX344" s="236"/>
      <c r="JY344" s="236"/>
      <c r="JZ344" s="236"/>
      <c r="KA344" s="236"/>
      <c r="KB344" s="236"/>
      <c r="KC344" s="236"/>
      <c r="KD344" s="236"/>
      <c r="KE344" s="236"/>
      <c r="KF344" s="236"/>
      <c r="KG344" s="236"/>
      <c r="KH344" s="236"/>
      <c r="KI344" s="236"/>
      <c r="KJ344" s="236"/>
      <c r="KK344" s="236"/>
      <c r="KL344" s="236"/>
      <c r="KM344" s="236"/>
      <c r="KN344" s="236"/>
      <c r="KO344" s="236"/>
      <c r="KP344" s="236"/>
      <c r="KQ344" s="236"/>
      <c r="KR344" s="236"/>
      <c r="KS344" s="236"/>
      <c r="KT344" s="236"/>
      <c r="KU344" s="236"/>
      <c r="KV344" s="236"/>
      <c r="KW344" s="236"/>
      <c r="KX344" s="236"/>
      <c r="KY344" s="236"/>
      <c r="KZ344" s="236"/>
      <c r="LA344" s="236"/>
      <c r="LB344" s="236"/>
      <c r="LC344" s="236"/>
      <c r="LD344" s="236"/>
      <c r="LE344" s="236"/>
      <c r="LF344" s="236"/>
      <c r="LG344" s="236"/>
      <c r="LH344" s="236"/>
      <c r="LI344" s="236"/>
      <c r="LJ344" s="236"/>
      <c r="LK344" s="236"/>
      <c r="LL344" s="236"/>
      <c r="LM344" s="236"/>
      <c r="LN344" s="236"/>
      <c r="LO344" s="236"/>
      <c r="LP344" s="236"/>
      <c r="LQ344" s="236"/>
      <c r="LR344" s="236"/>
      <c r="LS344" s="236"/>
      <c r="LT344" s="236"/>
      <c r="LU344" s="236"/>
      <c r="LV344" s="236"/>
      <c r="LW344" s="236"/>
      <c r="LX344" s="236"/>
      <c r="LY344" s="236"/>
      <c r="LZ344" s="236"/>
      <c r="MA344" s="236"/>
      <c r="MB344" s="236"/>
      <c r="MC344" s="236"/>
      <c r="MD344" s="236"/>
      <c r="ME344" s="236"/>
      <c r="MF344" s="236"/>
      <c r="MG344" s="236"/>
      <c r="MH344" s="236"/>
      <c r="MI344" s="236"/>
      <c r="MJ344" s="236"/>
      <c r="MK344" s="236"/>
      <c r="ML344" s="236"/>
      <c r="MM344" s="236"/>
      <c r="MN344" s="236"/>
      <c r="MO344" s="236"/>
      <c r="MP344" s="236"/>
      <c r="MQ344" s="236"/>
      <c r="MR344" s="236"/>
      <c r="MS344" s="236"/>
      <c r="MT344" s="236"/>
      <c r="MU344" s="236"/>
      <c r="MV344" s="236"/>
      <c r="MW344" s="236"/>
      <c r="MX344" s="236"/>
      <c r="MY344" s="236"/>
      <c r="MZ344" s="236"/>
      <c r="NA344" s="236"/>
      <c r="NB344" s="236"/>
      <c r="NC344" s="236"/>
      <c r="ND344" s="236"/>
      <c r="NE344" s="236"/>
      <c r="NF344" s="236"/>
      <c r="NG344" s="236"/>
      <c r="NH344" s="236"/>
      <c r="NI344" s="236"/>
      <c r="NJ344" s="236"/>
      <c r="NK344" s="236"/>
      <c r="NL344" s="236"/>
      <c r="NM344" s="236"/>
      <c r="NN344" s="236"/>
      <c r="NO344" s="236"/>
      <c r="NP344" s="236"/>
      <c r="NQ344" s="236"/>
      <c r="NR344" s="236"/>
      <c r="NS344" s="236"/>
      <c r="NT344" s="236"/>
      <c r="NU344" s="236"/>
      <c r="NV344" s="236"/>
      <c r="NW344" s="236"/>
      <c r="NX344" s="236"/>
      <c r="NY344" s="236"/>
      <c r="NZ344" s="236"/>
      <c r="OA344" s="236"/>
      <c r="OB344" s="236"/>
      <c r="OC344" s="236"/>
      <c r="OD344" s="236"/>
      <c r="OE344" s="236"/>
      <c r="OF344" s="236"/>
      <c r="OG344" s="236"/>
      <c r="OH344" s="236"/>
      <c r="OI344" s="236"/>
      <c r="OJ344" s="236"/>
      <c r="OK344" s="236"/>
      <c r="OL344" s="236"/>
      <c r="OM344" s="236"/>
      <c r="ON344" s="236"/>
      <c r="OO344" s="236"/>
      <c r="OP344" s="236"/>
      <c r="OQ344" s="236"/>
      <c r="OR344" s="236"/>
      <c r="OS344" s="236"/>
      <c r="OT344" s="236"/>
      <c r="OU344" s="236"/>
      <c r="OV344" s="236"/>
      <c r="OW344" s="236"/>
      <c r="OX344" s="236"/>
      <c r="OY344" s="236"/>
      <c r="OZ344" s="236"/>
      <c r="PA344" s="236"/>
      <c r="PB344" s="236"/>
      <c r="PC344" s="236"/>
      <c r="PD344" s="236"/>
      <c r="PE344" s="236"/>
      <c r="PF344" s="236"/>
      <c r="PG344" s="236"/>
      <c r="PH344" s="236"/>
      <c r="PI344" s="236"/>
      <c r="PJ344" s="236"/>
      <c r="PK344" s="236"/>
      <c r="PL344" s="236"/>
      <c r="PM344" s="236"/>
      <c r="PN344" s="236"/>
      <c r="PO344" s="236"/>
      <c r="PP344" s="236"/>
      <c r="PQ344" s="236"/>
      <c r="PR344" s="236"/>
      <c r="PS344" s="236"/>
      <c r="PT344" s="236"/>
      <c r="PU344" s="236"/>
      <c r="PV344" s="236"/>
      <c r="PW344" s="236"/>
      <c r="PX344" s="236"/>
      <c r="PY344" s="236"/>
      <c r="PZ344" s="236"/>
      <c r="QA344" s="236"/>
      <c r="QB344" s="236"/>
      <c r="QC344" s="236"/>
      <c r="QD344" s="236"/>
      <c r="QE344" s="236"/>
      <c r="QF344" s="236"/>
      <c r="QG344" s="236"/>
      <c r="QH344" s="236"/>
      <c r="QI344" s="236"/>
      <c r="QJ344" s="236"/>
      <c r="QK344" s="236"/>
      <c r="QL344" s="236"/>
      <c r="QM344" s="236"/>
      <c r="QN344" s="236"/>
      <c r="QO344" s="236"/>
      <c r="QP344" s="236"/>
      <c r="QQ344" s="236"/>
      <c r="QR344" s="236"/>
      <c r="QS344" s="236"/>
      <c r="QT344" s="236"/>
      <c r="QU344" s="236"/>
      <c r="QV344" s="236"/>
      <c r="QW344" s="236"/>
      <c r="QX344" s="236"/>
      <c r="QY344" s="236"/>
      <c r="QZ344" s="236"/>
      <c r="RA344" s="236"/>
      <c r="RB344" s="236"/>
      <c r="RC344" s="236"/>
      <c r="RD344" s="236"/>
      <c r="RE344" s="236"/>
      <c r="RF344" s="236"/>
      <c r="RG344" s="236"/>
      <c r="RH344" s="236"/>
      <c r="RI344" s="236"/>
      <c r="RJ344" s="236"/>
      <c r="RK344" s="236"/>
      <c r="RL344" s="236"/>
      <c r="RM344" s="236"/>
      <c r="RN344" s="236"/>
      <c r="RO344" s="236"/>
      <c r="RP344" s="236"/>
      <c r="RQ344" s="236"/>
      <c r="RR344" s="236"/>
      <c r="RS344" s="236"/>
      <c r="RT344" s="236"/>
      <c r="RU344" s="236"/>
      <c r="RV344" s="236"/>
      <c r="RW344" s="236"/>
      <c r="RX344" s="236"/>
      <c r="RY344" s="236"/>
      <c r="RZ344" s="236"/>
      <c r="SA344" s="236"/>
      <c r="SB344" s="236"/>
    </row>
    <row r="345" spans="1:496" ht="15" customHeight="1" x14ac:dyDescent="0.2">
      <c r="A345" s="237" t="str">
        <f t="shared" si="7"/>
        <v>INDEC-PB - 42190-2</v>
      </c>
      <c r="B345" s="237">
        <v>42190</v>
      </c>
      <c r="C345" s="236" t="s">
        <v>51</v>
      </c>
      <c r="D345" s="237">
        <v>2</v>
      </c>
      <c r="E345" s="263" t="s">
        <v>369</v>
      </c>
    </row>
    <row r="346" spans="1:496" ht="15" customHeight="1" x14ac:dyDescent="0.2">
      <c r="A346" s="237" t="str">
        <f t="shared" si="7"/>
        <v>INDEC-PB - 36990-2</v>
      </c>
      <c r="B346" s="237">
        <v>36990</v>
      </c>
      <c r="C346" s="236" t="s">
        <v>51</v>
      </c>
      <c r="D346" s="237">
        <v>2</v>
      </c>
      <c r="E346" s="263" t="s">
        <v>370</v>
      </c>
    </row>
    <row r="347" spans="1:496" s="243" customFormat="1" ht="15" customHeight="1" x14ac:dyDescent="0.2">
      <c r="A347" s="241"/>
      <c r="B347" s="241"/>
      <c r="D347" s="241"/>
      <c r="E347" s="264"/>
      <c r="F347" s="236"/>
      <c r="G347" s="236"/>
      <c r="H347" s="236"/>
      <c r="I347" s="236"/>
      <c r="J347" s="236"/>
      <c r="K347" s="236"/>
      <c r="L347" s="236"/>
      <c r="M347" s="236"/>
      <c r="N347" s="236"/>
      <c r="O347" s="236"/>
      <c r="P347" s="236"/>
      <c r="Q347" s="236"/>
      <c r="R347" s="236"/>
      <c r="S347" s="236"/>
      <c r="T347" s="236"/>
      <c r="U347" s="236"/>
      <c r="V347" s="236"/>
      <c r="W347" s="236"/>
      <c r="X347" s="236"/>
      <c r="Y347" s="236"/>
      <c r="Z347" s="236"/>
      <c r="AA347" s="236"/>
      <c r="AB347" s="236"/>
      <c r="AC347" s="236"/>
      <c r="AD347" s="236"/>
      <c r="AE347" s="236"/>
      <c r="AF347" s="236"/>
      <c r="AG347" s="236"/>
      <c r="AH347" s="236"/>
      <c r="AI347" s="236"/>
      <c r="AJ347" s="236"/>
      <c r="AK347" s="236"/>
      <c r="AL347" s="236"/>
      <c r="AM347" s="236"/>
      <c r="AN347" s="236"/>
      <c r="AO347" s="236"/>
      <c r="AP347" s="236"/>
      <c r="AQ347" s="236"/>
      <c r="AR347" s="236"/>
      <c r="AS347" s="236"/>
      <c r="AT347" s="236"/>
      <c r="AU347" s="236"/>
      <c r="AV347" s="236"/>
      <c r="AW347" s="236"/>
      <c r="AX347" s="236"/>
      <c r="AY347" s="236"/>
      <c r="AZ347" s="236"/>
      <c r="BA347" s="236"/>
      <c r="BB347" s="236"/>
      <c r="BC347" s="236"/>
      <c r="BD347" s="236"/>
      <c r="BE347" s="236"/>
      <c r="BF347" s="236"/>
      <c r="BG347" s="236"/>
      <c r="BH347" s="236"/>
      <c r="BI347" s="236"/>
      <c r="BJ347" s="236"/>
      <c r="BK347" s="236"/>
      <c r="BL347" s="236"/>
      <c r="BM347" s="236"/>
      <c r="BN347" s="236"/>
      <c r="BO347" s="236"/>
      <c r="BP347" s="236"/>
      <c r="BQ347" s="236"/>
      <c r="BR347" s="236"/>
      <c r="BS347" s="236"/>
      <c r="BT347" s="236"/>
      <c r="BU347" s="236"/>
      <c r="BV347" s="236"/>
      <c r="BW347" s="236"/>
      <c r="BX347" s="236"/>
      <c r="BY347" s="236"/>
      <c r="BZ347" s="236"/>
      <c r="CA347" s="236"/>
      <c r="CB347" s="236"/>
      <c r="CC347" s="236"/>
      <c r="CD347" s="236"/>
      <c r="CE347" s="236"/>
      <c r="CF347" s="236"/>
      <c r="CG347" s="236"/>
      <c r="CH347" s="236"/>
      <c r="CI347" s="236"/>
      <c r="CJ347" s="236"/>
      <c r="CK347" s="236"/>
      <c r="CL347" s="236"/>
      <c r="CM347" s="236"/>
      <c r="CN347" s="236"/>
      <c r="CO347" s="236"/>
      <c r="CP347" s="236"/>
      <c r="CQ347" s="236"/>
      <c r="CR347" s="236"/>
      <c r="CS347" s="236"/>
      <c r="CT347" s="236"/>
      <c r="CU347" s="236"/>
      <c r="CV347" s="236"/>
      <c r="CW347" s="236"/>
      <c r="CX347" s="236"/>
      <c r="CY347" s="236"/>
      <c r="CZ347" s="236"/>
      <c r="DA347" s="236"/>
      <c r="DB347" s="236"/>
      <c r="DC347" s="236"/>
      <c r="DD347" s="236"/>
      <c r="DE347" s="236"/>
      <c r="DF347" s="236"/>
      <c r="DG347" s="236"/>
      <c r="DH347" s="236"/>
      <c r="DI347" s="236"/>
      <c r="DJ347" s="236"/>
      <c r="DK347" s="236"/>
      <c r="DL347" s="236"/>
      <c r="DM347" s="236"/>
      <c r="DN347" s="236"/>
      <c r="DO347" s="236"/>
      <c r="DP347" s="236"/>
      <c r="DQ347" s="236"/>
      <c r="DR347" s="236"/>
      <c r="DS347" s="236"/>
      <c r="DT347" s="236"/>
      <c r="DU347" s="236"/>
      <c r="DV347" s="236"/>
      <c r="DW347" s="236"/>
      <c r="DX347" s="236"/>
      <c r="DY347" s="236"/>
      <c r="DZ347" s="236"/>
      <c r="EA347" s="236"/>
      <c r="EB347" s="236"/>
      <c r="EC347" s="236"/>
      <c r="ED347" s="236"/>
      <c r="EE347" s="236"/>
      <c r="EF347" s="236"/>
      <c r="EG347" s="236"/>
      <c r="EH347" s="236"/>
      <c r="EI347" s="236"/>
      <c r="EJ347" s="236"/>
      <c r="EK347" s="236"/>
      <c r="EL347" s="236"/>
      <c r="EM347" s="236"/>
      <c r="EN347" s="236"/>
      <c r="EO347" s="236"/>
      <c r="EP347" s="236"/>
      <c r="EQ347" s="236"/>
      <c r="ER347" s="236"/>
      <c r="ES347" s="236"/>
      <c r="ET347" s="236"/>
      <c r="EU347" s="236"/>
      <c r="EV347" s="236"/>
      <c r="EW347" s="236"/>
      <c r="EX347" s="236"/>
      <c r="EY347" s="236"/>
      <c r="EZ347" s="236"/>
      <c r="FA347" s="236"/>
      <c r="FB347" s="236"/>
      <c r="FC347" s="236"/>
      <c r="FD347" s="236"/>
      <c r="FE347" s="236"/>
      <c r="FF347" s="236"/>
      <c r="FG347" s="236"/>
      <c r="FH347" s="236"/>
      <c r="FI347" s="236"/>
      <c r="FJ347" s="236"/>
      <c r="FK347" s="236"/>
      <c r="FL347" s="236"/>
      <c r="FM347" s="236"/>
      <c r="FN347" s="236"/>
      <c r="FO347" s="236"/>
      <c r="FP347" s="236"/>
      <c r="FQ347" s="236"/>
      <c r="FR347" s="236"/>
      <c r="FS347" s="236"/>
      <c r="FT347" s="236"/>
      <c r="FU347" s="236"/>
      <c r="FV347" s="236"/>
      <c r="FW347" s="236"/>
      <c r="FX347" s="236"/>
      <c r="FY347" s="236"/>
      <c r="FZ347" s="236"/>
      <c r="GA347" s="236"/>
      <c r="GB347" s="236"/>
      <c r="GC347" s="236"/>
      <c r="GD347" s="236"/>
      <c r="GE347" s="236"/>
      <c r="GF347" s="236"/>
      <c r="GG347" s="236"/>
      <c r="GH347" s="236"/>
      <c r="GI347" s="236"/>
      <c r="GJ347" s="236"/>
      <c r="GK347" s="236"/>
      <c r="GL347" s="236"/>
      <c r="GM347" s="236"/>
      <c r="GN347" s="236"/>
      <c r="GO347" s="236"/>
      <c r="GP347" s="236"/>
      <c r="GQ347" s="236"/>
      <c r="GR347" s="236"/>
      <c r="GS347" s="236"/>
      <c r="GT347" s="236"/>
      <c r="GU347" s="236"/>
      <c r="GV347" s="236"/>
      <c r="GW347" s="236"/>
      <c r="GX347" s="236"/>
      <c r="GY347" s="236"/>
      <c r="GZ347" s="236"/>
      <c r="HA347" s="236"/>
      <c r="HB347" s="236"/>
      <c r="HC347" s="236"/>
      <c r="HD347" s="236"/>
      <c r="HE347" s="236"/>
      <c r="HF347" s="236"/>
      <c r="HG347" s="236"/>
      <c r="HH347" s="236"/>
      <c r="HI347" s="236"/>
      <c r="HJ347" s="236"/>
      <c r="HK347" s="236"/>
      <c r="HL347" s="236"/>
      <c r="HM347" s="236"/>
      <c r="HN347" s="236"/>
      <c r="HO347" s="236"/>
      <c r="HP347" s="236"/>
      <c r="HQ347" s="236"/>
      <c r="HR347" s="236"/>
      <c r="HS347" s="236"/>
      <c r="HT347" s="236"/>
      <c r="HU347" s="236"/>
      <c r="HV347" s="236"/>
      <c r="HW347" s="236"/>
      <c r="HX347" s="236"/>
      <c r="HY347" s="236"/>
      <c r="HZ347" s="236"/>
      <c r="IA347" s="236"/>
      <c r="IB347" s="236"/>
      <c r="IC347" s="236"/>
      <c r="ID347" s="236"/>
      <c r="IE347" s="236"/>
      <c r="IF347" s="236"/>
      <c r="IG347" s="236"/>
      <c r="IH347" s="236"/>
      <c r="II347" s="236"/>
      <c r="IJ347" s="236"/>
      <c r="IK347" s="236"/>
      <c r="IL347" s="236"/>
      <c r="IM347" s="236"/>
      <c r="IN347" s="236"/>
      <c r="IO347" s="236"/>
      <c r="IP347" s="236"/>
      <c r="IQ347" s="236"/>
      <c r="IR347" s="236"/>
      <c r="IS347" s="236"/>
      <c r="IT347" s="236"/>
      <c r="IU347" s="236"/>
      <c r="IV347" s="236"/>
      <c r="IW347" s="236"/>
      <c r="IX347" s="236"/>
      <c r="IY347" s="236"/>
      <c r="IZ347" s="236"/>
      <c r="JA347" s="236"/>
      <c r="JB347" s="236"/>
      <c r="JC347" s="236"/>
      <c r="JD347" s="236"/>
      <c r="JE347" s="236"/>
      <c r="JF347" s="236"/>
      <c r="JG347" s="236"/>
      <c r="JH347" s="236"/>
      <c r="JI347" s="236"/>
      <c r="JJ347" s="236"/>
      <c r="JK347" s="236"/>
      <c r="JL347" s="236"/>
      <c r="JM347" s="236"/>
      <c r="JN347" s="236"/>
      <c r="JO347" s="236"/>
      <c r="JP347" s="236"/>
      <c r="JQ347" s="236"/>
      <c r="JR347" s="236"/>
      <c r="JS347" s="236"/>
      <c r="JT347" s="236"/>
      <c r="JU347" s="236"/>
      <c r="JV347" s="236"/>
      <c r="JW347" s="236"/>
      <c r="JX347" s="236"/>
      <c r="JY347" s="236"/>
      <c r="JZ347" s="236"/>
      <c r="KA347" s="236"/>
      <c r="KB347" s="236"/>
      <c r="KC347" s="236"/>
      <c r="KD347" s="236"/>
      <c r="KE347" s="236"/>
      <c r="KF347" s="236"/>
      <c r="KG347" s="236"/>
      <c r="KH347" s="236"/>
      <c r="KI347" s="236"/>
      <c r="KJ347" s="236"/>
      <c r="KK347" s="236"/>
      <c r="KL347" s="236"/>
      <c r="KM347" s="236"/>
      <c r="KN347" s="236"/>
      <c r="KO347" s="236"/>
      <c r="KP347" s="236"/>
      <c r="KQ347" s="236"/>
      <c r="KR347" s="236"/>
      <c r="KS347" s="236"/>
      <c r="KT347" s="236"/>
      <c r="KU347" s="236"/>
      <c r="KV347" s="236"/>
      <c r="KW347" s="236"/>
      <c r="KX347" s="236"/>
      <c r="KY347" s="236"/>
      <c r="KZ347" s="236"/>
      <c r="LA347" s="236"/>
      <c r="LB347" s="236"/>
      <c r="LC347" s="236"/>
      <c r="LD347" s="236"/>
      <c r="LE347" s="236"/>
      <c r="LF347" s="236"/>
      <c r="LG347" s="236"/>
      <c r="LH347" s="236"/>
      <c r="LI347" s="236"/>
      <c r="LJ347" s="236"/>
      <c r="LK347" s="236"/>
      <c r="LL347" s="236"/>
      <c r="LM347" s="236"/>
      <c r="LN347" s="236"/>
      <c r="LO347" s="236"/>
      <c r="LP347" s="236"/>
      <c r="LQ347" s="236"/>
      <c r="LR347" s="236"/>
      <c r="LS347" s="236"/>
      <c r="LT347" s="236"/>
      <c r="LU347" s="236"/>
      <c r="LV347" s="236"/>
      <c r="LW347" s="236"/>
      <c r="LX347" s="236"/>
      <c r="LY347" s="236"/>
      <c r="LZ347" s="236"/>
      <c r="MA347" s="236"/>
      <c r="MB347" s="236"/>
      <c r="MC347" s="236"/>
      <c r="MD347" s="236"/>
      <c r="ME347" s="236"/>
      <c r="MF347" s="236"/>
      <c r="MG347" s="236"/>
      <c r="MH347" s="236"/>
      <c r="MI347" s="236"/>
      <c r="MJ347" s="236"/>
      <c r="MK347" s="236"/>
      <c r="ML347" s="236"/>
      <c r="MM347" s="236"/>
      <c r="MN347" s="236"/>
      <c r="MO347" s="236"/>
      <c r="MP347" s="236"/>
      <c r="MQ347" s="236"/>
      <c r="MR347" s="236"/>
      <c r="MS347" s="236"/>
      <c r="MT347" s="236"/>
      <c r="MU347" s="236"/>
      <c r="MV347" s="236"/>
      <c r="MW347" s="236"/>
      <c r="MX347" s="236"/>
      <c r="MY347" s="236"/>
      <c r="MZ347" s="236"/>
      <c r="NA347" s="236"/>
      <c r="NB347" s="236"/>
      <c r="NC347" s="236"/>
      <c r="ND347" s="236"/>
      <c r="NE347" s="236"/>
      <c r="NF347" s="236"/>
      <c r="NG347" s="236"/>
      <c r="NH347" s="236"/>
      <c r="NI347" s="236"/>
      <c r="NJ347" s="236"/>
      <c r="NK347" s="236"/>
      <c r="NL347" s="236"/>
      <c r="NM347" s="236"/>
      <c r="NN347" s="236"/>
      <c r="NO347" s="236"/>
      <c r="NP347" s="236"/>
      <c r="NQ347" s="236"/>
      <c r="NR347" s="236"/>
      <c r="NS347" s="236"/>
      <c r="NT347" s="236"/>
      <c r="NU347" s="236"/>
      <c r="NV347" s="236"/>
      <c r="NW347" s="236"/>
      <c r="NX347" s="236"/>
      <c r="NY347" s="236"/>
      <c r="NZ347" s="236"/>
      <c r="OA347" s="236"/>
      <c r="OB347" s="236"/>
      <c r="OC347" s="236"/>
      <c r="OD347" s="236"/>
      <c r="OE347" s="236"/>
      <c r="OF347" s="236"/>
      <c r="OG347" s="236"/>
      <c r="OH347" s="236"/>
      <c r="OI347" s="236"/>
      <c r="OJ347" s="236"/>
      <c r="OK347" s="236"/>
      <c r="OL347" s="236"/>
      <c r="OM347" s="236"/>
      <c r="ON347" s="236"/>
      <c r="OO347" s="236"/>
      <c r="OP347" s="236"/>
      <c r="OQ347" s="236"/>
      <c r="OR347" s="236"/>
      <c r="OS347" s="236"/>
      <c r="OT347" s="236"/>
      <c r="OU347" s="236"/>
      <c r="OV347" s="236"/>
      <c r="OW347" s="236"/>
      <c r="OX347" s="236"/>
      <c r="OY347" s="236"/>
      <c r="OZ347" s="236"/>
      <c r="PA347" s="236"/>
      <c r="PB347" s="236"/>
      <c r="PC347" s="236"/>
      <c r="PD347" s="236"/>
      <c r="PE347" s="236"/>
      <c r="PF347" s="236"/>
      <c r="PG347" s="236"/>
      <c r="PH347" s="236"/>
      <c r="PI347" s="236"/>
      <c r="PJ347" s="236"/>
      <c r="PK347" s="236"/>
      <c r="PL347" s="236"/>
      <c r="PM347" s="236"/>
      <c r="PN347" s="236"/>
      <c r="PO347" s="236"/>
      <c r="PP347" s="236"/>
      <c r="PQ347" s="236"/>
      <c r="PR347" s="236"/>
      <c r="PS347" s="236"/>
      <c r="PT347" s="236"/>
      <c r="PU347" s="236"/>
      <c r="PV347" s="236"/>
      <c r="PW347" s="236"/>
      <c r="PX347" s="236"/>
      <c r="PY347" s="236"/>
      <c r="PZ347" s="236"/>
      <c r="QA347" s="236"/>
      <c r="QB347" s="236"/>
      <c r="QC347" s="236"/>
      <c r="QD347" s="236"/>
      <c r="QE347" s="236"/>
      <c r="QF347" s="236"/>
      <c r="QG347" s="236"/>
      <c r="QH347" s="236"/>
      <c r="QI347" s="236"/>
      <c r="QJ347" s="236"/>
      <c r="QK347" s="236"/>
      <c r="QL347" s="236"/>
      <c r="QM347" s="236"/>
      <c r="QN347" s="236"/>
      <c r="QO347" s="236"/>
      <c r="QP347" s="236"/>
      <c r="QQ347" s="236"/>
      <c r="QR347" s="236"/>
      <c r="QS347" s="236"/>
      <c r="QT347" s="236"/>
      <c r="QU347" s="236"/>
      <c r="QV347" s="236"/>
      <c r="QW347" s="236"/>
      <c r="QX347" s="236"/>
      <c r="QY347" s="236"/>
      <c r="QZ347" s="236"/>
      <c r="RA347" s="236"/>
      <c r="RB347" s="236"/>
      <c r="RC347" s="236"/>
      <c r="RD347" s="236"/>
      <c r="RE347" s="236"/>
      <c r="RF347" s="236"/>
      <c r="RG347" s="236"/>
      <c r="RH347" s="236"/>
      <c r="RI347" s="236"/>
      <c r="RJ347" s="236"/>
      <c r="RK347" s="236"/>
      <c r="RL347" s="236"/>
      <c r="RM347" s="236"/>
      <c r="RN347" s="236"/>
      <c r="RO347" s="236"/>
      <c r="RP347" s="236"/>
      <c r="RQ347" s="236"/>
      <c r="RR347" s="236"/>
      <c r="RS347" s="236"/>
      <c r="RT347" s="236"/>
      <c r="RU347" s="236"/>
      <c r="RV347" s="236"/>
      <c r="RW347" s="236"/>
      <c r="RX347" s="236"/>
      <c r="RY347" s="236"/>
      <c r="RZ347" s="236"/>
      <c r="SA347" s="236"/>
      <c r="SB347" s="236"/>
    </row>
    <row r="348" spans="1:496" ht="15" customHeight="1" x14ac:dyDescent="0.2">
      <c r="A348" s="237" t="str">
        <f t="shared" si="7"/>
        <v>INDEC-PB - 32600-1</v>
      </c>
      <c r="B348" s="237">
        <v>32600</v>
      </c>
      <c r="C348" s="236" t="s">
        <v>51</v>
      </c>
      <c r="D348" s="237">
        <v>1</v>
      </c>
      <c r="E348" s="263" t="s">
        <v>371</v>
      </c>
    </row>
    <row r="349" spans="1:496" ht="15" customHeight="1" x14ac:dyDescent="0.2">
      <c r="A349" s="237" t="str">
        <f t="shared" si="7"/>
        <v>INDEC-PB - 36111-3</v>
      </c>
      <c r="B349" s="237">
        <v>36111</v>
      </c>
      <c r="C349" s="236" t="s">
        <v>51</v>
      </c>
      <c r="D349" s="237">
        <v>3</v>
      </c>
      <c r="E349" s="263" t="s">
        <v>372</v>
      </c>
    </row>
    <row r="350" spans="1:496" ht="15" customHeight="1" x14ac:dyDescent="0.2">
      <c r="A350" s="237" t="str">
        <f t="shared" si="7"/>
        <v>INDEC-PB - 36111-2</v>
      </c>
      <c r="B350" s="237">
        <v>36111</v>
      </c>
      <c r="C350" s="236" t="s">
        <v>51</v>
      </c>
      <c r="D350" s="237">
        <v>2</v>
      </c>
      <c r="E350" s="263" t="s">
        <v>373</v>
      </c>
    </row>
    <row r="351" spans="1:496" ht="15" customHeight="1" x14ac:dyDescent="0.2">
      <c r="A351" s="237" t="str">
        <f t="shared" si="7"/>
        <v>INDEC-PB - 36111-1</v>
      </c>
      <c r="B351" s="237">
        <v>36111</v>
      </c>
      <c r="C351" s="236" t="s">
        <v>51</v>
      </c>
      <c r="D351" s="237">
        <v>1</v>
      </c>
      <c r="E351" s="263" t="s">
        <v>374</v>
      </c>
    </row>
    <row r="352" spans="1:496" ht="15" customHeight="1" x14ac:dyDescent="0.2">
      <c r="A352" s="237" t="str">
        <f t="shared" si="7"/>
        <v>INDEC-PB - 42921-1</v>
      </c>
      <c r="B352" s="237">
        <v>42921</v>
      </c>
      <c r="C352" s="236" t="s">
        <v>51</v>
      </c>
      <c r="D352" s="237">
        <v>1</v>
      </c>
      <c r="E352" s="263" t="s">
        <v>375</v>
      </c>
    </row>
    <row r="353" spans="1:496" s="243" customFormat="1" ht="15" customHeight="1" x14ac:dyDescent="0.2">
      <c r="A353" s="241"/>
      <c r="B353" s="241"/>
      <c r="D353" s="241"/>
      <c r="E353" s="264"/>
      <c r="F353" s="236"/>
      <c r="G353" s="236"/>
      <c r="H353" s="236"/>
      <c r="I353" s="236"/>
      <c r="J353" s="236"/>
      <c r="K353" s="236"/>
      <c r="L353" s="236"/>
      <c r="M353" s="236"/>
      <c r="N353" s="236"/>
      <c r="O353" s="236"/>
      <c r="P353" s="236"/>
      <c r="Q353" s="236"/>
      <c r="R353" s="236"/>
      <c r="S353" s="236"/>
      <c r="T353" s="236"/>
      <c r="U353" s="236"/>
      <c r="V353" s="236"/>
      <c r="W353" s="236"/>
      <c r="X353" s="236"/>
      <c r="Y353" s="236"/>
      <c r="Z353" s="236"/>
      <c r="AA353" s="236"/>
      <c r="AB353" s="236"/>
      <c r="AC353" s="236"/>
      <c r="AD353" s="236"/>
      <c r="AE353" s="236"/>
      <c r="AF353" s="236"/>
      <c r="AG353" s="236"/>
      <c r="AH353" s="236"/>
      <c r="AI353" s="236"/>
      <c r="AJ353" s="236"/>
      <c r="AK353" s="236"/>
      <c r="AL353" s="236"/>
      <c r="AM353" s="236"/>
      <c r="AN353" s="236"/>
      <c r="AO353" s="236"/>
      <c r="AP353" s="236"/>
      <c r="AQ353" s="236"/>
      <c r="AR353" s="236"/>
      <c r="AS353" s="236"/>
      <c r="AT353" s="236"/>
      <c r="AU353" s="236"/>
      <c r="AV353" s="236"/>
      <c r="AW353" s="236"/>
      <c r="AX353" s="236"/>
      <c r="AY353" s="236"/>
      <c r="AZ353" s="236"/>
      <c r="BA353" s="236"/>
      <c r="BB353" s="236"/>
      <c r="BC353" s="236"/>
      <c r="BD353" s="236"/>
      <c r="BE353" s="236"/>
      <c r="BF353" s="236"/>
      <c r="BG353" s="236"/>
      <c r="BH353" s="236"/>
      <c r="BI353" s="236"/>
      <c r="BJ353" s="236"/>
      <c r="BK353" s="236"/>
      <c r="BL353" s="236"/>
      <c r="BM353" s="236"/>
      <c r="BN353" s="236"/>
      <c r="BO353" s="236"/>
      <c r="BP353" s="236"/>
      <c r="BQ353" s="236"/>
      <c r="BR353" s="236"/>
      <c r="BS353" s="236"/>
      <c r="BT353" s="236"/>
      <c r="BU353" s="236"/>
      <c r="BV353" s="236"/>
      <c r="BW353" s="236"/>
      <c r="BX353" s="236"/>
      <c r="BY353" s="236"/>
      <c r="BZ353" s="236"/>
      <c r="CA353" s="236"/>
      <c r="CB353" s="236"/>
      <c r="CC353" s="236"/>
      <c r="CD353" s="236"/>
      <c r="CE353" s="236"/>
      <c r="CF353" s="236"/>
      <c r="CG353" s="236"/>
      <c r="CH353" s="236"/>
      <c r="CI353" s="236"/>
      <c r="CJ353" s="236"/>
      <c r="CK353" s="236"/>
      <c r="CL353" s="236"/>
      <c r="CM353" s="236"/>
      <c r="CN353" s="236"/>
      <c r="CO353" s="236"/>
      <c r="CP353" s="236"/>
      <c r="CQ353" s="236"/>
      <c r="CR353" s="236"/>
      <c r="CS353" s="236"/>
      <c r="CT353" s="236"/>
      <c r="CU353" s="236"/>
      <c r="CV353" s="236"/>
      <c r="CW353" s="236"/>
      <c r="CX353" s="236"/>
      <c r="CY353" s="236"/>
      <c r="CZ353" s="236"/>
      <c r="DA353" s="236"/>
      <c r="DB353" s="236"/>
      <c r="DC353" s="236"/>
      <c r="DD353" s="236"/>
      <c r="DE353" s="236"/>
      <c r="DF353" s="236"/>
      <c r="DG353" s="236"/>
      <c r="DH353" s="236"/>
      <c r="DI353" s="236"/>
      <c r="DJ353" s="236"/>
      <c r="DK353" s="236"/>
      <c r="DL353" s="236"/>
      <c r="DM353" s="236"/>
      <c r="DN353" s="236"/>
      <c r="DO353" s="236"/>
      <c r="DP353" s="236"/>
      <c r="DQ353" s="236"/>
      <c r="DR353" s="236"/>
      <c r="DS353" s="236"/>
      <c r="DT353" s="236"/>
      <c r="DU353" s="236"/>
      <c r="DV353" s="236"/>
      <c r="DW353" s="236"/>
      <c r="DX353" s="236"/>
      <c r="DY353" s="236"/>
      <c r="DZ353" s="236"/>
      <c r="EA353" s="236"/>
      <c r="EB353" s="236"/>
      <c r="EC353" s="236"/>
      <c r="ED353" s="236"/>
      <c r="EE353" s="236"/>
      <c r="EF353" s="236"/>
      <c r="EG353" s="236"/>
      <c r="EH353" s="236"/>
      <c r="EI353" s="236"/>
      <c r="EJ353" s="236"/>
      <c r="EK353" s="236"/>
      <c r="EL353" s="236"/>
      <c r="EM353" s="236"/>
      <c r="EN353" s="236"/>
      <c r="EO353" s="236"/>
      <c r="EP353" s="236"/>
      <c r="EQ353" s="236"/>
      <c r="ER353" s="236"/>
      <c r="ES353" s="236"/>
      <c r="ET353" s="236"/>
      <c r="EU353" s="236"/>
      <c r="EV353" s="236"/>
      <c r="EW353" s="236"/>
      <c r="EX353" s="236"/>
      <c r="EY353" s="236"/>
      <c r="EZ353" s="236"/>
      <c r="FA353" s="236"/>
      <c r="FB353" s="236"/>
      <c r="FC353" s="236"/>
      <c r="FD353" s="236"/>
      <c r="FE353" s="236"/>
      <c r="FF353" s="236"/>
      <c r="FG353" s="236"/>
      <c r="FH353" s="236"/>
      <c r="FI353" s="236"/>
      <c r="FJ353" s="236"/>
      <c r="FK353" s="236"/>
      <c r="FL353" s="236"/>
      <c r="FM353" s="236"/>
      <c r="FN353" s="236"/>
      <c r="FO353" s="236"/>
      <c r="FP353" s="236"/>
      <c r="FQ353" s="236"/>
      <c r="FR353" s="236"/>
      <c r="FS353" s="236"/>
      <c r="FT353" s="236"/>
      <c r="FU353" s="236"/>
      <c r="FV353" s="236"/>
      <c r="FW353" s="236"/>
      <c r="FX353" s="236"/>
      <c r="FY353" s="236"/>
      <c r="FZ353" s="236"/>
      <c r="GA353" s="236"/>
      <c r="GB353" s="236"/>
      <c r="GC353" s="236"/>
      <c r="GD353" s="236"/>
      <c r="GE353" s="236"/>
      <c r="GF353" s="236"/>
      <c r="GG353" s="236"/>
      <c r="GH353" s="236"/>
      <c r="GI353" s="236"/>
      <c r="GJ353" s="236"/>
      <c r="GK353" s="236"/>
      <c r="GL353" s="236"/>
      <c r="GM353" s="236"/>
      <c r="GN353" s="236"/>
      <c r="GO353" s="236"/>
      <c r="GP353" s="236"/>
      <c r="GQ353" s="236"/>
      <c r="GR353" s="236"/>
      <c r="GS353" s="236"/>
      <c r="GT353" s="236"/>
      <c r="GU353" s="236"/>
      <c r="GV353" s="236"/>
      <c r="GW353" s="236"/>
      <c r="GX353" s="236"/>
      <c r="GY353" s="236"/>
      <c r="GZ353" s="236"/>
      <c r="HA353" s="236"/>
      <c r="HB353" s="236"/>
      <c r="HC353" s="236"/>
      <c r="HD353" s="236"/>
      <c r="HE353" s="236"/>
      <c r="HF353" s="236"/>
      <c r="HG353" s="236"/>
      <c r="HH353" s="236"/>
      <c r="HI353" s="236"/>
      <c r="HJ353" s="236"/>
      <c r="HK353" s="236"/>
      <c r="HL353" s="236"/>
      <c r="HM353" s="236"/>
      <c r="HN353" s="236"/>
      <c r="HO353" s="236"/>
      <c r="HP353" s="236"/>
      <c r="HQ353" s="236"/>
      <c r="HR353" s="236"/>
      <c r="HS353" s="236"/>
      <c r="HT353" s="236"/>
      <c r="HU353" s="236"/>
      <c r="HV353" s="236"/>
      <c r="HW353" s="236"/>
      <c r="HX353" s="236"/>
      <c r="HY353" s="236"/>
      <c r="HZ353" s="236"/>
      <c r="IA353" s="236"/>
      <c r="IB353" s="236"/>
      <c r="IC353" s="236"/>
      <c r="ID353" s="236"/>
      <c r="IE353" s="236"/>
      <c r="IF353" s="236"/>
      <c r="IG353" s="236"/>
      <c r="IH353" s="236"/>
      <c r="II353" s="236"/>
      <c r="IJ353" s="236"/>
      <c r="IK353" s="236"/>
      <c r="IL353" s="236"/>
      <c r="IM353" s="236"/>
      <c r="IN353" s="236"/>
      <c r="IO353" s="236"/>
      <c r="IP353" s="236"/>
      <c r="IQ353" s="236"/>
      <c r="IR353" s="236"/>
      <c r="IS353" s="236"/>
      <c r="IT353" s="236"/>
      <c r="IU353" s="236"/>
      <c r="IV353" s="236"/>
      <c r="IW353" s="236"/>
      <c r="IX353" s="236"/>
      <c r="IY353" s="236"/>
      <c r="IZ353" s="236"/>
      <c r="JA353" s="236"/>
      <c r="JB353" s="236"/>
      <c r="JC353" s="236"/>
      <c r="JD353" s="236"/>
      <c r="JE353" s="236"/>
      <c r="JF353" s="236"/>
      <c r="JG353" s="236"/>
      <c r="JH353" s="236"/>
      <c r="JI353" s="236"/>
      <c r="JJ353" s="236"/>
      <c r="JK353" s="236"/>
      <c r="JL353" s="236"/>
      <c r="JM353" s="236"/>
      <c r="JN353" s="236"/>
      <c r="JO353" s="236"/>
      <c r="JP353" s="236"/>
      <c r="JQ353" s="236"/>
      <c r="JR353" s="236"/>
      <c r="JS353" s="236"/>
      <c r="JT353" s="236"/>
      <c r="JU353" s="236"/>
      <c r="JV353" s="236"/>
      <c r="JW353" s="236"/>
      <c r="JX353" s="236"/>
      <c r="JY353" s="236"/>
      <c r="JZ353" s="236"/>
      <c r="KA353" s="236"/>
      <c r="KB353" s="236"/>
      <c r="KC353" s="236"/>
      <c r="KD353" s="236"/>
      <c r="KE353" s="236"/>
      <c r="KF353" s="236"/>
      <c r="KG353" s="236"/>
      <c r="KH353" s="236"/>
      <c r="KI353" s="236"/>
      <c r="KJ353" s="236"/>
      <c r="KK353" s="236"/>
      <c r="KL353" s="236"/>
      <c r="KM353" s="236"/>
      <c r="KN353" s="236"/>
      <c r="KO353" s="236"/>
      <c r="KP353" s="236"/>
      <c r="KQ353" s="236"/>
      <c r="KR353" s="236"/>
      <c r="KS353" s="236"/>
      <c r="KT353" s="236"/>
      <c r="KU353" s="236"/>
      <c r="KV353" s="236"/>
      <c r="KW353" s="236"/>
      <c r="KX353" s="236"/>
      <c r="KY353" s="236"/>
      <c r="KZ353" s="236"/>
      <c r="LA353" s="236"/>
      <c r="LB353" s="236"/>
      <c r="LC353" s="236"/>
      <c r="LD353" s="236"/>
      <c r="LE353" s="236"/>
      <c r="LF353" s="236"/>
      <c r="LG353" s="236"/>
      <c r="LH353" s="236"/>
      <c r="LI353" s="236"/>
      <c r="LJ353" s="236"/>
      <c r="LK353" s="236"/>
      <c r="LL353" s="236"/>
      <c r="LM353" s="236"/>
      <c r="LN353" s="236"/>
      <c r="LO353" s="236"/>
      <c r="LP353" s="236"/>
      <c r="LQ353" s="236"/>
      <c r="LR353" s="236"/>
      <c r="LS353" s="236"/>
      <c r="LT353" s="236"/>
      <c r="LU353" s="236"/>
      <c r="LV353" s="236"/>
      <c r="LW353" s="236"/>
      <c r="LX353" s="236"/>
      <c r="LY353" s="236"/>
      <c r="LZ353" s="236"/>
      <c r="MA353" s="236"/>
      <c r="MB353" s="236"/>
      <c r="MC353" s="236"/>
      <c r="MD353" s="236"/>
      <c r="ME353" s="236"/>
      <c r="MF353" s="236"/>
      <c r="MG353" s="236"/>
      <c r="MH353" s="236"/>
      <c r="MI353" s="236"/>
      <c r="MJ353" s="236"/>
      <c r="MK353" s="236"/>
      <c r="ML353" s="236"/>
      <c r="MM353" s="236"/>
      <c r="MN353" s="236"/>
      <c r="MO353" s="236"/>
      <c r="MP353" s="236"/>
      <c r="MQ353" s="236"/>
      <c r="MR353" s="236"/>
      <c r="MS353" s="236"/>
      <c r="MT353" s="236"/>
      <c r="MU353" s="236"/>
      <c r="MV353" s="236"/>
      <c r="MW353" s="236"/>
      <c r="MX353" s="236"/>
      <c r="MY353" s="236"/>
      <c r="MZ353" s="236"/>
      <c r="NA353" s="236"/>
      <c r="NB353" s="236"/>
      <c r="NC353" s="236"/>
      <c r="ND353" s="236"/>
      <c r="NE353" s="236"/>
      <c r="NF353" s="236"/>
      <c r="NG353" s="236"/>
      <c r="NH353" s="236"/>
      <c r="NI353" s="236"/>
      <c r="NJ353" s="236"/>
      <c r="NK353" s="236"/>
      <c r="NL353" s="236"/>
      <c r="NM353" s="236"/>
      <c r="NN353" s="236"/>
      <c r="NO353" s="236"/>
      <c r="NP353" s="236"/>
      <c r="NQ353" s="236"/>
      <c r="NR353" s="236"/>
      <c r="NS353" s="236"/>
      <c r="NT353" s="236"/>
      <c r="NU353" s="236"/>
      <c r="NV353" s="236"/>
      <c r="NW353" s="236"/>
      <c r="NX353" s="236"/>
      <c r="NY353" s="236"/>
      <c r="NZ353" s="236"/>
      <c r="OA353" s="236"/>
      <c r="OB353" s="236"/>
      <c r="OC353" s="236"/>
      <c r="OD353" s="236"/>
      <c r="OE353" s="236"/>
      <c r="OF353" s="236"/>
      <c r="OG353" s="236"/>
      <c r="OH353" s="236"/>
      <c r="OI353" s="236"/>
      <c r="OJ353" s="236"/>
      <c r="OK353" s="236"/>
      <c r="OL353" s="236"/>
      <c r="OM353" s="236"/>
      <c r="ON353" s="236"/>
      <c r="OO353" s="236"/>
      <c r="OP353" s="236"/>
      <c r="OQ353" s="236"/>
      <c r="OR353" s="236"/>
      <c r="OS353" s="236"/>
      <c r="OT353" s="236"/>
      <c r="OU353" s="236"/>
      <c r="OV353" s="236"/>
      <c r="OW353" s="236"/>
      <c r="OX353" s="236"/>
      <c r="OY353" s="236"/>
      <c r="OZ353" s="236"/>
      <c r="PA353" s="236"/>
      <c r="PB353" s="236"/>
      <c r="PC353" s="236"/>
      <c r="PD353" s="236"/>
      <c r="PE353" s="236"/>
      <c r="PF353" s="236"/>
      <c r="PG353" s="236"/>
      <c r="PH353" s="236"/>
      <c r="PI353" s="236"/>
      <c r="PJ353" s="236"/>
      <c r="PK353" s="236"/>
      <c r="PL353" s="236"/>
      <c r="PM353" s="236"/>
      <c r="PN353" s="236"/>
      <c r="PO353" s="236"/>
      <c r="PP353" s="236"/>
      <c r="PQ353" s="236"/>
      <c r="PR353" s="236"/>
      <c r="PS353" s="236"/>
      <c r="PT353" s="236"/>
      <c r="PU353" s="236"/>
      <c r="PV353" s="236"/>
      <c r="PW353" s="236"/>
      <c r="PX353" s="236"/>
      <c r="PY353" s="236"/>
      <c r="PZ353" s="236"/>
      <c r="QA353" s="236"/>
      <c r="QB353" s="236"/>
      <c r="QC353" s="236"/>
      <c r="QD353" s="236"/>
      <c r="QE353" s="236"/>
      <c r="QF353" s="236"/>
      <c r="QG353" s="236"/>
      <c r="QH353" s="236"/>
      <c r="QI353" s="236"/>
      <c r="QJ353" s="236"/>
      <c r="QK353" s="236"/>
      <c r="QL353" s="236"/>
      <c r="QM353" s="236"/>
      <c r="QN353" s="236"/>
      <c r="QO353" s="236"/>
      <c r="QP353" s="236"/>
      <c r="QQ353" s="236"/>
      <c r="QR353" s="236"/>
      <c r="QS353" s="236"/>
      <c r="QT353" s="236"/>
      <c r="QU353" s="236"/>
      <c r="QV353" s="236"/>
      <c r="QW353" s="236"/>
      <c r="QX353" s="236"/>
      <c r="QY353" s="236"/>
      <c r="QZ353" s="236"/>
      <c r="RA353" s="236"/>
      <c r="RB353" s="236"/>
      <c r="RC353" s="236"/>
      <c r="RD353" s="236"/>
      <c r="RE353" s="236"/>
      <c r="RF353" s="236"/>
      <c r="RG353" s="236"/>
      <c r="RH353" s="236"/>
      <c r="RI353" s="236"/>
      <c r="RJ353" s="236"/>
      <c r="RK353" s="236"/>
      <c r="RL353" s="236"/>
      <c r="RM353" s="236"/>
      <c r="RN353" s="236"/>
      <c r="RO353" s="236"/>
      <c r="RP353" s="236"/>
      <c r="RQ353" s="236"/>
      <c r="RR353" s="236"/>
      <c r="RS353" s="236"/>
      <c r="RT353" s="236"/>
      <c r="RU353" s="236"/>
      <c r="RV353" s="236"/>
      <c r="RW353" s="236"/>
      <c r="RX353" s="236"/>
      <c r="RY353" s="236"/>
      <c r="RZ353" s="236"/>
      <c r="SA353" s="236"/>
      <c r="SB353" s="236"/>
    </row>
    <row r="354" spans="1:496" ht="15" customHeight="1" x14ac:dyDescent="0.2">
      <c r="A354" s="237" t="str">
        <f t="shared" si="7"/>
        <v>INDEC-PB - 49129-1</v>
      </c>
      <c r="B354" s="237">
        <v>49129</v>
      </c>
      <c r="C354" s="236" t="s">
        <v>51</v>
      </c>
      <c r="D354" s="237">
        <v>1</v>
      </c>
      <c r="E354" s="263" t="s">
        <v>376</v>
      </c>
    </row>
    <row r="355" spans="1:496" ht="15" customHeight="1" x14ac:dyDescent="0.2">
      <c r="A355" s="237" t="str">
        <f t="shared" si="7"/>
        <v>INDEC-PB - 43220-1</v>
      </c>
      <c r="B355" s="237">
        <v>43220</v>
      </c>
      <c r="C355" s="236" t="s">
        <v>51</v>
      </c>
      <c r="D355" s="237">
        <v>1</v>
      </c>
      <c r="E355" s="263" t="s">
        <v>377</v>
      </c>
    </row>
    <row r="356" spans="1:496" ht="15" customHeight="1" x14ac:dyDescent="0.2">
      <c r="A356" s="237" t="str">
        <f t="shared" si="7"/>
        <v>INDEC-PB - 35110-1</v>
      </c>
      <c r="B356" s="237">
        <v>35110</v>
      </c>
      <c r="C356" s="236" t="s">
        <v>51</v>
      </c>
      <c r="D356" s="237">
        <v>1</v>
      </c>
      <c r="E356" s="263" t="s">
        <v>378</v>
      </c>
    </row>
    <row r="357" spans="1:496" ht="15" customHeight="1" x14ac:dyDescent="0.2">
      <c r="A357" s="237" t="str">
        <f t="shared" si="7"/>
        <v>INDEC-PB - 17100-1</v>
      </c>
      <c r="B357" s="237">
        <v>17100</v>
      </c>
      <c r="C357" s="236" t="s">
        <v>51</v>
      </c>
      <c r="D357" s="237">
        <v>1</v>
      </c>
      <c r="E357" s="263" t="s">
        <v>379</v>
      </c>
    </row>
    <row r="358" spans="1:496" ht="15" customHeight="1" x14ac:dyDescent="0.2">
      <c r="A358" s="237" t="str">
        <f t="shared" si="7"/>
        <v>INDEC-PB - 49129-3</v>
      </c>
      <c r="B358" s="237">
        <v>49129</v>
      </c>
      <c r="C358" s="236" t="s">
        <v>51</v>
      </c>
      <c r="D358" s="237">
        <v>3</v>
      </c>
      <c r="E358" s="263" t="s">
        <v>380</v>
      </c>
    </row>
    <row r="359" spans="1:496" ht="15" customHeight="1" x14ac:dyDescent="0.2">
      <c r="A359" s="237" t="str">
        <f t="shared" si="7"/>
        <v>INDEC-PB - 35110-2</v>
      </c>
      <c r="B359" s="237">
        <v>35110</v>
      </c>
      <c r="C359" s="236" t="s">
        <v>51</v>
      </c>
      <c r="D359" s="237">
        <v>2</v>
      </c>
      <c r="E359" s="263" t="s">
        <v>381</v>
      </c>
    </row>
    <row r="360" spans="1:496" ht="15" customHeight="1" x14ac:dyDescent="0.2">
      <c r="A360" s="237" t="str">
        <f t="shared" si="7"/>
        <v>INDEC-PB - 37129-1</v>
      </c>
      <c r="B360" s="237">
        <v>37129</v>
      </c>
      <c r="C360" s="236" t="s">
        <v>51</v>
      </c>
      <c r="D360" s="237">
        <v>1</v>
      </c>
      <c r="E360" s="263" t="s">
        <v>382</v>
      </c>
    </row>
    <row r="361" spans="1:496" ht="15" customHeight="1" x14ac:dyDescent="0.2">
      <c r="A361" s="237" t="str">
        <f t="shared" si="7"/>
        <v>INDEC-PB - 36490-4</v>
      </c>
      <c r="B361" s="237">
        <v>36490</v>
      </c>
      <c r="C361" s="236" t="s">
        <v>51</v>
      </c>
      <c r="D361" s="237">
        <v>4</v>
      </c>
      <c r="E361" s="263" t="s">
        <v>383</v>
      </c>
    </row>
    <row r="362" spans="1:496" ht="15" customHeight="1" x14ac:dyDescent="0.2">
      <c r="A362" s="237" t="str">
        <f t="shared" si="7"/>
        <v>INDEC-PB - 33370-1</v>
      </c>
      <c r="B362" s="237">
        <v>33370</v>
      </c>
      <c r="C362" s="236" t="s">
        <v>51</v>
      </c>
      <c r="D362" s="237">
        <v>1</v>
      </c>
      <c r="E362" s="263" t="s">
        <v>384</v>
      </c>
    </row>
    <row r="363" spans="1:496" ht="15" customHeight="1" x14ac:dyDescent="0.2">
      <c r="A363" s="237" t="str">
        <f t="shared" si="7"/>
        <v>INDEC-PB - 12020-1</v>
      </c>
      <c r="B363" s="237">
        <v>12020</v>
      </c>
      <c r="C363" s="236" t="s">
        <v>51</v>
      </c>
      <c r="D363" s="237">
        <v>1</v>
      </c>
      <c r="E363" s="263" t="s">
        <v>385</v>
      </c>
    </row>
    <row r="364" spans="1:496" ht="15" customHeight="1" x14ac:dyDescent="0.2">
      <c r="A364" s="237" t="str">
        <f t="shared" si="7"/>
        <v>INDEC-PB - 33360-1</v>
      </c>
      <c r="B364" s="237">
        <v>33360</v>
      </c>
      <c r="C364" s="236" t="s">
        <v>51</v>
      </c>
      <c r="D364" s="237">
        <v>1</v>
      </c>
      <c r="E364" s="263" t="s">
        <v>386</v>
      </c>
    </row>
    <row r="365" spans="1:496" ht="15" customHeight="1" x14ac:dyDescent="0.2">
      <c r="A365" s="237" t="str">
        <f t="shared" si="7"/>
        <v>INDEC-PB - 33410-1</v>
      </c>
      <c r="B365" s="237">
        <v>33410</v>
      </c>
      <c r="C365" s="236" t="s">
        <v>51</v>
      </c>
      <c r="D365" s="237">
        <v>1</v>
      </c>
      <c r="E365" s="263" t="s">
        <v>387</v>
      </c>
    </row>
    <row r="366" spans="1:496" ht="15" customHeight="1" x14ac:dyDescent="0.2">
      <c r="A366" s="237" t="str">
        <f t="shared" si="7"/>
        <v>INDEC-PB - 42911-1</v>
      </c>
      <c r="B366" s="237">
        <v>42911</v>
      </c>
      <c r="C366" s="236" t="s">
        <v>51</v>
      </c>
      <c r="D366" s="237">
        <v>1</v>
      </c>
      <c r="E366" s="263" t="s">
        <v>388</v>
      </c>
    </row>
    <row r="367" spans="1:496" ht="15" customHeight="1" x14ac:dyDescent="0.2">
      <c r="A367" s="237" t="str">
        <f t="shared" si="7"/>
        <v>INDEC-PB - 46113-1</v>
      </c>
      <c r="B367" s="237">
        <v>46113</v>
      </c>
      <c r="C367" s="236" t="s">
        <v>51</v>
      </c>
      <c r="D367" s="237">
        <v>1</v>
      </c>
      <c r="E367" s="263" t="s">
        <v>389</v>
      </c>
    </row>
    <row r="368" spans="1:496" ht="15" customHeight="1" x14ac:dyDescent="0.2">
      <c r="A368" s="237" t="str">
        <f t="shared" si="7"/>
        <v>INDEC-PB - 42921-2</v>
      </c>
      <c r="B368" s="237">
        <v>42921</v>
      </c>
      <c r="C368" s="236" t="s">
        <v>51</v>
      </c>
      <c r="D368" s="237">
        <v>2</v>
      </c>
      <c r="E368" s="263" t="s">
        <v>390</v>
      </c>
    </row>
    <row r="369" spans="1:496" ht="15" customHeight="1" x14ac:dyDescent="0.2">
      <c r="A369" s="237" t="str">
        <f t="shared" si="7"/>
        <v>INDEC-PB - 37990-1</v>
      </c>
      <c r="B369" s="237">
        <v>37990</v>
      </c>
      <c r="C369" s="236" t="s">
        <v>51</v>
      </c>
      <c r="D369" s="237">
        <v>1</v>
      </c>
      <c r="E369" s="263" t="s">
        <v>391</v>
      </c>
    </row>
    <row r="370" spans="1:496" ht="15" customHeight="1" x14ac:dyDescent="0.2">
      <c r="A370" s="237" t="str">
        <f t="shared" ref="A370:A425" si="8">CONCATENATE("INDEC-PB - ",B370,C370,D370)</f>
        <v>INDEC-PB - 41242-1</v>
      </c>
      <c r="B370" s="237">
        <v>41242</v>
      </c>
      <c r="C370" s="236" t="s">
        <v>51</v>
      </c>
      <c r="D370" s="237">
        <v>1</v>
      </c>
      <c r="E370" s="263" t="s">
        <v>392</v>
      </c>
    </row>
    <row r="371" spans="1:496" ht="15" customHeight="1" x14ac:dyDescent="0.2">
      <c r="A371" s="237" t="str">
        <f t="shared" si="8"/>
        <v>INDEC-PB - 37510-1</v>
      </c>
      <c r="B371" s="237">
        <v>37510</v>
      </c>
      <c r="C371" s="236" t="s">
        <v>51</v>
      </c>
      <c r="D371" s="237">
        <v>1</v>
      </c>
      <c r="E371" s="263" t="s">
        <v>393</v>
      </c>
    </row>
    <row r="372" spans="1:496" ht="15" customHeight="1" x14ac:dyDescent="0.2">
      <c r="A372" s="237" t="str">
        <f t="shared" si="8"/>
        <v>INDEC-PB - 44440-1</v>
      </c>
      <c r="B372" s="237">
        <v>44440</v>
      </c>
      <c r="C372" s="236" t="s">
        <v>51</v>
      </c>
      <c r="D372" s="237">
        <v>1</v>
      </c>
      <c r="E372" s="263" t="s">
        <v>394</v>
      </c>
    </row>
    <row r="373" spans="1:496" ht="15" customHeight="1" x14ac:dyDescent="0.2">
      <c r="A373" s="237" t="str">
        <f t="shared" si="8"/>
        <v>INDEC-PB - 35110-5</v>
      </c>
      <c r="B373" s="237">
        <v>35110</v>
      </c>
      <c r="C373" s="236" t="s">
        <v>51</v>
      </c>
      <c r="D373" s="237">
        <v>5</v>
      </c>
      <c r="E373" s="263" t="s">
        <v>395</v>
      </c>
    </row>
    <row r="374" spans="1:496" ht="15" customHeight="1" x14ac:dyDescent="0.2">
      <c r="A374" s="237" t="str">
        <f t="shared" si="8"/>
        <v>INDEC-PB - 46212-1</v>
      </c>
      <c r="B374" s="237">
        <v>46212</v>
      </c>
      <c r="C374" s="236" t="s">
        <v>51</v>
      </c>
      <c r="D374" s="237">
        <v>1</v>
      </c>
      <c r="E374" s="263" t="s">
        <v>396</v>
      </c>
    </row>
    <row r="375" spans="1:496" s="243" customFormat="1" ht="15" customHeight="1" x14ac:dyDescent="0.2">
      <c r="A375" s="241"/>
      <c r="B375" s="241"/>
      <c r="D375" s="241"/>
      <c r="E375" s="264"/>
      <c r="F375" s="236"/>
      <c r="G375" s="236"/>
      <c r="H375" s="236"/>
      <c r="I375" s="236"/>
      <c r="J375" s="236"/>
      <c r="K375" s="236"/>
      <c r="L375" s="236"/>
      <c r="M375" s="236"/>
      <c r="N375" s="236"/>
      <c r="O375" s="236"/>
      <c r="P375" s="236"/>
      <c r="Q375" s="236"/>
      <c r="R375" s="236"/>
      <c r="S375" s="236"/>
      <c r="T375" s="236"/>
      <c r="U375" s="236"/>
      <c r="V375" s="236"/>
      <c r="W375" s="236"/>
      <c r="X375" s="236"/>
      <c r="Y375" s="236"/>
      <c r="Z375" s="236"/>
      <c r="AA375" s="236"/>
      <c r="AB375" s="236"/>
      <c r="AC375" s="236"/>
      <c r="AD375" s="236"/>
      <c r="AE375" s="236"/>
      <c r="AF375" s="236"/>
      <c r="AG375" s="236"/>
      <c r="AH375" s="236"/>
      <c r="AI375" s="236"/>
      <c r="AJ375" s="236"/>
      <c r="AK375" s="236"/>
      <c r="AL375" s="236"/>
      <c r="AM375" s="236"/>
      <c r="AN375" s="236"/>
      <c r="AO375" s="236"/>
      <c r="AP375" s="236"/>
      <c r="AQ375" s="236"/>
      <c r="AR375" s="236"/>
      <c r="AS375" s="236"/>
      <c r="AT375" s="236"/>
      <c r="AU375" s="236"/>
      <c r="AV375" s="236"/>
      <c r="AW375" s="236"/>
      <c r="AX375" s="236"/>
      <c r="AY375" s="236"/>
      <c r="AZ375" s="236"/>
      <c r="BA375" s="236"/>
      <c r="BB375" s="236"/>
      <c r="BC375" s="236"/>
      <c r="BD375" s="236"/>
      <c r="BE375" s="236"/>
      <c r="BF375" s="236"/>
      <c r="BG375" s="236"/>
      <c r="BH375" s="236"/>
      <c r="BI375" s="236"/>
      <c r="BJ375" s="236"/>
      <c r="BK375" s="236"/>
      <c r="BL375" s="236"/>
      <c r="BM375" s="236"/>
      <c r="BN375" s="236"/>
      <c r="BO375" s="236"/>
      <c r="BP375" s="236"/>
      <c r="BQ375" s="236"/>
      <c r="BR375" s="236"/>
      <c r="BS375" s="236"/>
      <c r="BT375" s="236"/>
      <c r="BU375" s="236"/>
      <c r="BV375" s="236"/>
      <c r="BW375" s="236"/>
      <c r="BX375" s="236"/>
      <c r="BY375" s="236"/>
      <c r="BZ375" s="236"/>
      <c r="CA375" s="236"/>
      <c r="CB375" s="236"/>
      <c r="CC375" s="236"/>
      <c r="CD375" s="236"/>
      <c r="CE375" s="236"/>
      <c r="CF375" s="236"/>
      <c r="CG375" s="236"/>
      <c r="CH375" s="236"/>
      <c r="CI375" s="236"/>
      <c r="CJ375" s="236"/>
      <c r="CK375" s="236"/>
      <c r="CL375" s="236"/>
      <c r="CM375" s="236"/>
      <c r="CN375" s="236"/>
      <c r="CO375" s="236"/>
      <c r="CP375" s="236"/>
      <c r="CQ375" s="236"/>
      <c r="CR375" s="236"/>
      <c r="CS375" s="236"/>
      <c r="CT375" s="236"/>
      <c r="CU375" s="236"/>
      <c r="CV375" s="236"/>
      <c r="CW375" s="236"/>
      <c r="CX375" s="236"/>
      <c r="CY375" s="236"/>
      <c r="CZ375" s="236"/>
      <c r="DA375" s="236"/>
      <c r="DB375" s="236"/>
      <c r="DC375" s="236"/>
      <c r="DD375" s="236"/>
      <c r="DE375" s="236"/>
      <c r="DF375" s="236"/>
      <c r="DG375" s="236"/>
      <c r="DH375" s="236"/>
      <c r="DI375" s="236"/>
      <c r="DJ375" s="236"/>
      <c r="DK375" s="236"/>
      <c r="DL375" s="236"/>
      <c r="DM375" s="236"/>
      <c r="DN375" s="236"/>
      <c r="DO375" s="236"/>
      <c r="DP375" s="236"/>
      <c r="DQ375" s="236"/>
      <c r="DR375" s="236"/>
      <c r="DS375" s="236"/>
      <c r="DT375" s="236"/>
      <c r="DU375" s="236"/>
      <c r="DV375" s="236"/>
      <c r="DW375" s="236"/>
      <c r="DX375" s="236"/>
      <c r="DY375" s="236"/>
      <c r="DZ375" s="236"/>
      <c r="EA375" s="236"/>
      <c r="EB375" s="236"/>
      <c r="EC375" s="236"/>
      <c r="ED375" s="236"/>
      <c r="EE375" s="236"/>
      <c r="EF375" s="236"/>
      <c r="EG375" s="236"/>
      <c r="EH375" s="236"/>
      <c r="EI375" s="236"/>
      <c r="EJ375" s="236"/>
      <c r="EK375" s="236"/>
      <c r="EL375" s="236"/>
      <c r="EM375" s="236"/>
      <c r="EN375" s="236"/>
      <c r="EO375" s="236"/>
      <c r="EP375" s="236"/>
      <c r="EQ375" s="236"/>
      <c r="ER375" s="236"/>
      <c r="ES375" s="236"/>
      <c r="ET375" s="236"/>
      <c r="EU375" s="236"/>
      <c r="EV375" s="236"/>
      <c r="EW375" s="236"/>
      <c r="EX375" s="236"/>
      <c r="EY375" s="236"/>
      <c r="EZ375" s="236"/>
      <c r="FA375" s="236"/>
      <c r="FB375" s="236"/>
      <c r="FC375" s="236"/>
      <c r="FD375" s="236"/>
      <c r="FE375" s="236"/>
      <c r="FF375" s="236"/>
      <c r="FG375" s="236"/>
      <c r="FH375" s="236"/>
      <c r="FI375" s="236"/>
      <c r="FJ375" s="236"/>
      <c r="FK375" s="236"/>
      <c r="FL375" s="236"/>
      <c r="FM375" s="236"/>
      <c r="FN375" s="236"/>
      <c r="FO375" s="236"/>
      <c r="FP375" s="236"/>
      <c r="FQ375" s="236"/>
      <c r="FR375" s="236"/>
      <c r="FS375" s="236"/>
      <c r="FT375" s="236"/>
      <c r="FU375" s="236"/>
      <c r="FV375" s="236"/>
      <c r="FW375" s="236"/>
      <c r="FX375" s="236"/>
      <c r="FY375" s="236"/>
      <c r="FZ375" s="236"/>
      <c r="GA375" s="236"/>
      <c r="GB375" s="236"/>
      <c r="GC375" s="236"/>
      <c r="GD375" s="236"/>
      <c r="GE375" s="236"/>
      <c r="GF375" s="236"/>
      <c r="GG375" s="236"/>
      <c r="GH375" s="236"/>
      <c r="GI375" s="236"/>
      <c r="GJ375" s="236"/>
      <c r="GK375" s="236"/>
      <c r="GL375" s="236"/>
      <c r="GM375" s="236"/>
      <c r="GN375" s="236"/>
      <c r="GO375" s="236"/>
      <c r="GP375" s="236"/>
      <c r="GQ375" s="236"/>
      <c r="GR375" s="236"/>
      <c r="GS375" s="236"/>
      <c r="GT375" s="236"/>
      <c r="GU375" s="236"/>
      <c r="GV375" s="236"/>
      <c r="GW375" s="236"/>
      <c r="GX375" s="236"/>
      <c r="GY375" s="236"/>
      <c r="GZ375" s="236"/>
      <c r="HA375" s="236"/>
      <c r="HB375" s="236"/>
      <c r="HC375" s="236"/>
      <c r="HD375" s="236"/>
      <c r="HE375" s="236"/>
      <c r="HF375" s="236"/>
      <c r="HG375" s="236"/>
      <c r="HH375" s="236"/>
      <c r="HI375" s="236"/>
      <c r="HJ375" s="236"/>
      <c r="HK375" s="236"/>
      <c r="HL375" s="236"/>
      <c r="HM375" s="236"/>
      <c r="HN375" s="236"/>
      <c r="HO375" s="236"/>
      <c r="HP375" s="236"/>
      <c r="HQ375" s="236"/>
      <c r="HR375" s="236"/>
      <c r="HS375" s="236"/>
      <c r="HT375" s="236"/>
      <c r="HU375" s="236"/>
      <c r="HV375" s="236"/>
      <c r="HW375" s="236"/>
      <c r="HX375" s="236"/>
      <c r="HY375" s="236"/>
      <c r="HZ375" s="236"/>
      <c r="IA375" s="236"/>
      <c r="IB375" s="236"/>
      <c r="IC375" s="236"/>
      <c r="ID375" s="236"/>
      <c r="IE375" s="236"/>
      <c r="IF375" s="236"/>
      <c r="IG375" s="236"/>
      <c r="IH375" s="236"/>
      <c r="II375" s="236"/>
      <c r="IJ375" s="236"/>
      <c r="IK375" s="236"/>
      <c r="IL375" s="236"/>
      <c r="IM375" s="236"/>
      <c r="IN375" s="236"/>
      <c r="IO375" s="236"/>
      <c r="IP375" s="236"/>
      <c r="IQ375" s="236"/>
      <c r="IR375" s="236"/>
      <c r="IS375" s="236"/>
      <c r="IT375" s="236"/>
      <c r="IU375" s="236"/>
      <c r="IV375" s="236"/>
      <c r="IW375" s="236"/>
      <c r="IX375" s="236"/>
      <c r="IY375" s="236"/>
      <c r="IZ375" s="236"/>
      <c r="JA375" s="236"/>
      <c r="JB375" s="236"/>
      <c r="JC375" s="236"/>
      <c r="JD375" s="236"/>
      <c r="JE375" s="236"/>
      <c r="JF375" s="236"/>
      <c r="JG375" s="236"/>
      <c r="JH375" s="236"/>
      <c r="JI375" s="236"/>
      <c r="JJ375" s="236"/>
      <c r="JK375" s="236"/>
      <c r="JL375" s="236"/>
      <c r="JM375" s="236"/>
      <c r="JN375" s="236"/>
      <c r="JO375" s="236"/>
      <c r="JP375" s="236"/>
      <c r="JQ375" s="236"/>
      <c r="JR375" s="236"/>
      <c r="JS375" s="236"/>
      <c r="JT375" s="236"/>
      <c r="JU375" s="236"/>
      <c r="JV375" s="236"/>
      <c r="JW375" s="236"/>
      <c r="JX375" s="236"/>
      <c r="JY375" s="236"/>
      <c r="JZ375" s="236"/>
      <c r="KA375" s="236"/>
      <c r="KB375" s="236"/>
      <c r="KC375" s="236"/>
      <c r="KD375" s="236"/>
      <c r="KE375" s="236"/>
      <c r="KF375" s="236"/>
      <c r="KG375" s="236"/>
      <c r="KH375" s="236"/>
      <c r="KI375" s="236"/>
      <c r="KJ375" s="236"/>
      <c r="KK375" s="236"/>
      <c r="KL375" s="236"/>
      <c r="KM375" s="236"/>
      <c r="KN375" s="236"/>
      <c r="KO375" s="236"/>
      <c r="KP375" s="236"/>
      <c r="KQ375" s="236"/>
      <c r="KR375" s="236"/>
      <c r="KS375" s="236"/>
      <c r="KT375" s="236"/>
      <c r="KU375" s="236"/>
      <c r="KV375" s="236"/>
      <c r="KW375" s="236"/>
      <c r="KX375" s="236"/>
      <c r="KY375" s="236"/>
      <c r="KZ375" s="236"/>
      <c r="LA375" s="236"/>
      <c r="LB375" s="236"/>
      <c r="LC375" s="236"/>
      <c r="LD375" s="236"/>
      <c r="LE375" s="236"/>
      <c r="LF375" s="236"/>
      <c r="LG375" s="236"/>
      <c r="LH375" s="236"/>
      <c r="LI375" s="236"/>
      <c r="LJ375" s="236"/>
      <c r="LK375" s="236"/>
      <c r="LL375" s="236"/>
      <c r="LM375" s="236"/>
      <c r="LN375" s="236"/>
      <c r="LO375" s="236"/>
      <c r="LP375" s="236"/>
      <c r="LQ375" s="236"/>
      <c r="LR375" s="236"/>
      <c r="LS375" s="236"/>
      <c r="LT375" s="236"/>
      <c r="LU375" s="236"/>
      <c r="LV375" s="236"/>
      <c r="LW375" s="236"/>
      <c r="LX375" s="236"/>
      <c r="LY375" s="236"/>
      <c r="LZ375" s="236"/>
      <c r="MA375" s="236"/>
      <c r="MB375" s="236"/>
      <c r="MC375" s="236"/>
      <c r="MD375" s="236"/>
      <c r="ME375" s="236"/>
      <c r="MF375" s="236"/>
      <c r="MG375" s="236"/>
      <c r="MH375" s="236"/>
      <c r="MI375" s="236"/>
      <c r="MJ375" s="236"/>
      <c r="MK375" s="236"/>
      <c r="ML375" s="236"/>
      <c r="MM375" s="236"/>
      <c r="MN375" s="236"/>
      <c r="MO375" s="236"/>
      <c r="MP375" s="236"/>
      <c r="MQ375" s="236"/>
      <c r="MR375" s="236"/>
      <c r="MS375" s="236"/>
      <c r="MT375" s="236"/>
      <c r="MU375" s="236"/>
      <c r="MV375" s="236"/>
      <c r="MW375" s="236"/>
      <c r="MX375" s="236"/>
      <c r="MY375" s="236"/>
      <c r="MZ375" s="236"/>
      <c r="NA375" s="236"/>
      <c r="NB375" s="236"/>
      <c r="NC375" s="236"/>
      <c r="ND375" s="236"/>
      <c r="NE375" s="236"/>
      <c r="NF375" s="236"/>
      <c r="NG375" s="236"/>
      <c r="NH375" s="236"/>
      <c r="NI375" s="236"/>
      <c r="NJ375" s="236"/>
      <c r="NK375" s="236"/>
      <c r="NL375" s="236"/>
      <c r="NM375" s="236"/>
      <c r="NN375" s="236"/>
      <c r="NO375" s="236"/>
      <c r="NP375" s="236"/>
      <c r="NQ375" s="236"/>
      <c r="NR375" s="236"/>
      <c r="NS375" s="236"/>
      <c r="NT375" s="236"/>
      <c r="NU375" s="236"/>
      <c r="NV375" s="236"/>
      <c r="NW375" s="236"/>
      <c r="NX375" s="236"/>
      <c r="NY375" s="236"/>
      <c r="NZ375" s="236"/>
      <c r="OA375" s="236"/>
      <c r="OB375" s="236"/>
      <c r="OC375" s="236"/>
      <c r="OD375" s="236"/>
      <c r="OE375" s="236"/>
      <c r="OF375" s="236"/>
      <c r="OG375" s="236"/>
      <c r="OH375" s="236"/>
      <c r="OI375" s="236"/>
      <c r="OJ375" s="236"/>
      <c r="OK375" s="236"/>
      <c r="OL375" s="236"/>
      <c r="OM375" s="236"/>
      <c r="ON375" s="236"/>
      <c r="OO375" s="236"/>
      <c r="OP375" s="236"/>
      <c r="OQ375" s="236"/>
      <c r="OR375" s="236"/>
      <c r="OS375" s="236"/>
      <c r="OT375" s="236"/>
      <c r="OU375" s="236"/>
      <c r="OV375" s="236"/>
      <c r="OW375" s="236"/>
      <c r="OX375" s="236"/>
      <c r="OY375" s="236"/>
      <c r="OZ375" s="236"/>
      <c r="PA375" s="236"/>
      <c r="PB375" s="236"/>
      <c r="PC375" s="236"/>
      <c r="PD375" s="236"/>
      <c r="PE375" s="236"/>
      <c r="PF375" s="236"/>
      <c r="PG375" s="236"/>
      <c r="PH375" s="236"/>
      <c r="PI375" s="236"/>
      <c r="PJ375" s="236"/>
      <c r="PK375" s="236"/>
      <c r="PL375" s="236"/>
      <c r="PM375" s="236"/>
      <c r="PN375" s="236"/>
      <c r="PO375" s="236"/>
      <c r="PP375" s="236"/>
      <c r="PQ375" s="236"/>
      <c r="PR375" s="236"/>
      <c r="PS375" s="236"/>
      <c r="PT375" s="236"/>
      <c r="PU375" s="236"/>
      <c r="PV375" s="236"/>
      <c r="PW375" s="236"/>
      <c r="PX375" s="236"/>
      <c r="PY375" s="236"/>
      <c r="PZ375" s="236"/>
      <c r="QA375" s="236"/>
      <c r="QB375" s="236"/>
      <c r="QC375" s="236"/>
      <c r="QD375" s="236"/>
      <c r="QE375" s="236"/>
      <c r="QF375" s="236"/>
      <c r="QG375" s="236"/>
      <c r="QH375" s="236"/>
      <c r="QI375" s="236"/>
      <c r="QJ375" s="236"/>
      <c r="QK375" s="236"/>
      <c r="QL375" s="236"/>
      <c r="QM375" s="236"/>
      <c r="QN375" s="236"/>
      <c r="QO375" s="236"/>
      <c r="QP375" s="236"/>
      <c r="QQ375" s="236"/>
      <c r="QR375" s="236"/>
      <c r="QS375" s="236"/>
      <c r="QT375" s="236"/>
      <c r="QU375" s="236"/>
      <c r="QV375" s="236"/>
      <c r="QW375" s="236"/>
      <c r="QX375" s="236"/>
      <c r="QY375" s="236"/>
      <c r="QZ375" s="236"/>
      <c r="RA375" s="236"/>
      <c r="RB375" s="236"/>
      <c r="RC375" s="236"/>
      <c r="RD375" s="236"/>
      <c r="RE375" s="236"/>
      <c r="RF375" s="236"/>
      <c r="RG375" s="236"/>
      <c r="RH375" s="236"/>
      <c r="RI375" s="236"/>
      <c r="RJ375" s="236"/>
      <c r="RK375" s="236"/>
      <c r="RL375" s="236"/>
      <c r="RM375" s="236"/>
      <c r="RN375" s="236"/>
      <c r="RO375" s="236"/>
      <c r="RP375" s="236"/>
      <c r="RQ375" s="236"/>
      <c r="RR375" s="236"/>
      <c r="RS375" s="236"/>
      <c r="RT375" s="236"/>
      <c r="RU375" s="236"/>
      <c r="RV375" s="236"/>
      <c r="RW375" s="236"/>
      <c r="RX375" s="236"/>
      <c r="RY375" s="236"/>
      <c r="RZ375" s="236"/>
      <c r="SA375" s="236"/>
      <c r="SB375" s="236"/>
    </row>
    <row r="376" spans="1:496" ht="15" customHeight="1" x14ac:dyDescent="0.2">
      <c r="A376" s="237" t="str">
        <f t="shared" si="8"/>
        <v>INDEC-PB - 37350-1</v>
      </c>
      <c r="B376" s="237">
        <v>37350</v>
      </c>
      <c r="C376" s="236" t="s">
        <v>51</v>
      </c>
      <c r="D376" s="237">
        <v>1</v>
      </c>
      <c r="E376" s="263" t="s">
        <v>397</v>
      </c>
    </row>
    <row r="377" spans="1:496" ht="15" customHeight="1" x14ac:dyDescent="0.2">
      <c r="A377" s="237" t="str">
        <f t="shared" si="8"/>
        <v>INDEC-PB - 37320-1</v>
      </c>
      <c r="B377" s="237">
        <v>37320</v>
      </c>
      <c r="C377" s="236" t="s">
        <v>51</v>
      </c>
      <c r="D377" s="237">
        <v>1</v>
      </c>
      <c r="E377" s="263" t="s">
        <v>398</v>
      </c>
    </row>
    <row r="378" spans="1:496" ht="15" customHeight="1" x14ac:dyDescent="0.2">
      <c r="A378" s="237" t="str">
        <f t="shared" si="8"/>
        <v>INDEC-PB - 41532-11</v>
      </c>
      <c r="B378" s="237">
        <v>41532</v>
      </c>
      <c r="C378" s="236" t="s">
        <v>51</v>
      </c>
      <c r="D378" s="237">
        <v>11</v>
      </c>
      <c r="E378" s="263" t="s">
        <v>399</v>
      </c>
    </row>
    <row r="379" spans="1:496" ht="15" customHeight="1" x14ac:dyDescent="0.2">
      <c r="A379" s="237" t="str">
        <f t="shared" si="8"/>
        <v>INDEC-PB - 41532-1</v>
      </c>
      <c r="B379" s="237">
        <v>41532</v>
      </c>
      <c r="C379" s="236" t="s">
        <v>51</v>
      </c>
      <c r="D379" s="237">
        <v>1</v>
      </c>
      <c r="E379" s="263" t="s">
        <v>400</v>
      </c>
    </row>
    <row r="380" spans="1:496" ht="15" customHeight="1" x14ac:dyDescent="0.2">
      <c r="A380" s="237" t="str">
        <f t="shared" si="8"/>
        <v>INDEC-PB - 31430-1</v>
      </c>
      <c r="B380" s="237">
        <v>31430</v>
      </c>
      <c r="C380" s="236" t="s">
        <v>51</v>
      </c>
      <c r="D380" s="237">
        <v>1</v>
      </c>
      <c r="E380" s="263" t="s">
        <v>401</v>
      </c>
    </row>
    <row r="381" spans="1:496" ht="15" customHeight="1" x14ac:dyDescent="0.2">
      <c r="A381" s="237" t="str">
        <f t="shared" si="8"/>
        <v>INDEC-PB - 31100-1</v>
      </c>
      <c r="B381" s="237">
        <v>31100</v>
      </c>
      <c r="C381" s="236" t="s">
        <v>51</v>
      </c>
      <c r="D381" s="237">
        <v>1</v>
      </c>
      <c r="E381" s="263" t="s">
        <v>402</v>
      </c>
    </row>
    <row r="382" spans="1:496" ht="15" customHeight="1" x14ac:dyDescent="0.2">
      <c r="A382" s="237" t="str">
        <f t="shared" si="8"/>
        <v>INDEC-PB - 31420-1</v>
      </c>
      <c r="B382" s="237">
        <v>31420</v>
      </c>
      <c r="C382" s="236" t="s">
        <v>51</v>
      </c>
      <c r="D382" s="237">
        <v>1</v>
      </c>
      <c r="E382" s="263" t="s">
        <v>403</v>
      </c>
    </row>
    <row r="383" spans="1:496" ht="15" customHeight="1" x14ac:dyDescent="0.2">
      <c r="A383" s="237" t="str">
        <f t="shared" si="8"/>
        <v>INDEC-PB - 31420-2</v>
      </c>
      <c r="B383" s="237">
        <v>31420</v>
      </c>
      <c r="C383" s="236" t="s">
        <v>51</v>
      </c>
      <c r="D383" s="237">
        <v>2</v>
      </c>
      <c r="E383" s="263" t="s">
        <v>404</v>
      </c>
    </row>
    <row r="384" spans="1:496" s="243" customFormat="1" ht="15" customHeight="1" x14ac:dyDescent="0.2">
      <c r="A384" s="241"/>
      <c r="B384" s="241"/>
      <c r="D384" s="241"/>
      <c r="E384" s="264"/>
      <c r="F384" s="236"/>
      <c r="G384" s="236"/>
      <c r="H384" s="236"/>
      <c r="I384" s="236"/>
      <c r="J384" s="236"/>
      <c r="K384" s="236"/>
      <c r="L384" s="236"/>
      <c r="M384" s="236"/>
      <c r="N384" s="236"/>
      <c r="O384" s="236"/>
      <c r="P384" s="236"/>
      <c r="Q384" s="236"/>
      <c r="R384" s="236"/>
      <c r="S384" s="236"/>
      <c r="T384" s="236"/>
      <c r="U384" s="236"/>
      <c r="V384" s="236"/>
      <c r="W384" s="236"/>
      <c r="X384" s="236"/>
      <c r="Y384" s="236"/>
      <c r="Z384" s="236"/>
      <c r="AA384" s="236"/>
      <c r="AB384" s="236"/>
      <c r="AC384" s="236"/>
      <c r="AD384" s="236"/>
      <c r="AE384" s="236"/>
      <c r="AF384" s="236"/>
      <c r="AG384" s="236"/>
      <c r="AH384" s="236"/>
      <c r="AI384" s="236"/>
      <c r="AJ384" s="236"/>
      <c r="AK384" s="236"/>
      <c r="AL384" s="236"/>
      <c r="AM384" s="236"/>
      <c r="AN384" s="236"/>
      <c r="AO384" s="236"/>
      <c r="AP384" s="236"/>
      <c r="AQ384" s="236"/>
      <c r="AR384" s="236"/>
      <c r="AS384" s="236"/>
      <c r="AT384" s="236"/>
      <c r="AU384" s="236"/>
      <c r="AV384" s="236"/>
      <c r="AW384" s="236"/>
      <c r="AX384" s="236"/>
      <c r="AY384" s="236"/>
      <c r="AZ384" s="236"/>
      <c r="BA384" s="236"/>
      <c r="BB384" s="236"/>
      <c r="BC384" s="236"/>
      <c r="BD384" s="236"/>
      <c r="BE384" s="236"/>
      <c r="BF384" s="236"/>
      <c r="BG384" s="236"/>
      <c r="BH384" s="236"/>
      <c r="BI384" s="236"/>
      <c r="BJ384" s="236"/>
      <c r="BK384" s="236"/>
      <c r="BL384" s="236"/>
      <c r="BM384" s="236"/>
      <c r="BN384" s="236"/>
      <c r="BO384" s="236"/>
      <c r="BP384" s="236"/>
      <c r="BQ384" s="236"/>
      <c r="BR384" s="236"/>
      <c r="BS384" s="236"/>
      <c r="BT384" s="236"/>
      <c r="BU384" s="236"/>
      <c r="BV384" s="236"/>
      <c r="BW384" s="236"/>
      <c r="BX384" s="236"/>
      <c r="BY384" s="236"/>
      <c r="BZ384" s="236"/>
      <c r="CA384" s="236"/>
      <c r="CB384" s="236"/>
      <c r="CC384" s="236"/>
      <c r="CD384" s="236"/>
      <c r="CE384" s="236"/>
      <c r="CF384" s="236"/>
      <c r="CG384" s="236"/>
      <c r="CH384" s="236"/>
      <c r="CI384" s="236"/>
      <c r="CJ384" s="236"/>
      <c r="CK384" s="236"/>
      <c r="CL384" s="236"/>
      <c r="CM384" s="236"/>
      <c r="CN384" s="236"/>
      <c r="CO384" s="236"/>
      <c r="CP384" s="236"/>
      <c r="CQ384" s="236"/>
      <c r="CR384" s="236"/>
      <c r="CS384" s="236"/>
      <c r="CT384" s="236"/>
      <c r="CU384" s="236"/>
      <c r="CV384" s="236"/>
      <c r="CW384" s="236"/>
      <c r="CX384" s="236"/>
      <c r="CY384" s="236"/>
      <c r="CZ384" s="236"/>
      <c r="DA384" s="236"/>
      <c r="DB384" s="236"/>
      <c r="DC384" s="236"/>
      <c r="DD384" s="236"/>
      <c r="DE384" s="236"/>
      <c r="DF384" s="236"/>
      <c r="DG384" s="236"/>
      <c r="DH384" s="236"/>
      <c r="DI384" s="236"/>
      <c r="DJ384" s="236"/>
      <c r="DK384" s="236"/>
      <c r="DL384" s="236"/>
      <c r="DM384" s="236"/>
      <c r="DN384" s="236"/>
      <c r="DO384" s="236"/>
      <c r="DP384" s="236"/>
      <c r="DQ384" s="236"/>
      <c r="DR384" s="236"/>
      <c r="DS384" s="236"/>
      <c r="DT384" s="236"/>
      <c r="DU384" s="236"/>
      <c r="DV384" s="236"/>
      <c r="DW384" s="236"/>
      <c r="DX384" s="236"/>
      <c r="DY384" s="236"/>
      <c r="DZ384" s="236"/>
      <c r="EA384" s="236"/>
      <c r="EB384" s="236"/>
      <c r="EC384" s="236"/>
      <c r="ED384" s="236"/>
      <c r="EE384" s="236"/>
      <c r="EF384" s="236"/>
      <c r="EG384" s="236"/>
      <c r="EH384" s="236"/>
      <c r="EI384" s="236"/>
      <c r="EJ384" s="236"/>
      <c r="EK384" s="236"/>
      <c r="EL384" s="236"/>
      <c r="EM384" s="236"/>
      <c r="EN384" s="236"/>
      <c r="EO384" s="236"/>
      <c r="EP384" s="236"/>
      <c r="EQ384" s="236"/>
      <c r="ER384" s="236"/>
      <c r="ES384" s="236"/>
      <c r="ET384" s="236"/>
      <c r="EU384" s="236"/>
      <c r="EV384" s="236"/>
      <c r="EW384" s="236"/>
      <c r="EX384" s="236"/>
      <c r="EY384" s="236"/>
      <c r="EZ384" s="236"/>
      <c r="FA384" s="236"/>
      <c r="FB384" s="236"/>
      <c r="FC384" s="236"/>
      <c r="FD384" s="236"/>
      <c r="FE384" s="236"/>
      <c r="FF384" s="236"/>
      <c r="FG384" s="236"/>
      <c r="FH384" s="236"/>
      <c r="FI384" s="236"/>
      <c r="FJ384" s="236"/>
      <c r="FK384" s="236"/>
      <c r="FL384" s="236"/>
      <c r="FM384" s="236"/>
      <c r="FN384" s="236"/>
      <c r="FO384" s="236"/>
      <c r="FP384" s="236"/>
      <c r="FQ384" s="236"/>
      <c r="FR384" s="236"/>
      <c r="FS384" s="236"/>
      <c r="FT384" s="236"/>
      <c r="FU384" s="236"/>
      <c r="FV384" s="236"/>
      <c r="FW384" s="236"/>
      <c r="FX384" s="236"/>
      <c r="FY384" s="236"/>
      <c r="FZ384" s="236"/>
      <c r="GA384" s="236"/>
      <c r="GB384" s="236"/>
      <c r="GC384" s="236"/>
      <c r="GD384" s="236"/>
      <c r="GE384" s="236"/>
      <c r="GF384" s="236"/>
      <c r="GG384" s="236"/>
      <c r="GH384" s="236"/>
      <c r="GI384" s="236"/>
      <c r="GJ384" s="236"/>
      <c r="GK384" s="236"/>
      <c r="GL384" s="236"/>
      <c r="GM384" s="236"/>
      <c r="GN384" s="236"/>
      <c r="GO384" s="236"/>
      <c r="GP384" s="236"/>
      <c r="GQ384" s="236"/>
      <c r="GR384" s="236"/>
      <c r="GS384" s="236"/>
      <c r="GT384" s="236"/>
      <c r="GU384" s="236"/>
      <c r="GV384" s="236"/>
      <c r="GW384" s="236"/>
      <c r="GX384" s="236"/>
      <c r="GY384" s="236"/>
      <c r="GZ384" s="236"/>
      <c r="HA384" s="236"/>
      <c r="HB384" s="236"/>
      <c r="HC384" s="236"/>
      <c r="HD384" s="236"/>
      <c r="HE384" s="236"/>
      <c r="HF384" s="236"/>
      <c r="HG384" s="236"/>
      <c r="HH384" s="236"/>
      <c r="HI384" s="236"/>
      <c r="HJ384" s="236"/>
      <c r="HK384" s="236"/>
      <c r="HL384" s="236"/>
      <c r="HM384" s="236"/>
      <c r="HN384" s="236"/>
      <c r="HO384" s="236"/>
      <c r="HP384" s="236"/>
      <c r="HQ384" s="236"/>
      <c r="HR384" s="236"/>
      <c r="HS384" s="236"/>
      <c r="HT384" s="236"/>
      <c r="HU384" s="236"/>
      <c r="HV384" s="236"/>
      <c r="HW384" s="236"/>
      <c r="HX384" s="236"/>
      <c r="HY384" s="236"/>
      <c r="HZ384" s="236"/>
      <c r="IA384" s="236"/>
      <c r="IB384" s="236"/>
      <c r="IC384" s="236"/>
      <c r="ID384" s="236"/>
      <c r="IE384" s="236"/>
      <c r="IF384" s="236"/>
      <c r="IG384" s="236"/>
      <c r="IH384" s="236"/>
      <c r="II384" s="236"/>
      <c r="IJ384" s="236"/>
      <c r="IK384" s="236"/>
      <c r="IL384" s="236"/>
      <c r="IM384" s="236"/>
      <c r="IN384" s="236"/>
      <c r="IO384" s="236"/>
      <c r="IP384" s="236"/>
      <c r="IQ384" s="236"/>
      <c r="IR384" s="236"/>
      <c r="IS384" s="236"/>
      <c r="IT384" s="236"/>
      <c r="IU384" s="236"/>
      <c r="IV384" s="236"/>
      <c r="IW384" s="236"/>
      <c r="IX384" s="236"/>
      <c r="IY384" s="236"/>
      <c r="IZ384" s="236"/>
      <c r="JA384" s="236"/>
      <c r="JB384" s="236"/>
      <c r="JC384" s="236"/>
      <c r="JD384" s="236"/>
      <c r="JE384" s="236"/>
      <c r="JF384" s="236"/>
      <c r="JG384" s="236"/>
      <c r="JH384" s="236"/>
      <c r="JI384" s="236"/>
      <c r="JJ384" s="236"/>
      <c r="JK384" s="236"/>
      <c r="JL384" s="236"/>
      <c r="JM384" s="236"/>
      <c r="JN384" s="236"/>
      <c r="JO384" s="236"/>
      <c r="JP384" s="236"/>
      <c r="JQ384" s="236"/>
      <c r="JR384" s="236"/>
      <c r="JS384" s="236"/>
      <c r="JT384" s="236"/>
      <c r="JU384" s="236"/>
      <c r="JV384" s="236"/>
      <c r="JW384" s="236"/>
      <c r="JX384" s="236"/>
      <c r="JY384" s="236"/>
      <c r="JZ384" s="236"/>
      <c r="KA384" s="236"/>
      <c r="KB384" s="236"/>
      <c r="KC384" s="236"/>
      <c r="KD384" s="236"/>
      <c r="KE384" s="236"/>
      <c r="KF384" s="236"/>
      <c r="KG384" s="236"/>
      <c r="KH384" s="236"/>
      <c r="KI384" s="236"/>
      <c r="KJ384" s="236"/>
      <c r="KK384" s="236"/>
      <c r="KL384" s="236"/>
      <c r="KM384" s="236"/>
      <c r="KN384" s="236"/>
      <c r="KO384" s="236"/>
      <c r="KP384" s="236"/>
      <c r="KQ384" s="236"/>
      <c r="KR384" s="236"/>
      <c r="KS384" s="236"/>
      <c r="KT384" s="236"/>
      <c r="KU384" s="236"/>
      <c r="KV384" s="236"/>
      <c r="KW384" s="236"/>
      <c r="KX384" s="236"/>
      <c r="KY384" s="236"/>
      <c r="KZ384" s="236"/>
      <c r="LA384" s="236"/>
      <c r="LB384" s="236"/>
      <c r="LC384" s="236"/>
      <c r="LD384" s="236"/>
      <c r="LE384" s="236"/>
      <c r="LF384" s="236"/>
      <c r="LG384" s="236"/>
      <c r="LH384" s="236"/>
      <c r="LI384" s="236"/>
      <c r="LJ384" s="236"/>
      <c r="LK384" s="236"/>
      <c r="LL384" s="236"/>
      <c r="LM384" s="236"/>
      <c r="LN384" s="236"/>
      <c r="LO384" s="236"/>
      <c r="LP384" s="236"/>
      <c r="LQ384" s="236"/>
      <c r="LR384" s="236"/>
      <c r="LS384" s="236"/>
      <c r="LT384" s="236"/>
      <c r="LU384" s="236"/>
      <c r="LV384" s="236"/>
      <c r="LW384" s="236"/>
      <c r="LX384" s="236"/>
      <c r="LY384" s="236"/>
      <c r="LZ384" s="236"/>
      <c r="MA384" s="236"/>
      <c r="MB384" s="236"/>
      <c r="MC384" s="236"/>
      <c r="MD384" s="236"/>
      <c r="ME384" s="236"/>
      <c r="MF384" s="236"/>
      <c r="MG384" s="236"/>
      <c r="MH384" s="236"/>
      <c r="MI384" s="236"/>
      <c r="MJ384" s="236"/>
      <c r="MK384" s="236"/>
      <c r="ML384" s="236"/>
      <c r="MM384" s="236"/>
      <c r="MN384" s="236"/>
      <c r="MO384" s="236"/>
      <c r="MP384" s="236"/>
      <c r="MQ384" s="236"/>
      <c r="MR384" s="236"/>
      <c r="MS384" s="236"/>
      <c r="MT384" s="236"/>
      <c r="MU384" s="236"/>
      <c r="MV384" s="236"/>
      <c r="MW384" s="236"/>
      <c r="MX384" s="236"/>
      <c r="MY384" s="236"/>
      <c r="MZ384" s="236"/>
      <c r="NA384" s="236"/>
      <c r="NB384" s="236"/>
      <c r="NC384" s="236"/>
      <c r="ND384" s="236"/>
      <c r="NE384" s="236"/>
      <c r="NF384" s="236"/>
      <c r="NG384" s="236"/>
      <c r="NH384" s="236"/>
      <c r="NI384" s="236"/>
      <c r="NJ384" s="236"/>
      <c r="NK384" s="236"/>
      <c r="NL384" s="236"/>
      <c r="NM384" s="236"/>
      <c r="NN384" s="236"/>
      <c r="NO384" s="236"/>
      <c r="NP384" s="236"/>
      <c r="NQ384" s="236"/>
      <c r="NR384" s="236"/>
      <c r="NS384" s="236"/>
      <c r="NT384" s="236"/>
      <c r="NU384" s="236"/>
      <c r="NV384" s="236"/>
      <c r="NW384" s="236"/>
      <c r="NX384" s="236"/>
      <c r="NY384" s="236"/>
      <c r="NZ384" s="236"/>
      <c r="OA384" s="236"/>
      <c r="OB384" s="236"/>
      <c r="OC384" s="236"/>
      <c r="OD384" s="236"/>
      <c r="OE384" s="236"/>
      <c r="OF384" s="236"/>
      <c r="OG384" s="236"/>
      <c r="OH384" s="236"/>
      <c r="OI384" s="236"/>
      <c r="OJ384" s="236"/>
      <c r="OK384" s="236"/>
      <c r="OL384" s="236"/>
      <c r="OM384" s="236"/>
      <c r="ON384" s="236"/>
      <c r="OO384" s="236"/>
      <c r="OP384" s="236"/>
      <c r="OQ384" s="236"/>
      <c r="OR384" s="236"/>
      <c r="OS384" s="236"/>
      <c r="OT384" s="236"/>
      <c r="OU384" s="236"/>
      <c r="OV384" s="236"/>
      <c r="OW384" s="236"/>
      <c r="OX384" s="236"/>
      <c r="OY384" s="236"/>
      <c r="OZ384" s="236"/>
      <c r="PA384" s="236"/>
      <c r="PB384" s="236"/>
      <c r="PC384" s="236"/>
      <c r="PD384" s="236"/>
      <c r="PE384" s="236"/>
      <c r="PF384" s="236"/>
      <c r="PG384" s="236"/>
      <c r="PH384" s="236"/>
      <c r="PI384" s="236"/>
      <c r="PJ384" s="236"/>
      <c r="PK384" s="236"/>
      <c r="PL384" s="236"/>
      <c r="PM384" s="236"/>
      <c r="PN384" s="236"/>
      <c r="PO384" s="236"/>
      <c r="PP384" s="236"/>
      <c r="PQ384" s="236"/>
      <c r="PR384" s="236"/>
      <c r="PS384" s="236"/>
      <c r="PT384" s="236"/>
      <c r="PU384" s="236"/>
      <c r="PV384" s="236"/>
      <c r="PW384" s="236"/>
      <c r="PX384" s="236"/>
      <c r="PY384" s="236"/>
      <c r="PZ384" s="236"/>
      <c r="QA384" s="236"/>
      <c r="QB384" s="236"/>
      <c r="QC384" s="236"/>
      <c r="QD384" s="236"/>
      <c r="QE384" s="236"/>
      <c r="QF384" s="236"/>
      <c r="QG384" s="236"/>
      <c r="QH384" s="236"/>
      <c r="QI384" s="236"/>
      <c r="QJ384" s="236"/>
      <c r="QK384" s="236"/>
      <c r="QL384" s="236"/>
      <c r="QM384" s="236"/>
      <c r="QN384" s="236"/>
      <c r="QO384" s="236"/>
      <c r="QP384" s="236"/>
      <c r="QQ384" s="236"/>
      <c r="QR384" s="236"/>
      <c r="QS384" s="236"/>
      <c r="QT384" s="236"/>
      <c r="QU384" s="236"/>
      <c r="QV384" s="236"/>
      <c r="QW384" s="236"/>
      <c r="QX384" s="236"/>
      <c r="QY384" s="236"/>
      <c r="QZ384" s="236"/>
      <c r="RA384" s="236"/>
      <c r="RB384" s="236"/>
      <c r="RC384" s="236"/>
      <c r="RD384" s="236"/>
      <c r="RE384" s="236"/>
      <c r="RF384" s="236"/>
      <c r="RG384" s="236"/>
      <c r="RH384" s="236"/>
      <c r="RI384" s="236"/>
      <c r="RJ384" s="236"/>
      <c r="RK384" s="236"/>
      <c r="RL384" s="236"/>
      <c r="RM384" s="236"/>
      <c r="RN384" s="236"/>
      <c r="RO384" s="236"/>
      <c r="RP384" s="236"/>
      <c r="RQ384" s="236"/>
      <c r="RR384" s="236"/>
      <c r="RS384" s="236"/>
      <c r="RT384" s="236"/>
      <c r="RU384" s="236"/>
      <c r="RV384" s="236"/>
      <c r="RW384" s="236"/>
      <c r="RX384" s="236"/>
      <c r="RY384" s="236"/>
      <c r="RZ384" s="236"/>
      <c r="SA384" s="236"/>
      <c r="SB384" s="236"/>
    </row>
    <row r="385" spans="1:496" s="243" customFormat="1" ht="15" customHeight="1" x14ac:dyDescent="0.2">
      <c r="A385" s="241"/>
      <c r="B385" s="241"/>
      <c r="D385" s="241"/>
      <c r="E385" s="264"/>
      <c r="F385" s="236"/>
      <c r="G385" s="236"/>
      <c r="H385" s="236"/>
      <c r="I385" s="236"/>
      <c r="J385" s="236"/>
      <c r="K385" s="236"/>
      <c r="L385" s="236"/>
      <c r="M385" s="236"/>
      <c r="N385" s="236"/>
      <c r="O385" s="236"/>
      <c r="P385" s="236"/>
      <c r="Q385" s="236"/>
      <c r="R385" s="236"/>
      <c r="S385" s="236"/>
      <c r="T385" s="236"/>
      <c r="U385" s="236"/>
      <c r="V385" s="236"/>
      <c r="W385" s="236"/>
      <c r="X385" s="236"/>
      <c r="Y385" s="236"/>
      <c r="Z385" s="236"/>
      <c r="AA385" s="236"/>
      <c r="AB385" s="236"/>
      <c r="AC385" s="236"/>
      <c r="AD385" s="236"/>
      <c r="AE385" s="236"/>
      <c r="AF385" s="236"/>
      <c r="AG385" s="236"/>
      <c r="AH385" s="236"/>
      <c r="AI385" s="236"/>
      <c r="AJ385" s="236"/>
      <c r="AK385" s="236"/>
      <c r="AL385" s="236"/>
      <c r="AM385" s="236"/>
      <c r="AN385" s="236"/>
      <c r="AO385" s="236"/>
      <c r="AP385" s="236"/>
      <c r="AQ385" s="236"/>
      <c r="AR385" s="236"/>
      <c r="AS385" s="236"/>
      <c r="AT385" s="236"/>
      <c r="AU385" s="236"/>
      <c r="AV385" s="236"/>
      <c r="AW385" s="236"/>
      <c r="AX385" s="236"/>
      <c r="AY385" s="236"/>
      <c r="AZ385" s="236"/>
      <c r="BA385" s="236"/>
      <c r="BB385" s="236"/>
      <c r="BC385" s="236"/>
      <c r="BD385" s="236"/>
      <c r="BE385" s="236"/>
      <c r="BF385" s="236"/>
      <c r="BG385" s="236"/>
      <c r="BH385" s="236"/>
      <c r="BI385" s="236"/>
      <c r="BJ385" s="236"/>
      <c r="BK385" s="236"/>
      <c r="BL385" s="236"/>
      <c r="BM385" s="236"/>
      <c r="BN385" s="236"/>
      <c r="BO385" s="236"/>
      <c r="BP385" s="236"/>
      <c r="BQ385" s="236"/>
      <c r="BR385" s="236"/>
      <c r="BS385" s="236"/>
      <c r="BT385" s="236"/>
      <c r="BU385" s="236"/>
      <c r="BV385" s="236"/>
      <c r="BW385" s="236"/>
      <c r="BX385" s="236"/>
      <c r="BY385" s="236"/>
      <c r="BZ385" s="236"/>
      <c r="CA385" s="236"/>
      <c r="CB385" s="236"/>
      <c r="CC385" s="236"/>
      <c r="CD385" s="236"/>
      <c r="CE385" s="236"/>
      <c r="CF385" s="236"/>
      <c r="CG385" s="236"/>
      <c r="CH385" s="236"/>
      <c r="CI385" s="236"/>
      <c r="CJ385" s="236"/>
      <c r="CK385" s="236"/>
      <c r="CL385" s="236"/>
      <c r="CM385" s="236"/>
      <c r="CN385" s="236"/>
      <c r="CO385" s="236"/>
      <c r="CP385" s="236"/>
      <c r="CQ385" s="236"/>
      <c r="CR385" s="236"/>
      <c r="CS385" s="236"/>
      <c r="CT385" s="236"/>
      <c r="CU385" s="236"/>
      <c r="CV385" s="236"/>
      <c r="CW385" s="236"/>
      <c r="CX385" s="236"/>
      <c r="CY385" s="236"/>
      <c r="CZ385" s="236"/>
      <c r="DA385" s="236"/>
      <c r="DB385" s="236"/>
      <c r="DC385" s="236"/>
      <c r="DD385" s="236"/>
      <c r="DE385" s="236"/>
      <c r="DF385" s="236"/>
      <c r="DG385" s="236"/>
      <c r="DH385" s="236"/>
      <c r="DI385" s="236"/>
      <c r="DJ385" s="236"/>
      <c r="DK385" s="236"/>
      <c r="DL385" s="236"/>
      <c r="DM385" s="236"/>
      <c r="DN385" s="236"/>
      <c r="DO385" s="236"/>
      <c r="DP385" s="236"/>
      <c r="DQ385" s="236"/>
      <c r="DR385" s="236"/>
      <c r="DS385" s="236"/>
      <c r="DT385" s="236"/>
      <c r="DU385" s="236"/>
      <c r="DV385" s="236"/>
      <c r="DW385" s="236"/>
      <c r="DX385" s="236"/>
      <c r="DY385" s="236"/>
      <c r="DZ385" s="236"/>
      <c r="EA385" s="236"/>
      <c r="EB385" s="236"/>
      <c r="EC385" s="236"/>
      <c r="ED385" s="236"/>
      <c r="EE385" s="236"/>
      <c r="EF385" s="236"/>
      <c r="EG385" s="236"/>
      <c r="EH385" s="236"/>
      <c r="EI385" s="236"/>
      <c r="EJ385" s="236"/>
      <c r="EK385" s="236"/>
      <c r="EL385" s="236"/>
      <c r="EM385" s="236"/>
      <c r="EN385" s="236"/>
      <c r="EO385" s="236"/>
      <c r="EP385" s="236"/>
      <c r="EQ385" s="236"/>
      <c r="ER385" s="236"/>
      <c r="ES385" s="236"/>
      <c r="ET385" s="236"/>
      <c r="EU385" s="236"/>
      <c r="EV385" s="236"/>
      <c r="EW385" s="236"/>
      <c r="EX385" s="236"/>
      <c r="EY385" s="236"/>
      <c r="EZ385" s="236"/>
      <c r="FA385" s="236"/>
      <c r="FB385" s="236"/>
      <c r="FC385" s="236"/>
      <c r="FD385" s="236"/>
      <c r="FE385" s="236"/>
      <c r="FF385" s="236"/>
      <c r="FG385" s="236"/>
      <c r="FH385" s="236"/>
      <c r="FI385" s="236"/>
      <c r="FJ385" s="236"/>
      <c r="FK385" s="236"/>
      <c r="FL385" s="236"/>
      <c r="FM385" s="236"/>
      <c r="FN385" s="236"/>
      <c r="FO385" s="236"/>
      <c r="FP385" s="236"/>
      <c r="FQ385" s="236"/>
      <c r="FR385" s="236"/>
      <c r="FS385" s="236"/>
      <c r="FT385" s="236"/>
      <c r="FU385" s="236"/>
      <c r="FV385" s="236"/>
      <c r="FW385" s="236"/>
      <c r="FX385" s="236"/>
      <c r="FY385" s="236"/>
      <c r="FZ385" s="236"/>
      <c r="GA385" s="236"/>
      <c r="GB385" s="236"/>
      <c r="GC385" s="236"/>
      <c r="GD385" s="236"/>
      <c r="GE385" s="236"/>
      <c r="GF385" s="236"/>
      <c r="GG385" s="236"/>
      <c r="GH385" s="236"/>
      <c r="GI385" s="236"/>
      <c r="GJ385" s="236"/>
      <c r="GK385" s="236"/>
      <c r="GL385" s="236"/>
      <c r="GM385" s="236"/>
      <c r="GN385" s="236"/>
      <c r="GO385" s="236"/>
      <c r="GP385" s="236"/>
      <c r="GQ385" s="236"/>
      <c r="GR385" s="236"/>
      <c r="GS385" s="236"/>
      <c r="GT385" s="236"/>
      <c r="GU385" s="236"/>
      <c r="GV385" s="236"/>
      <c r="GW385" s="236"/>
      <c r="GX385" s="236"/>
      <c r="GY385" s="236"/>
      <c r="GZ385" s="236"/>
      <c r="HA385" s="236"/>
      <c r="HB385" s="236"/>
      <c r="HC385" s="236"/>
      <c r="HD385" s="236"/>
      <c r="HE385" s="236"/>
      <c r="HF385" s="236"/>
      <c r="HG385" s="236"/>
      <c r="HH385" s="236"/>
      <c r="HI385" s="236"/>
      <c r="HJ385" s="236"/>
      <c r="HK385" s="236"/>
      <c r="HL385" s="236"/>
      <c r="HM385" s="236"/>
      <c r="HN385" s="236"/>
      <c r="HO385" s="236"/>
      <c r="HP385" s="236"/>
      <c r="HQ385" s="236"/>
      <c r="HR385" s="236"/>
      <c r="HS385" s="236"/>
      <c r="HT385" s="236"/>
      <c r="HU385" s="236"/>
      <c r="HV385" s="236"/>
      <c r="HW385" s="236"/>
      <c r="HX385" s="236"/>
      <c r="HY385" s="236"/>
      <c r="HZ385" s="236"/>
      <c r="IA385" s="236"/>
      <c r="IB385" s="236"/>
      <c r="IC385" s="236"/>
      <c r="ID385" s="236"/>
      <c r="IE385" s="236"/>
      <c r="IF385" s="236"/>
      <c r="IG385" s="236"/>
      <c r="IH385" s="236"/>
      <c r="II385" s="236"/>
      <c r="IJ385" s="236"/>
      <c r="IK385" s="236"/>
      <c r="IL385" s="236"/>
      <c r="IM385" s="236"/>
      <c r="IN385" s="236"/>
      <c r="IO385" s="236"/>
      <c r="IP385" s="236"/>
      <c r="IQ385" s="236"/>
      <c r="IR385" s="236"/>
      <c r="IS385" s="236"/>
      <c r="IT385" s="236"/>
      <c r="IU385" s="236"/>
      <c r="IV385" s="236"/>
      <c r="IW385" s="236"/>
      <c r="IX385" s="236"/>
      <c r="IY385" s="236"/>
      <c r="IZ385" s="236"/>
      <c r="JA385" s="236"/>
      <c r="JB385" s="236"/>
      <c r="JC385" s="236"/>
      <c r="JD385" s="236"/>
      <c r="JE385" s="236"/>
      <c r="JF385" s="236"/>
      <c r="JG385" s="236"/>
      <c r="JH385" s="236"/>
      <c r="JI385" s="236"/>
      <c r="JJ385" s="236"/>
      <c r="JK385" s="236"/>
      <c r="JL385" s="236"/>
      <c r="JM385" s="236"/>
      <c r="JN385" s="236"/>
      <c r="JO385" s="236"/>
      <c r="JP385" s="236"/>
      <c r="JQ385" s="236"/>
      <c r="JR385" s="236"/>
      <c r="JS385" s="236"/>
      <c r="JT385" s="236"/>
      <c r="JU385" s="236"/>
      <c r="JV385" s="236"/>
      <c r="JW385" s="236"/>
      <c r="JX385" s="236"/>
      <c r="JY385" s="236"/>
      <c r="JZ385" s="236"/>
      <c r="KA385" s="236"/>
      <c r="KB385" s="236"/>
      <c r="KC385" s="236"/>
      <c r="KD385" s="236"/>
      <c r="KE385" s="236"/>
      <c r="KF385" s="236"/>
      <c r="KG385" s="236"/>
      <c r="KH385" s="236"/>
      <c r="KI385" s="236"/>
      <c r="KJ385" s="236"/>
      <c r="KK385" s="236"/>
      <c r="KL385" s="236"/>
      <c r="KM385" s="236"/>
      <c r="KN385" s="236"/>
      <c r="KO385" s="236"/>
      <c r="KP385" s="236"/>
      <c r="KQ385" s="236"/>
      <c r="KR385" s="236"/>
      <c r="KS385" s="236"/>
      <c r="KT385" s="236"/>
      <c r="KU385" s="236"/>
      <c r="KV385" s="236"/>
      <c r="KW385" s="236"/>
      <c r="KX385" s="236"/>
      <c r="KY385" s="236"/>
      <c r="KZ385" s="236"/>
      <c r="LA385" s="236"/>
      <c r="LB385" s="236"/>
      <c r="LC385" s="236"/>
      <c r="LD385" s="236"/>
      <c r="LE385" s="236"/>
      <c r="LF385" s="236"/>
      <c r="LG385" s="236"/>
      <c r="LH385" s="236"/>
      <c r="LI385" s="236"/>
      <c r="LJ385" s="236"/>
      <c r="LK385" s="236"/>
      <c r="LL385" s="236"/>
      <c r="LM385" s="236"/>
      <c r="LN385" s="236"/>
      <c r="LO385" s="236"/>
      <c r="LP385" s="236"/>
      <c r="LQ385" s="236"/>
      <c r="LR385" s="236"/>
      <c r="LS385" s="236"/>
      <c r="LT385" s="236"/>
      <c r="LU385" s="236"/>
      <c r="LV385" s="236"/>
      <c r="LW385" s="236"/>
      <c r="LX385" s="236"/>
      <c r="LY385" s="236"/>
      <c r="LZ385" s="236"/>
      <c r="MA385" s="236"/>
      <c r="MB385" s="236"/>
      <c r="MC385" s="236"/>
      <c r="MD385" s="236"/>
      <c r="ME385" s="236"/>
      <c r="MF385" s="236"/>
      <c r="MG385" s="236"/>
      <c r="MH385" s="236"/>
      <c r="MI385" s="236"/>
      <c r="MJ385" s="236"/>
      <c r="MK385" s="236"/>
      <c r="ML385" s="236"/>
      <c r="MM385" s="236"/>
      <c r="MN385" s="236"/>
      <c r="MO385" s="236"/>
      <c r="MP385" s="236"/>
      <c r="MQ385" s="236"/>
      <c r="MR385" s="236"/>
      <c r="MS385" s="236"/>
      <c r="MT385" s="236"/>
      <c r="MU385" s="236"/>
      <c r="MV385" s="236"/>
      <c r="MW385" s="236"/>
      <c r="MX385" s="236"/>
      <c r="MY385" s="236"/>
      <c r="MZ385" s="236"/>
      <c r="NA385" s="236"/>
      <c r="NB385" s="236"/>
      <c r="NC385" s="236"/>
      <c r="ND385" s="236"/>
      <c r="NE385" s="236"/>
      <c r="NF385" s="236"/>
      <c r="NG385" s="236"/>
      <c r="NH385" s="236"/>
      <c r="NI385" s="236"/>
      <c r="NJ385" s="236"/>
      <c r="NK385" s="236"/>
      <c r="NL385" s="236"/>
      <c r="NM385" s="236"/>
      <c r="NN385" s="236"/>
      <c r="NO385" s="236"/>
      <c r="NP385" s="236"/>
      <c r="NQ385" s="236"/>
      <c r="NR385" s="236"/>
      <c r="NS385" s="236"/>
      <c r="NT385" s="236"/>
      <c r="NU385" s="236"/>
      <c r="NV385" s="236"/>
      <c r="NW385" s="236"/>
      <c r="NX385" s="236"/>
      <c r="NY385" s="236"/>
      <c r="NZ385" s="236"/>
      <c r="OA385" s="236"/>
      <c r="OB385" s="236"/>
      <c r="OC385" s="236"/>
      <c r="OD385" s="236"/>
      <c r="OE385" s="236"/>
      <c r="OF385" s="236"/>
      <c r="OG385" s="236"/>
      <c r="OH385" s="236"/>
      <c r="OI385" s="236"/>
      <c r="OJ385" s="236"/>
      <c r="OK385" s="236"/>
      <c r="OL385" s="236"/>
      <c r="OM385" s="236"/>
      <c r="ON385" s="236"/>
      <c r="OO385" s="236"/>
      <c r="OP385" s="236"/>
      <c r="OQ385" s="236"/>
      <c r="OR385" s="236"/>
      <c r="OS385" s="236"/>
      <c r="OT385" s="236"/>
      <c r="OU385" s="236"/>
      <c r="OV385" s="236"/>
      <c r="OW385" s="236"/>
      <c r="OX385" s="236"/>
      <c r="OY385" s="236"/>
      <c r="OZ385" s="236"/>
      <c r="PA385" s="236"/>
      <c r="PB385" s="236"/>
      <c r="PC385" s="236"/>
      <c r="PD385" s="236"/>
      <c r="PE385" s="236"/>
      <c r="PF385" s="236"/>
      <c r="PG385" s="236"/>
      <c r="PH385" s="236"/>
      <c r="PI385" s="236"/>
      <c r="PJ385" s="236"/>
      <c r="PK385" s="236"/>
      <c r="PL385" s="236"/>
      <c r="PM385" s="236"/>
      <c r="PN385" s="236"/>
      <c r="PO385" s="236"/>
      <c r="PP385" s="236"/>
      <c r="PQ385" s="236"/>
      <c r="PR385" s="236"/>
      <c r="PS385" s="236"/>
      <c r="PT385" s="236"/>
      <c r="PU385" s="236"/>
      <c r="PV385" s="236"/>
      <c r="PW385" s="236"/>
      <c r="PX385" s="236"/>
      <c r="PY385" s="236"/>
      <c r="PZ385" s="236"/>
      <c r="QA385" s="236"/>
      <c r="QB385" s="236"/>
      <c r="QC385" s="236"/>
      <c r="QD385" s="236"/>
      <c r="QE385" s="236"/>
      <c r="QF385" s="236"/>
      <c r="QG385" s="236"/>
      <c r="QH385" s="236"/>
      <c r="QI385" s="236"/>
      <c r="QJ385" s="236"/>
      <c r="QK385" s="236"/>
      <c r="QL385" s="236"/>
      <c r="QM385" s="236"/>
      <c r="QN385" s="236"/>
      <c r="QO385" s="236"/>
      <c r="QP385" s="236"/>
      <c r="QQ385" s="236"/>
      <c r="QR385" s="236"/>
      <c r="QS385" s="236"/>
      <c r="QT385" s="236"/>
      <c r="QU385" s="236"/>
      <c r="QV385" s="236"/>
      <c r="QW385" s="236"/>
      <c r="QX385" s="236"/>
      <c r="QY385" s="236"/>
      <c r="QZ385" s="236"/>
      <c r="RA385" s="236"/>
      <c r="RB385" s="236"/>
      <c r="RC385" s="236"/>
      <c r="RD385" s="236"/>
      <c r="RE385" s="236"/>
      <c r="RF385" s="236"/>
      <c r="RG385" s="236"/>
      <c r="RH385" s="236"/>
      <c r="RI385" s="236"/>
      <c r="RJ385" s="236"/>
      <c r="RK385" s="236"/>
      <c r="RL385" s="236"/>
      <c r="RM385" s="236"/>
      <c r="RN385" s="236"/>
      <c r="RO385" s="236"/>
      <c r="RP385" s="236"/>
      <c r="RQ385" s="236"/>
      <c r="RR385" s="236"/>
      <c r="RS385" s="236"/>
      <c r="RT385" s="236"/>
      <c r="RU385" s="236"/>
      <c r="RV385" s="236"/>
      <c r="RW385" s="236"/>
      <c r="RX385" s="236"/>
      <c r="RY385" s="236"/>
      <c r="RZ385" s="236"/>
      <c r="SA385" s="236"/>
      <c r="SB385" s="236"/>
    </row>
    <row r="386" spans="1:496" ht="15" customHeight="1" x14ac:dyDescent="0.2">
      <c r="A386" s="237" t="str">
        <f t="shared" si="8"/>
        <v>INDEC-PB - 44430-1</v>
      </c>
      <c r="B386" s="237">
        <v>44430</v>
      </c>
      <c r="C386" s="236" t="s">
        <v>51</v>
      </c>
      <c r="D386" s="237">
        <v>1</v>
      </c>
      <c r="E386" s="263" t="s">
        <v>405</v>
      </c>
    </row>
    <row r="387" spans="1:496" ht="15" customHeight="1" x14ac:dyDescent="0.2">
      <c r="A387" s="237" t="str">
        <f t="shared" si="8"/>
        <v>INDEC-PB - 37930-1</v>
      </c>
      <c r="B387" s="237">
        <v>37930</v>
      </c>
      <c r="C387" s="236" t="s">
        <v>51</v>
      </c>
      <c r="D387" s="237">
        <v>1</v>
      </c>
      <c r="E387" s="263" t="s">
        <v>406</v>
      </c>
    </row>
    <row r="388" spans="1:496" ht="15" customHeight="1" x14ac:dyDescent="0.2">
      <c r="A388" s="237" t="str">
        <f t="shared" si="8"/>
        <v>INDEC-PB - 37330-1</v>
      </c>
      <c r="B388" s="237">
        <v>37330</v>
      </c>
      <c r="C388" s="236" t="s">
        <v>51</v>
      </c>
      <c r="D388" s="237">
        <v>1</v>
      </c>
      <c r="E388" s="263" t="s">
        <v>407</v>
      </c>
    </row>
    <row r="389" spans="1:496" ht="15" customHeight="1" x14ac:dyDescent="0.2">
      <c r="A389" s="237" t="str">
        <f t="shared" si="8"/>
        <v>INDEC-PB - 37540-1</v>
      </c>
      <c r="B389" s="237">
        <v>37540</v>
      </c>
      <c r="C389" s="236" t="s">
        <v>51</v>
      </c>
      <c r="D389" s="237">
        <v>1</v>
      </c>
      <c r="E389" s="263" t="s">
        <v>408</v>
      </c>
    </row>
    <row r="390" spans="1:496" ht="15" customHeight="1" x14ac:dyDescent="0.2">
      <c r="A390" s="237" t="str">
        <f t="shared" si="8"/>
        <v>INDEC-PB - 43121-1</v>
      </c>
      <c r="B390" s="237">
        <v>43121</v>
      </c>
      <c r="C390" s="236" t="s">
        <v>51</v>
      </c>
      <c r="D390" s="237">
        <v>1</v>
      </c>
      <c r="E390" s="263" t="s">
        <v>409</v>
      </c>
    </row>
    <row r="391" spans="1:496" ht="15" customHeight="1" x14ac:dyDescent="0.2">
      <c r="A391" s="237" t="str">
        <f t="shared" si="8"/>
        <v>INDEC-PB - 46112-1</v>
      </c>
      <c r="B391" s="237">
        <v>46112</v>
      </c>
      <c r="C391" s="236" t="s">
        <v>51</v>
      </c>
      <c r="D391" s="237">
        <v>1</v>
      </c>
      <c r="E391" s="263" t="s">
        <v>410</v>
      </c>
    </row>
    <row r="392" spans="1:496" s="243" customFormat="1" ht="15" customHeight="1" x14ac:dyDescent="0.2">
      <c r="A392" s="241"/>
      <c r="B392" s="241"/>
      <c r="D392" s="241"/>
      <c r="E392" s="264"/>
      <c r="F392" s="236"/>
      <c r="G392" s="236"/>
      <c r="H392" s="236"/>
      <c r="I392" s="236"/>
      <c r="J392" s="236"/>
      <c r="K392" s="236"/>
      <c r="L392" s="236"/>
      <c r="M392" s="236"/>
      <c r="N392" s="236"/>
      <c r="O392" s="236"/>
      <c r="P392" s="236"/>
      <c r="Q392" s="236"/>
      <c r="R392" s="236"/>
      <c r="S392" s="236"/>
      <c r="T392" s="236"/>
      <c r="U392" s="236"/>
      <c r="V392" s="236"/>
      <c r="W392" s="236"/>
      <c r="X392" s="236"/>
      <c r="Y392" s="236"/>
      <c r="Z392" s="236"/>
      <c r="AA392" s="236"/>
      <c r="AB392" s="236"/>
      <c r="AC392" s="236"/>
      <c r="AD392" s="236"/>
      <c r="AE392" s="236"/>
      <c r="AF392" s="236"/>
      <c r="AG392" s="236"/>
      <c r="AH392" s="236"/>
      <c r="AI392" s="236"/>
      <c r="AJ392" s="236"/>
      <c r="AK392" s="236"/>
      <c r="AL392" s="236"/>
      <c r="AM392" s="236"/>
      <c r="AN392" s="236"/>
      <c r="AO392" s="236"/>
      <c r="AP392" s="236"/>
      <c r="AQ392" s="236"/>
      <c r="AR392" s="236"/>
      <c r="AS392" s="236"/>
      <c r="AT392" s="236"/>
      <c r="AU392" s="236"/>
      <c r="AV392" s="236"/>
      <c r="AW392" s="236"/>
      <c r="AX392" s="236"/>
      <c r="AY392" s="236"/>
      <c r="AZ392" s="236"/>
      <c r="BA392" s="236"/>
      <c r="BB392" s="236"/>
      <c r="BC392" s="236"/>
      <c r="BD392" s="236"/>
      <c r="BE392" s="236"/>
      <c r="BF392" s="236"/>
      <c r="BG392" s="236"/>
      <c r="BH392" s="236"/>
      <c r="BI392" s="236"/>
      <c r="BJ392" s="236"/>
      <c r="BK392" s="236"/>
      <c r="BL392" s="236"/>
      <c r="BM392" s="236"/>
      <c r="BN392" s="236"/>
      <c r="BO392" s="236"/>
      <c r="BP392" s="236"/>
      <c r="BQ392" s="236"/>
      <c r="BR392" s="236"/>
      <c r="BS392" s="236"/>
      <c r="BT392" s="236"/>
      <c r="BU392" s="236"/>
      <c r="BV392" s="236"/>
      <c r="BW392" s="236"/>
      <c r="BX392" s="236"/>
      <c r="BY392" s="236"/>
      <c r="BZ392" s="236"/>
      <c r="CA392" s="236"/>
      <c r="CB392" s="236"/>
      <c r="CC392" s="236"/>
      <c r="CD392" s="236"/>
      <c r="CE392" s="236"/>
      <c r="CF392" s="236"/>
      <c r="CG392" s="236"/>
      <c r="CH392" s="236"/>
      <c r="CI392" s="236"/>
      <c r="CJ392" s="236"/>
      <c r="CK392" s="236"/>
      <c r="CL392" s="236"/>
      <c r="CM392" s="236"/>
      <c r="CN392" s="236"/>
      <c r="CO392" s="236"/>
      <c r="CP392" s="236"/>
      <c r="CQ392" s="236"/>
      <c r="CR392" s="236"/>
      <c r="CS392" s="236"/>
      <c r="CT392" s="236"/>
      <c r="CU392" s="236"/>
      <c r="CV392" s="236"/>
      <c r="CW392" s="236"/>
      <c r="CX392" s="236"/>
      <c r="CY392" s="236"/>
      <c r="CZ392" s="236"/>
      <c r="DA392" s="236"/>
      <c r="DB392" s="236"/>
      <c r="DC392" s="236"/>
      <c r="DD392" s="236"/>
      <c r="DE392" s="236"/>
      <c r="DF392" s="236"/>
      <c r="DG392" s="236"/>
      <c r="DH392" s="236"/>
      <c r="DI392" s="236"/>
      <c r="DJ392" s="236"/>
      <c r="DK392" s="236"/>
      <c r="DL392" s="236"/>
      <c r="DM392" s="236"/>
      <c r="DN392" s="236"/>
      <c r="DO392" s="236"/>
      <c r="DP392" s="236"/>
      <c r="DQ392" s="236"/>
      <c r="DR392" s="236"/>
      <c r="DS392" s="236"/>
      <c r="DT392" s="236"/>
      <c r="DU392" s="236"/>
      <c r="DV392" s="236"/>
      <c r="DW392" s="236"/>
      <c r="DX392" s="236"/>
      <c r="DY392" s="236"/>
      <c r="DZ392" s="236"/>
      <c r="EA392" s="236"/>
      <c r="EB392" s="236"/>
      <c r="EC392" s="236"/>
      <c r="ED392" s="236"/>
      <c r="EE392" s="236"/>
      <c r="EF392" s="236"/>
      <c r="EG392" s="236"/>
      <c r="EH392" s="236"/>
      <c r="EI392" s="236"/>
      <c r="EJ392" s="236"/>
      <c r="EK392" s="236"/>
      <c r="EL392" s="236"/>
      <c r="EM392" s="236"/>
      <c r="EN392" s="236"/>
      <c r="EO392" s="236"/>
      <c r="EP392" s="236"/>
      <c r="EQ392" s="236"/>
      <c r="ER392" s="236"/>
      <c r="ES392" s="236"/>
      <c r="ET392" s="236"/>
      <c r="EU392" s="236"/>
      <c r="EV392" s="236"/>
      <c r="EW392" s="236"/>
      <c r="EX392" s="236"/>
      <c r="EY392" s="236"/>
      <c r="EZ392" s="236"/>
      <c r="FA392" s="236"/>
      <c r="FB392" s="236"/>
      <c r="FC392" s="236"/>
      <c r="FD392" s="236"/>
      <c r="FE392" s="236"/>
      <c r="FF392" s="236"/>
      <c r="FG392" s="236"/>
      <c r="FH392" s="236"/>
      <c r="FI392" s="236"/>
      <c r="FJ392" s="236"/>
      <c r="FK392" s="236"/>
      <c r="FL392" s="236"/>
      <c r="FM392" s="236"/>
      <c r="FN392" s="236"/>
      <c r="FO392" s="236"/>
      <c r="FP392" s="236"/>
      <c r="FQ392" s="236"/>
      <c r="FR392" s="236"/>
      <c r="FS392" s="236"/>
      <c r="FT392" s="236"/>
      <c r="FU392" s="236"/>
      <c r="FV392" s="236"/>
      <c r="FW392" s="236"/>
      <c r="FX392" s="236"/>
      <c r="FY392" s="236"/>
      <c r="FZ392" s="236"/>
      <c r="GA392" s="236"/>
      <c r="GB392" s="236"/>
      <c r="GC392" s="236"/>
      <c r="GD392" s="236"/>
      <c r="GE392" s="236"/>
      <c r="GF392" s="236"/>
      <c r="GG392" s="236"/>
      <c r="GH392" s="236"/>
      <c r="GI392" s="236"/>
      <c r="GJ392" s="236"/>
      <c r="GK392" s="236"/>
      <c r="GL392" s="236"/>
      <c r="GM392" s="236"/>
      <c r="GN392" s="236"/>
      <c r="GO392" s="236"/>
      <c r="GP392" s="236"/>
      <c r="GQ392" s="236"/>
      <c r="GR392" s="236"/>
      <c r="GS392" s="236"/>
      <c r="GT392" s="236"/>
      <c r="GU392" s="236"/>
      <c r="GV392" s="236"/>
      <c r="GW392" s="236"/>
      <c r="GX392" s="236"/>
      <c r="GY392" s="236"/>
      <c r="GZ392" s="236"/>
      <c r="HA392" s="236"/>
      <c r="HB392" s="236"/>
      <c r="HC392" s="236"/>
      <c r="HD392" s="236"/>
      <c r="HE392" s="236"/>
      <c r="HF392" s="236"/>
      <c r="HG392" s="236"/>
      <c r="HH392" s="236"/>
      <c r="HI392" s="236"/>
      <c r="HJ392" s="236"/>
      <c r="HK392" s="236"/>
      <c r="HL392" s="236"/>
      <c r="HM392" s="236"/>
      <c r="HN392" s="236"/>
      <c r="HO392" s="236"/>
      <c r="HP392" s="236"/>
      <c r="HQ392" s="236"/>
      <c r="HR392" s="236"/>
      <c r="HS392" s="236"/>
      <c r="HT392" s="236"/>
      <c r="HU392" s="236"/>
      <c r="HV392" s="236"/>
      <c r="HW392" s="236"/>
      <c r="HX392" s="236"/>
      <c r="HY392" s="236"/>
      <c r="HZ392" s="236"/>
      <c r="IA392" s="236"/>
      <c r="IB392" s="236"/>
      <c r="IC392" s="236"/>
      <c r="ID392" s="236"/>
      <c r="IE392" s="236"/>
      <c r="IF392" s="236"/>
      <c r="IG392" s="236"/>
      <c r="IH392" s="236"/>
      <c r="II392" s="236"/>
      <c r="IJ392" s="236"/>
      <c r="IK392" s="236"/>
      <c r="IL392" s="236"/>
      <c r="IM392" s="236"/>
      <c r="IN392" s="236"/>
      <c r="IO392" s="236"/>
      <c r="IP392" s="236"/>
      <c r="IQ392" s="236"/>
      <c r="IR392" s="236"/>
      <c r="IS392" s="236"/>
      <c r="IT392" s="236"/>
      <c r="IU392" s="236"/>
      <c r="IV392" s="236"/>
      <c r="IW392" s="236"/>
      <c r="IX392" s="236"/>
      <c r="IY392" s="236"/>
      <c r="IZ392" s="236"/>
      <c r="JA392" s="236"/>
      <c r="JB392" s="236"/>
      <c r="JC392" s="236"/>
      <c r="JD392" s="236"/>
      <c r="JE392" s="236"/>
      <c r="JF392" s="236"/>
      <c r="JG392" s="236"/>
      <c r="JH392" s="236"/>
      <c r="JI392" s="236"/>
      <c r="JJ392" s="236"/>
      <c r="JK392" s="236"/>
      <c r="JL392" s="236"/>
      <c r="JM392" s="236"/>
      <c r="JN392" s="236"/>
      <c r="JO392" s="236"/>
      <c r="JP392" s="236"/>
      <c r="JQ392" s="236"/>
      <c r="JR392" s="236"/>
      <c r="JS392" s="236"/>
      <c r="JT392" s="236"/>
      <c r="JU392" s="236"/>
      <c r="JV392" s="236"/>
      <c r="JW392" s="236"/>
      <c r="JX392" s="236"/>
      <c r="JY392" s="236"/>
      <c r="JZ392" s="236"/>
      <c r="KA392" s="236"/>
      <c r="KB392" s="236"/>
      <c r="KC392" s="236"/>
      <c r="KD392" s="236"/>
      <c r="KE392" s="236"/>
      <c r="KF392" s="236"/>
      <c r="KG392" s="236"/>
      <c r="KH392" s="236"/>
      <c r="KI392" s="236"/>
      <c r="KJ392" s="236"/>
      <c r="KK392" s="236"/>
      <c r="KL392" s="236"/>
      <c r="KM392" s="236"/>
      <c r="KN392" s="236"/>
      <c r="KO392" s="236"/>
      <c r="KP392" s="236"/>
      <c r="KQ392" s="236"/>
      <c r="KR392" s="236"/>
      <c r="KS392" s="236"/>
      <c r="KT392" s="236"/>
      <c r="KU392" s="236"/>
      <c r="KV392" s="236"/>
      <c r="KW392" s="236"/>
      <c r="KX392" s="236"/>
      <c r="KY392" s="236"/>
      <c r="KZ392" s="236"/>
      <c r="LA392" s="236"/>
      <c r="LB392" s="236"/>
      <c r="LC392" s="236"/>
      <c r="LD392" s="236"/>
      <c r="LE392" s="236"/>
      <c r="LF392" s="236"/>
      <c r="LG392" s="236"/>
      <c r="LH392" s="236"/>
      <c r="LI392" s="236"/>
      <c r="LJ392" s="236"/>
      <c r="LK392" s="236"/>
      <c r="LL392" s="236"/>
      <c r="LM392" s="236"/>
      <c r="LN392" s="236"/>
      <c r="LO392" s="236"/>
      <c r="LP392" s="236"/>
      <c r="LQ392" s="236"/>
      <c r="LR392" s="236"/>
      <c r="LS392" s="236"/>
      <c r="LT392" s="236"/>
      <c r="LU392" s="236"/>
      <c r="LV392" s="236"/>
      <c r="LW392" s="236"/>
      <c r="LX392" s="236"/>
      <c r="LY392" s="236"/>
      <c r="LZ392" s="236"/>
      <c r="MA392" s="236"/>
      <c r="MB392" s="236"/>
      <c r="MC392" s="236"/>
      <c r="MD392" s="236"/>
      <c r="ME392" s="236"/>
      <c r="MF392" s="236"/>
      <c r="MG392" s="236"/>
      <c r="MH392" s="236"/>
      <c r="MI392" s="236"/>
      <c r="MJ392" s="236"/>
      <c r="MK392" s="236"/>
      <c r="ML392" s="236"/>
      <c r="MM392" s="236"/>
      <c r="MN392" s="236"/>
      <c r="MO392" s="236"/>
      <c r="MP392" s="236"/>
      <c r="MQ392" s="236"/>
      <c r="MR392" s="236"/>
      <c r="MS392" s="236"/>
      <c r="MT392" s="236"/>
      <c r="MU392" s="236"/>
      <c r="MV392" s="236"/>
      <c r="MW392" s="236"/>
      <c r="MX392" s="236"/>
      <c r="MY392" s="236"/>
      <c r="MZ392" s="236"/>
      <c r="NA392" s="236"/>
      <c r="NB392" s="236"/>
      <c r="NC392" s="236"/>
      <c r="ND392" s="236"/>
      <c r="NE392" s="236"/>
      <c r="NF392" s="236"/>
      <c r="NG392" s="236"/>
      <c r="NH392" s="236"/>
      <c r="NI392" s="236"/>
      <c r="NJ392" s="236"/>
      <c r="NK392" s="236"/>
      <c r="NL392" s="236"/>
      <c r="NM392" s="236"/>
      <c r="NN392" s="236"/>
      <c r="NO392" s="236"/>
      <c r="NP392" s="236"/>
      <c r="NQ392" s="236"/>
      <c r="NR392" s="236"/>
      <c r="NS392" s="236"/>
      <c r="NT392" s="236"/>
      <c r="NU392" s="236"/>
      <c r="NV392" s="236"/>
      <c r="NW392" s="236"/>
      <c r="NX392" s="236"/>
      <c r="NY392" s="236"/>
      <c r="NZ392" s="236"/>
      <c r="OA392" s="236"/>
      <c r="OB392" s="236"/>
      <c r="OC392" s="236"/>
      <c r="OD392" s="236"/>
      <c r="OE392" s="236"/>
      <c r="OF392" s="236"/>
      <c r="OG392" s="236"/>
      <c r="OH392" s="236"/>
      <c r="OI392" s="236"/>
      <c r="OJ392" s="236"/>
      <c r="OK392" s="236"/>
      <c r="OL392" s="236"/>
      <c r="OM392" s="236"/>
      <c r="ON392" s="236"/>
      <c r="OO392" s="236"/>
      <c r="OP392" s="236"/>
      <c r="OQ392" s="236"/>
      <c r="OR392" s="236"/>
      <c r="OS392" s="236"/>
      <c r="OT392" s="236"/>
      <c r="OU392" s="236"/>
      <c r="OV392" s="236"/>
      <c r="OW392" s="236"/>
      <c r="OX392" s="236"/>
      <c r="OY392" s="236"/>
      <c r="OZ392" s="236"/>
      <c r="PA392" s="236"/>
      <c r="PB392" s="236"/>
      <c r="PC392" s="236"/>
      <c r="PD392" s="236"/>
      <c r="PE392" s="236"/>
      <c r="PF392" s="236"/>
      <c r="PG392" s="236"/>
      <c r="PH392" s="236"/>
      <c r="PI392" s="236"/>
      <c r="PJ392" s="236"/>
      <c r="PK392" s="236"/>
      <c r="PL392" s="236"/>
      <c r="PM392" s="236"/>
      <c r="PN392" s="236"/>
      <c r="PO392" s="236"/>
      <c r="PP392" s="236"/>
      <c r="PQ392" s="236"/>
      <c r="PR392" s="236"/>
      <c r="PS392" s="236"/>
      <c r="PT392" s="236"/>
      <c r="PU392" s="236"/>
      <c r="PV392" s="236"/>
      <c r="PW392" s="236"/>
      <c r="PX392" s="236"/>
      <c r="PY392" s="236"/>
      <c r="PZ392" s="236"/>
      <c r="QA392" s="236"/>
      <c r="QB392" s="236"/>
      <c r="QC392" s="236"/>
      <c r="QD392" s="236"/>
      <c r="QE392" s="236"/>
      <c r="QF392" s="236"/>
      <c r="QG392" s="236"/>
      <c r="QH392" s="236"/>
      <c r="QI392" s="236"/>
      <c r="QJ392" s="236"/>
      <c r="QK392" s="236"/>
      <c r="QL392" s="236"/>
      <c r="QM392" s="236"/>
      <c r="QN392" s="236"/>
      <c r="QO392" s="236"/>
      <c r="QP392" s="236"/>
      <c r="QQ392" s="236"/>
      <c r="QR392" s="236"/>
      <c r="QS392" s="236"/>
      <c r="QT392" s="236"/>
      <c r="QU392" s="236"/>
      <c r="QV392" s="236"/>
      <c r="QW392" s="236"/>
      <c r="QX392" s="236"/>
      <c r="QY392" s="236"/>
      <c r="QZ392" s="236"/>
      <c r="RA392" s="236"/>
      <c r="RB392" s="236"/>
      <c r="RC392" s="236"/>
      <c r="RD392" s="236"/>
      <c r="RE392" s="236"/>
      <c r="RF392" s="236"/>
      <c r="RG392" s="236"/>
      <c r="RH392" s="236"/>
      <c r="RI392" s="236"/>
      <c r="RJ392" s="236"/>
      <c r="RK392" s="236"/>
      <c r="RL392" s="236"/>
      <c r="RM392" s="236"/>
      <c r="RN392" s="236"/>
      <c r="RO392" s="236"/>
      <c r="RP392" s="236"/>
      <c r="RQ392" s="236"/>
      <c r="RR392" s="236"/>
      <c r="RS392" s="236"/>
      <c r="RT392" s="236"/>
      <c r="RU392" s="236"/>
      <c r="RV392" s="236"/>
      <c r="RW392" s="236"/>
      <c r="RX392" s="236"/>
      <c r="RY392" s="236"/>
      <c r="RZ392" s="236"/>
      <c r="SA392" s="236"/>
      <c r="SB392" s="236"/>
    </row>
    <row r="393" spans="1:496" ht="15" customHeight="1" x14ac:dyDescent="0.2">
      <c r="A393" s="237" t="str">
        <f t="shared" si="8"/>
        <v>INDEC-PB - 49911-1</v>
      </c>
      <c r="B393" s="237">
        <v>49911</v>
      </c>
      <c r="C393" s="236" t="s">
        <v>51</v>
      </c>
      <c r="D393" s="237">
        <v>1</v>
      </c>
      <c r="E393" s="263" t="s">
        <v>411</v>
      </c>
    </row>
    <row r="394" spans="1:496" ht="15" customHeight="1" x14ac:dyDescent="0.2">
      <c r="A394" s="237" t="str">
        <f t="shared" si="8"/>
        <v>INDEC-PB - 33310-1</v>
      </c>
      <c r="B394" s="237">
        <v>33310</v>
      </c>
      <c r="C394" s="236" t="s">
        <v>51</v>
      </c>
      <c r="D394" s="237">
        <v>1</v>
      </c>
      <c r="E394" s="263" t="s">
        <v>412</v>
      </c>
    </row>
    <row r="395" spans="1:496" ht="15" customHeight="1" x14ac:dyDescent="0.2">
      <c r="A395" s="237" t="str">
        <f t="shared" si="8"/>
        <v>INDEC-PB - 32129-1</v>
      </c>
      <c r="B395" s="237">
        <v>32129</v>
      </c>
      <c r="C395" s="236" t="s">
        <v>51</v>
      </c>
      <c r="D395" s="237">
        <v>1</v>
      </c>
      <c r="E395" s="263" t="s">
        <v>413</v>
      </c>
    </row>
    <row r="396" spans="1:496" ht="15" customHeight="1" x14ac:dyDescent="0.2">
      <c r="A396" s="237" t="str">
        <f t="shared" si="8"/>
        <v>INDEC-PB - 37990-2</v>
      </c>
      <c r="B396" s="237">
        <v>37990</v>
      </c>
      <c r="C396" s="236" t="s">
        <v>51</v>
      </c>
      <c r="D396" s="237">
        <v>2</v>
      </c>
      <c r="E396" s="263" t="s">
        <v>414</v>
      </c>
    </row>
    <row r="397" spans="1:496" ht="15" customHeight="1" x14ac:dyDescent="0.2">
      <c r="A397" s="237" t="str">
        <f t="shared" si="8"/>
        <v>INDEC-PB - 41251-1</v>
      </c>
      <c r="B397" s="237">
        <v>41251</v>
      </c>
      <c r="C397" s="236" t="s">
        <v>51</v>
      </c>
      <c r="D397" s="237">
        <v>1</v>
      </c>
      <c r="E397" s="263" t="s">
        <v>415</v>
      </c>
    </row>
    <row r="398" spans="1:496" ht="15" customHeight="1" x14ac:dyDescent="0.2">
      <c r="A398" s="237" t="str">
        <f t="shared" si="8"/>
        <v>INDEC-PB - 12010-1</v>
      </c>
      <c r="B398" s="237">
        <v>12010</v>
      </c>
      <c r="C398" s="236" t="s">
        <v>51</v>
      </c>
      <c r="D398" s="237">
        <v>1</v>
      </c>
      <c r="E398" s="263" t="s">
        <v>416</v>
      </c>
    </row>
    <row r="399" spans="1:496" ht="15" customHeight="1" x14ac:dyDescent="0.2">
      <c r="A399" s="237" t="str">
        <f t="shared" si="8"/>
        <v>INDEC-PB - 15320-1</v>
      </c>
      <c r="B399" s="237">
        <v>15320</v>
      </c>
      <c r="C399" s="236" t="s">
        <v>51</v>
      </c>
      <c r="D399" s="237">
        <v>1</v>
      </c>
      <c r="E399" s="263" t="s">
        <v>417</v>
      </c>
    </row>
    <row r="400" spans="1:496" ht="15" customHeight="1" x14ac:dyDescent="0.2">
      <c r="A400" s="237" t="str">
        <f t="shared" si="8"/>
        <v>INDEC-PB - 41116-1</v>
      </c>
      <c r="B400" s="237">
        <v>41116</v>
      </c>
      <c r="C400" s="236" t="s">
        <v>51</v>
      </c>
      <c r="D400" s="237">
        <v>1</v>
      </c>
      <c r="E400" s="263" t="s">
        <v>418</v>
      </c>
    </row>
    <row r="401" spans="1:496" ht="15" customHeight="1" x14ac:dyDescent="0.2">
      <c r="A401" s="237" t="str">
        <f t="shared" si="8"/>
        <v>INDEC-PB - 42999-1</v>
      </c>
      <c r="B401" s="237">
        <v>42999</v>
      </c>
      <c r="C401" s="236" t="s">
        <v>51</v>
      </c>
      <c r="D401" s="237">
        <v>1</v>
      </c>
      <c r="E401" s="263" t="s">
        <v>419</v>
      </c>
    </row>
    <row r="402" spans="1:496" ht="15" customHeight="1" x14ac:dyDescent="0.2">
      <c r="A402" s="237" t="str">
        <f t="shared" si="8"/>
        <v>INDEC-PB - 35110-3</v>
      </c>
      <c r="B402" s="237">
        <v>35110</v>
      </c>
      <c r="C402" s="236" t="s">
        <v>51</v>
      </c>
      <c r="D402" s="237">
        <v>3</v>
      </c>
      <c r="E402" s="263" t="s">
        <v>420</v>
      </c>
    </row>
    <row r="403" spans="1:496" ht="15" customHeight="1" x14ac:dyDescent="0.2">
      <c r="A403" s="237" t="str">
        <f t="shared" si="8"/>
        <v>INDEC-PB - 34740-6</v>
      </c>
      <c r="B403" s="237">
        <v>34740</v>
      </c>
      <c r="C403" s="236" t="s">
        <v>51</v>
      </c>
      <c r="D403" s="237">
        <v>6</v>
      </c>
      <c r="E403" s="263" t="s">
        <v>421</v>
      </c>
    </row>
    <row r="404" spans="1:496" ht="15" customHeight="1" x14ac:dyDescent="0.2">
      <c r="A404" s="237" t="str">
        <f t="shared" si="8"/>
        <v>INDEC-PB - 34730-1</v>
      </c>
      <c r="B404" s="237">
        <v>34730</v>
      </c>
      <c r="C404" s="236" t="s">
        <v>51</v>
      </c>
      <c r="D404" s="237">
        <v>1</v>
      </c>
      <c r="E404" s="263" t="s">
        <v>422</v>
      </c>
    </row>
    <row r="405" spans="1:496" s="243" customFormat="1" ht="15" customHeight="1" x14ac:dyDescent="0.2">
      <c r="A405" s="241"/>
      <c r="B405" s="241"/>
      <c r="D405" s="241"/>
      <c r="E405" s="264"/>
      <c r="F405" s="236"/>
      <c r="G405" s="236"/>
      <c r="H405" s="236"/>
      <c r="I405" s="236"/>
      <c r="J405" s="236"/>
      <c r="K405" s="236"/>
      <c r="L405" s="236"/>
      <c r="M405" s="236"/>
      <c r="N405" s="236"/>
      <c r="O405" s="236"/>
      <c r="P405" s="236"/>
      <c r="Q405" s="236"/>
      <c r="R405" s="236"/>
      <c r="S405" s="236"/>
      <c r="T405" s="236"/>
      <c r="U405" s="236"/>
      <c r="V405" s="236"/>
      <c r="W405" s="236"/>
      <c r="X405" s="236"/>
      <c r="Y405" s="236"/>
      <c r="Z405" s="236"/>
      <c r="AA405" s="236"/>
      <c r="AB405" s="236"/>
      <c r="AC405" s="236"/>
      <c r="AD405" s="236"/>
      <c r="AE405" s="236"/>
      <c r="AF405" s="236"/>
      <c r="AG405" s="236"/>
      <c r="AH405" s="236"/>
      <c r="AI405" s="236"/>
      <c r="AJ405" s="236"/>
      <c r="AK405" s="236"/>
      <c r="AL405" s="236"/>
      <c r="AM405" s="236"/>
      <c r="AN405" s="236"/>
      <c r="AO405" s="236"/>
      <c r="AP405" s="236"/>
      <c r="AQ405" s="236"/>
      <c r="AR405" s="236"/>
      <c r="AS405" s="236"/>
      <c r="AT405" s="236"/>
      <c r="AU405" s="236"/>
      <c r="AV405" s="236"/>
      <c r="AW405" s="236"/>
      <c r="AX405" s="236"/>
      <c r="AY405" s="236"/>
      <c r="AZ405" s="236"/>
      <c r="BA405" s="236"/>
      <c r="BB405" s="236"/>
      <c r="BC405" s="236"/>
      <c r="BD405" s="236"/>
      <c r="BE405" s="236"/>
      <c r="BF405" s="236"/>
      <c r="BG405" s="236"/>
      <c r="BH405" s="236"/>
      <c r="BI405" s="236"/>
      <c r="BJ405" s="236"/>
      <c r="BK405" s="236"/>
      <c r="BL405" s="236"/>
      <c r="BM405" s="236"/>
      <c r="BN405" s="236"/>
      <c r="BO405" s="236"/>
      <c r="BP405" s="236"/>
      <c r="BQ405" s="236"/>
      <c r="BR405" s="236"/>
      <c r="BS405" s="236"/>
      <c r="BT405" s="236"/>
      <c r="BU405" s="236"/>
      <c r="BV405" s="236"/>
      <c r="BW405" s="236"/>
      <c r="BX405" s="236"/>
      <c r="BY405" s="236"/>
      <c r="BZ405" s="236"/>
      <c r="CA405" s="236"/>
      <c r="CB405" s="236"/>
      <c r="CC405" s="236"/>
      <c r="CD405" s="236"/>
      <c r="CE405" s="236"/>
      <c r="CF405" s="236"/>
      <c r="CG405" s="236"/>
      <c r="CH405" s="236"/>
      <c r="CI405" s="236"/>
      <c r="CJ405" s="236"/>
      <c r="CK405" s="236"/>
      <c r="CL405" s="236"/>
      <c r="CM405" s="236"/>
      <c r="CN405" s="236"/>
      <c r="CO405" s="236"/>
      <c r="CP405" s="236"/>
      <c r="CQ405" s="236"/>
      <c r="CR405" s="236"/>
      <c r="CS405" s="236"/>
      <c r="CT405" s="236"/>
      <c r="CU405" s="236"/>
      <c r="CV405" s="236"/>
      <c r="CW405" s="236"/>
      <c r="CX405" s="236"/>
      <c r="CY405" s="236"/>
      <c r="CZ405" s="236"/>
      <c r="DA405" s="236"/>
      <c r="DB405" s="236"/>
      <c r="DC405" s="236"/>
      <c r="DD405" s="236"/>
      <c r="DE405" s="236"/>
      <c r="DF405" s="236"/>
      <c r="DG405" s="236"/>
      <c r="DH405" s="236"/>
      <c r="DI405" s="236"/>
      <c r="DJ405" s="236"/>
      <c r="DK405" s="236"/>
      <c r="DL405" s="236"/>
      <c r="DM405" s="236"/>
      <c r="DN405" s="236"/>
      <c r="DO405" s="236"/>
      <c r="DP405" s="236"/>
      <c r="DQ405" s="236"/>
      <c r="DR405" s="236"/>
      <c r="DS405" s="236"/>
      <c r="DT405" s="236"/>
      <c r="DU405" s="236"/>
      <c r="DV405" s="236"/>
      <c r="DW405" s="236"/>
      <c r="DX405" s="236"/>
      <c r="DY405" s="236"/>
      <c r="DZ405" s="236"/>
      <c r="EA405" s="236"/>
      <c r="EB405" s="236"/>
      <c r="EC405" s="236"/>
      <c r="ED405" s="236"/>
      <c r="EE405" s="236"/>
      <c r="EF405" s="236"/>
      <c r="EG405" s="236"/>
      <c r="EH405" s="236"/>
      <c r="EI405" s="236"/>
      <c r="EJ405" s="236"/>
      <c r="EK405" s="236"/>
      <c r="EL405" s="236"/>
      <c r="EM405" s="236"/>
      <c r="EN405" s="236"/>
      <c r="EO405" s="236"/>
      <c r="EP405" s="236"/>
      <c r="EQ405" s="236"/>
      <c r="ER405" s="236"/>
      <c r="ES405" s="236"/>
      <c r="ET405" s="236"/>
      <c r="EU405" s="236"/>
      <c r="EV405" s="236"/>
      <c r="EW405" s="236"/>
      <c r="EX405" s="236"/>
      <c r="EY405" s="236"/>
      <c r="EZ405" s="236"/>
      <c r="FA405" s="236"/>
      <c r="FB405" s="236"/>
      <c r="FC405" s="236"/>
      <c r="FD405" s="236"/>
      <c r="FE405" s="236"/>
      <c r="FF405" s="236"/>
      <c r="FG405" s="236"/>
      <c r="FH405" s="236"/>
      <c r="FI405" s="236"/>
      <c r="FJ405" s="236"/>
      <c r="FK405" s="236"/>
      <c r="FL405" s="236"/>
      <c r="FM405" s="236"/>
      <c r="FN405" s="236"/>
      <c r="FO405" s="236"/>
      <c r="FP405" s="236"/>
      <c r="FQ405" s="236"/>
      <c r="FR405" s="236"/>
      <c r="FS405" s="236"/>
      <c r="FT405" s="236"/>
      <c r="FU405" s="236"/>
      <c r="FV405" s="236"/>
      <c r="FW405" s="236"/>
      <c r="FX405" s="236"/>
      <c r="FY405" s="236"/>
      <c r="FZ405" s="236"/>
      <c r="GA405" s="236"/>
      <c r="GB405" s="236"/>
      <c r="GC405" s="236"/>
      <c r="GD405" s="236"/>
      <c r="GE405" s="236"/>
      <c r="GF405" s="236"/>
      <c r="GG405" s="236"/>
      <c r="GH405" s="236"/>
      <c r="GI405" s="236"/>
      <c r="GJ405" s="236"/>
      <c r="GK405" s="236"/>
      <c r="GL405" s="236"/>
      <c r="GM405" s="236"/>
      <c r="GN405" s="236"/>
      <c r="GO405" s="236"/>
      <c r="GP405" s="236"/>
      <c r="GQ405" s="236"/>
      <c r="GR405" s="236"/>
      <c r="GS405" s="236"/>
      <c r="GT405" s="236"/>
      <c r="GU405" s="236"/>
      <c r="GV405" s="236"/>
      <c r="GW405" s="236"/>
      <c r="GX405" s="236"/>
      <c r="GY405" s="236"/>
      <c r="GZ405" s="236"/>
      <c r="HA405" s="236"/>
      <c r="HB405" s="236"/>
      <c r="HC405" s="236"/>
      <c r="HD405" s="236"/>
      <c r="HE405" s="236"/>
      <c r="HF405" s="236"/>
      <c r="HG405" s="236"/>
      <c r="HH405" s="236"/>
      <c r="HI405" s="236"/>
      <c r="HJ405" s="236"/>
      <c r="HK405" s="236"/>
      <c r="HL405" s="236"/>
      <c r="HM405" s="236"/>
      <c r="HN405" s="236"/>
      <c r="HO405" s="236"/>
      <c r="HP405" s="236"/>
      <c r="HQ405" s="236"/>
      <c r="HR405" s="236"/>
      <c r="HS405" s="236"/>
      <c r="HT405" s="236"/>
      <c r="HU405" s="236"/>
      <c r="HV405" s="236"/>
      <c r="HW405" s="236"/>
      <c r="HX405" s="236"/>
      <c r="HY405" s="236"/>
      <c r="HZ405" s="236"/>
      <c r="IA405" s="236"/>
      <c r="IB405" s="236"/>
      <c r="IC405" s="236"/>
      <c r="ID405" s="236"/>
      <c r="IE405" s="236"/>
      <c r="IF405" s="236"/>
      <c r="IG405" s="236"/>
      <c r="IH405" s="236"/>
      <c r="II405" s="236"/>
      <c r="IJ405" s="236"/>
      <c r="IK405" s="236"/>
      <c r="IL405" s="236"/>
      <c r="IM405" s="236"/>
      <c r="IN405" s="236"/>
      <c r="IO405" s="236"/>
      <c r="IP405" s="236"/>
      <c r="IQ405" s="236"/>
      <c r="IR405" s="236"/>
      <c r="IS405" s="236"/>
      <c r="IT405" s="236"/>
      <c r="IU405" s="236"/>
      <c r="IV405" s="236"/>
      <c r="IW405" s="236"/>
      <c r="IX405" s="236"/>
      <c r="IY405" s="236"/>
      <c r="IZ405" s="236"/>
      <c r="JA405" s="236"/>
      <c r="JB405" s="236"/>
      <c r="JC405" s="236"/>
      <c r="JD405" s="236"/>
      <c r="JE405" s="236"/>
      <c r="JF405" s="236"/>
      <c r="JG405" s="236"/>
      <c r="JH405" s="236"/>
      <c r="JI405" s="236"/>
      <c r="JJ405" s="236"/>
      <c r="JK405" s="236"/>
      <c r="JL405" s="236"/>
      <c r="JM405" s="236"/>
      <c r="JN405" s="236"/>
      <c r="JO405" s="236"/>
      <c r="JP405" s="236"/>
      <c r="JQ405" s="236"/>
      <c r="JR405" s="236"/>
      <c r="JS405" s="236"/>
      <c r="JT405" s="236"/>
      <c r="JU405" s="236"/>
      <c r="JV405" s="236"/>
      <c r="JW405" s="236"/>
      <c r="JX405" s="236"/>
      <c r="JY405" s="236"/>
      <c r="JZ405" s="236"/>
      <c r="KA405" s="236"/>
      <c r="KB405" s="236"/>
      <c r="KC405" s="236"/>
      <c r="KD405" s="236"/>
      <c r="KE405" s="236"/>
      <c r="KF405" s="236"/>
      <c r="KG405" s="236"/>
      <c r="KH405" s="236"/>
      <c r="KI405" s="236"/>
      <c r="KJ405" s="236"/>
      <c r="KK405" s="236"/>
      <c r="KL405" s="236"/>
      <c r="KM405" s="236"/>
      <c r="KN405" s="236"/>
      <c r="KO405" s="236"/>
      <c r="KP405" s="236"/>
      <c r="KQ405" s="236"/>
      <c r="KR405" s="236"/>
      <c r="KS405" s="236"/>
      <c r="KT405" s="236"/>
      <c r="KU405" s="236"/>
      <c r="KV405" s="236"/>
      <c r="KW405" s="236"/>
      <c r="KX405" s="236"/>
      <c r="KY405" s="236"/>
      <c r="KZ405" s="236"/>
      <c r="LA405" s="236"/>
      <c r="LB405" s="236"/>
      <c r="LC405" s="236"/>
      <c r="LD405" s="236"/>
      <c r="LE405" s="236"/>
      <c r="LF405" s="236"/>
      <c r="LG405" s="236"/>
      <c r="LH405" s="236"/>
      <c r="LI405" s="236"/>
      <c r="LJ405" s="236"/>
      <c r="LK405" s="236"/>
      <c r="LL405" s="236"/>
      <c r="LM405" s="236"/>
      <c r="LN405" s="236"/>
      <c r="LO405" s="236"/>
      <c r="LP405" s="236"/>
      <c r="LQ405" s="236"/>
      <c r="LR405" s="236"/>
      <c r="LS405" s="236"/>
      <c r="LT405" s="236"/>
      <c r="LU405" s="236"/>
      <c r="LV405" s="236"/>
      <c r="LW405" s="236"/>
      <c r="LX405" s="236"/>
      <c r="LY405" s="236"/>
      <c r="LZ405" s="236"/>
      <c r="MA405" s="236"/>
      <c r="MB405" s="236"/>
      <c r="MC405" s="236"/>
      <c r="MD405" s="236"/>
      <c r="ME405" s="236"/>
      <c r="MF405" s="236"/>
      <c r="MG405" s="236"/>
      <c r="MH405" s="236"/>
      <c r="MI405" s="236"/>
      <c r="MJ405" s="236"/>
      <c r="MK405" s="236"/>
      <c r="ML405" s="236"/>
      <c r="MM405" s="236"/>
      <c r="MN405" s="236"/>
      <c r="MO405" s="236"/>
      <c r="MP405" s="236"/>
      <c r="MQ405" s="236"/>
      <c r="MR405" s="236"/>
      <c r="MS405" s="236"/>
      <c r="MT405" s="236"/>
      <c r="MU405" s="236"/>
      <c r="MV405" s="236"/>
      <c r="MW405" s="236"/>
      <c r="MX405" s="236"/>
      <c r="MY405" s="236"/>
      <c r="MZ405" s="236"/>
      <c r="NA405" s="236"/>
      <c r="NB405" s="236"/>
      <c r="NC405" s="236"/>
      <c r="ND405" s="236"/>
      <c r="NE405" s="236"/>
      <c r="NF405" s="236"/>
      <c r="NG405" s="236"/>
      <c r="NH405" s="236"/>
      <c r="NI405" s="236"/>
      <c r="NJ405" s="236"/>
      <c r="NK405" s="236"/>
      <c r="NL405" s="236"/>
      <c r="NM405" s="236"/>
      <c r="NN405" s="236"/>
      <c r="NO405" s="236"/>
      <c r="NP405" s="236"/>
      <c r="NQ405" s="236"/>
      <c r="NR405" s="236"/>
      <c r="NS405" s="236"/>
      <c r="NT405" s="236"/>
      <c r="NU405" s="236"/>
      <c r="NV405" s="236"/>
      <c r="NW405" s="236"/>
      <c r="NX405" s="236"/>
      <c r="NY405" s="236"/>
      <c r="NZ405" s="236"/>
      <c r="OA405" s="236"/>
      <c r="OB405" s="236"/>
      <c r="OC405" s="236"/>
      <c r="OD405" s="236"/>
      <c r="OE405" s="236"/>
      <c r="OF405" s="236"/>
      <c r="OG405" s="236"/>
      <c r="OH405" s="236"/>
      <c r="OI405" s="236"/>
      <c r="OJ405" s="236"/>
      <c r="OK405" s="236"/>
      <c r="OL405" s="236"/>
      <c r="OM405" s="236"/>
      <c r="ON405" s="236"/>
      <c r="OO405" s="236"/>
      <c r="OP405" s="236"/>
      <c r="OQ405" s="236"/>
      <c r="OR405" s="236"/>
      <c r="OS405" s="236"/>
      <c r="OT405" s="236"/>
      <c r="OU405" s="236"/>
      <c r="OV405" s="236"/>
      <c r="OW405" s="236"/>
      <c r="OX405" s="236"/>
      <c r="OY405" s="236"/>
      <c r="OZ405" s="236"/>
      <c r="PA405" s="236"/>
      <c r="PB405" s="236"/>
      <c r="PC405" s="236"/>
      <c r="PD405" s="236"/>
      <c r="PE405" s="236"/>
      <c r="PF405" s="236"/>
      <c r="PG405" s="236"/>
      <c r="PH405" s="236"/>
      <c r="PI405" s="236"/>
      <c r="PJ405" s="236"/>
      <c r="PK405" s="236"/>
      <c r="PL405" s="236"/>
      <c r="PM405" s="236"/>
      <c r="PN405" s="236"/>
      <c r="PO405" s="236"/>
      <c r="PP405" s="236"/>
      <c r="PQ405" s="236"/>
      <c r="PR405" s="236"/>
      <c r="PS405" s="236"/>
      <c r="PT405" s="236"/>
      <c r="PU405" s="236"/>
      <c r="PV405" s="236"/>
      <c r="PW405" s="236"/>
      <c r="PX405" s="236"/>
      <c r="PY405" s="236"/>
      <c r="PZ405" s="236"/>
      <c r="QA405" s="236"/>
      <c r="QB405" s="236"/>
      <c r="QC405" s="236"/>
      <c r="QD405" s="236"/>
      <c r="QE405" s="236"/>
      <c r="QF405" s="236"/>
      <c r="QG405" s="236"/>
      <c r="QH405" s="236"/>
      <c r="QI405" s="236"/>
      <c r="QJ405" s="236"/>
      <c r="QK405" s="236"/>
      <c r="QL405" s="236"/>
      <c r="QM405" s="236"/>
      <c r="QN405" s="236"/>
      <c r="QO405" s="236"/>
      <c r="QP405" s="236"/>
      <c r="QQ405" s="236"/>
      <c r="QR405" s="236"/>
      <c r="QS405" s="236"/>
      <c r="QT405" s="236"/>
      <c r="QU405" s="236"/>
      <c r="QV405" s="236"/>
      <c r="QW405" s="236"/>
      <c r="QX405" s="236"/>
      <c r="QY405" s="236"/>
      <c r="QZ405" s="236"/>
      <c r="RA405" s="236"/>
      <c r="RB405" s="236"/>
      <c r="RC405" s="236"/>
      <c r="RD405" s="236"/>
      <c r="RE405" s="236"/>
      <c r="RF405" s="236"/>
      <c r="RG405" s="236"/>
      <c r="RH405" s="236"/>
      <c r="RI405" s="236"/>
      <c r="RJ405" s="236"/>
      <c r="RK405" s="236"/>
      <c r="RL405" s="236"/>
      <c r="RM405" s="236"/>
      <c r="RN405" s="236"/>
      <c r="RO405" s="236"/>
      <c r="RP405" s="236"/>
      <c r="RQ405" s="236"/>
      <c r="RR405" s="236"/>
      <c r="RS405" s="236"/>
      <c r="RT405" s="236"/>
      <c r="RU405" s="236"/>
      <c r="RV405" s="236"/>
      <c r="RW405" s="236"/>
      <c r="RX405" s="236"/>
      <c r="RY405" s="236"/>
      <c r="RZ405" s="236"/>
      <c r="SA405" s="236"/>
      <c r="SB405" s="236"/>
    </row>
    <row r="406" spans="1:496" ht="15" customHeight="1" x14ac:dyDescent="0.2">
      <c r="A406" s="237" t="str">
        <f t="shared" si="8"/>
        <v>INDEC-PB - 34710-1</v>
      </c>
      <c r="B406" s="237">
        <v>34710</v>
      </c>
      <c r="C406" s="236" t="s">
        <v>51</v>
      </c>
      <c r="D406" s="237">
        <v>1</v>
      </c>
      <c r="E406" s="263" t="s">
        <v>423</v>
      </c>
    </row>
    <row r="407" spans="1:496" ht="15" customHeight="1" x14ac:dyDescent="0.2">
      <c r="A407" s="237" t="str">
        <f t="shared" si="8"/>
        <v>INDEC-PB - 41530-1</v>
      </c>
      <c r="B407" s="237">
        <v>41530</v>
      </c>
      <c r="C407" s="236" t="s">
        <v>51</v>
      </c>
      <c r="D407" s="237">
        <v>1</v>
      </c>
      <c r="E407" s="263" t="s">
        <v>424</v>
      </c>
    </row>
    <row r="408" spans="1:496" ht="15" customHeight="1" x14ac:dyDescent="0.2">
      <c r="A408" s="237" t="str">
        <f t="shared" si="8"/>
        <v>INDEC-PB - 41510-1</v>
      </c>
      <c r="B408" s="237">
        <v>41510</v>
      </c>
      <c r="C408" s="236" t="s">
        <v>51</v>
      </c>
      <c r="D408" s="237">
        <v>1</v>
      </c>
      <c r="E408" s="263" t="s">
        <v>425</v>
      </c>
    </row>
    <row r="409" spans="1:496" ht="15" customHeight="1" x14ac:dyDescent="0.2">
      <c r="A409" s="237" t="str">
        <f t="shared" si="8"/>
        <v>INDEC-PB - 31600-2</v>
      </c>
      <c r="B409" s="237">
        <v>31600</v>
      </c>
      <c r="C409" s="236" t="s">
        <v>51</v>
      </c>
      <c r="D409" s="237">
        <v>2</v>
      </c>
      <c r="E409" s="263" t="s">
        <v>426</v>
      </c>
    </row>
    <row r="410" spans="1:496" ht="15" customHeight="1" x14ac:dyDescent="0.2">
      <c r="A410" s="237" t="str">
        <f t="shared" si="8"/>
        <v>INDEC-PB - 49129-2</v>
      </c>
      <c r="B410" s="237">
        <v>49129</v>
      </c>
      <c r="C410" s="236" t="s">
        <v>51</v>
      </c>
      <c r="D410" s="237">
        <v>2</v>
      </c>
      <c r="E410" s="263" t="s">
        <v>427</v>
      </c>
    </row>
    <row r="411" spans="1:496" ht="15" customHeight="1" x14ac:dyDescent="0.2">
      <c r="A411" s="237" t="str">
        <f t="shared" si="8"/>
        <v>INDEC-PB - 34740-1</v>
      </c>
      <c r="B411" s="237">
        <v>34740</v>
      </c>
      <c r="C411" s="236" t="s">
        <v>51</v>
      </c>
      <c r="D411" s="237">
        <v>1</v>
      </c>
      <c r="E411" s="263" t="s">
        <v>428</v>
      </c>
    </row>
    <row r="412" spans="1:496" s="243" customFormat="1" ht="15" customHeight="1" x14ac:dyDescent="0.2">
      <c r="A412" s="241"/>
      <c r="B412" s="241"/>
      <c r="D412" s="241"/>
      <c r="E412" s="264"/>
      <c r="F412" s="236"/>
      <c r="G412" s="236"/>
      <c r="H412" s="236"/>
      <c r="I412" s="236"/>
      <c r="J412" s="236"/>
      <c r="K412" s="236"/>
      <c r="L412" s="236"/>
      <c r="M412" s="236"/>
      <c r="N412" s="236"/>
      <c r="O412" s="236"/>
      <c r="P412" s="236"/>
      <c r="Q412" s="236"/>
      <c r="R412" s="236"/>
      <c r="S412" s="236"/>
      <c r="T412" s="236"/>
      <c r="U412" s="236"/>
      <c r="V412" s="236"/>
      <c r="W412" s="236"/>
      <c r="X412" s="236"/>
      <c r="Y412" s="236"/>
      <c r="Z412" s="236"/>
      <c r="AA412" s="236"/>
      <c r="AB412" s="236"/>
      <c r="AC412" s="236"/>
      <c r="AD412" s="236"/>
      <c r="AE412" s="236"/>
      <c r="AF412" s="236"/>
      <c r="AG412" s="236"/>
      <c r="AH412" s="236"/>
      <c r="AI412" s="236"/>
      <c r="AJ412" s="236"/>
      <c r="AK412" s="236"/>
      <c r="AL412" s="236"/>
      <c r="AM412" s="236"/>
      <c r="AN412" s="236"/>
      <c r="AO412" s="236"/>
      <c r="AP412" s="236"/>
      <c r="AQ412" s="236"/>
      <c r="AR412" s="236"/>
      <c r="AS412" s="236"/>
      <c r="AT412" s="236"/>
      <c r="AU412" s="236"/>
      <c r="AV412" s="236"/>
      <c r="AW412" s="236"/>
      <c r="AX412" s="236"/>
      <c r="AY412" s="236"/>
      <c r="AZ412" s="236"/>
      <c r="BA412" s="236"/>
      <c r="BB412" s="236"/>
      <c r="BC412" s="236"/>
      <c r="BD412" s="236"/>
      <c r="BE412" s="236"/>
      <c r="BF412" s="236"/>
      <c r="BG412" s="236"/>
      <c r="BH412" s="236"/>
      <c r="BI412" s="236"/>
      <c r="BJ412" s="236"/>
      <c r="BK412" s="236"/>
      <c r="BL412" s="236"/>
      <c r="BM412" s="236"/>
      <c r="BN412" s="236"/>
      <c r="BO412" s="236"/>
      <c r="BP412" s="236"/>
      <c r="BQ412" s="236"/>
      <c r="BR412" s="236"/>
      <c r="BS412" s="236"/>
      <c r="BT412" s="236"/>
      <c r="BU412" s="236"/>
      <c r="BV412" s="236"/>
      <c r="BW412" s="236"/>
      <c r="BX412" s="236"/>
      <c r="BY412" s="236"/>
      <c r="BZ412" s="236"/>
      <c r="CA412" s="236"/>
      <c r="CB412" s="236"/>
      <c r="CC412" s="236"/>
      <c r="CD412" s="236"/>
      <c r="CE412" s="236"/>
      <c r="CF412" s="236"/>
      <c r="CG412" s="236"/>
      <c r="CH412" s="236"/>
      <c r="CI412" s="236"/>
      <c r="CJ412" s="236"/>
      <c r="CK412" s="236"/>
      <c r="CL412" s="236"/>
      <c r="CM412" s="236"/>
      <c r="CN412" s="236"/>
      <c r="CO412" s="236"/>
      <c r="CP412" s="236"/>
      <c r="CQ412" s="236"/>
      <c r="CR412" s="236"/>
      <c r="CS412" s="236"/>
      <c r="CT412" s="236"/>
      <c r="CU412" s="236"/>
      <c r="CV412" s="236"/>
      <c r="CW412" s="236"/>
      <c r="CX412" s="236"/>
      <c r="CY412" s="236"/>
      <c r="CZ412" s="236"/>
      <c r="DA412" s="236"/>
      <c r="DB412" s="236"/>
      <c r="DC412" s="236"/>
      <c r="DD412" s="236"/>
      <c r="DE412" s="236"/>
      <c r="DF412" s="236"/>
      <c r="DG412" s="236"/>
      <c r="DH412" s="236"/>
      <c r="DI412" s="236"/>
      <c r="DJ412" s="236"/>
      <c r="DK412" s="236"/>
      <c r="DL412" s="236"/>
      <c r="DM412" s="236"/>
      <c r="DN412" s="236"/>
      <c r="DO412" s="236"/>
      <c r="DP412" s="236"/>
      <c r="DQ412" s="236"/>
      <c r="DR412" s="236"/>
      <c r="DS412" s="236"/>
      <c r="DT412" s="236"/>
      <c r="DU412" s="236"/>
      <c r="DV412" s="236"/>
      <c r="DW412" s="236"/>
      <c r="DX412" s="236"/>
      <c r="DY412" s="236"/>
      <c r="DZ412" s="236"/>
      <c r="EA412" s="236"/>
      <c r="EB412" s="236"/>
      <c r="EC412" s="236"/>
      <c r="ED412" s="236"/>
      <c r="EE412" s="236"/>
      <c r="EF412" s="236"/>
      <c r="EG412" s="236"/>
      <c r="EH412" s="236"/>
      <c r="EI412" s="236"/>
      <c r="EJ412" s="236"/>
      <c r="EK412" s="236"/>
      <c r="EL412" s="236"/>
      <c r="EM412" s="236"/>
      <c r="EN412" s="236"/>
      <c r="EO412" s="236"/>
      <c r="EP412" s="236"/>
      <c r="EQ412" s="236"/>
      <c r="ER412" s="236"/>
      <c r="ES412" s="236"/>
      <c r="ET412" s="236"/>
      <c r="EU412" s="236"/>
      <c r="EV412" s="236"/>
      <c r="EW412" s="236"/>
      <c r="EX412" s="236"/>
      <c r="EY412" s="236"/>
      <c r="EZ412" s="236"/>
      <c r="FA412" s="236"/>
      <c r="FB412" s="236"/>
      <c r="FC412" s="236"/>
      <c r="FD412" s="236"/>
      <c r="FE412" s="236"/>
      <c r="FF412" s="236"/>
      <c r="FG412" s="236"/>
      <c r="FH412" s="236"/>
      <c r="FI412" s="236"/>
      <c r="FJ412" s="236"/>
      <c r="FK412" s="236"/>
      <c r="FL412" s="236"/>
      <c r="FM412" s="236"/>
      <c r="FN412" s="236"/>
      <c r="FO412" s="236"/>
      <c r="FP412" s="236"/>
      <c r="FQ412" s="236"/>
      <c r="FR412" s="236"/>
      <c r="FS412" s="236"/>
      <c r="FT412" s="236"/>
      <c r="FU412" s="236"/>
      <c r="FV412" s="236"/>
      <c r="FW412" s="236"/>
      <c r="FX412" s="236"/>
      <c r="FY412" s="236"/>
      <c r="FZ412" s="236"/>
      <c r="GA412" s="236"/>
      <c r="GB412" s="236"/>
      <c r="GC412" s="236"/>
      <c r="GD412" s="236"/>
      <c r="GE412" s="236"/>
      <c r="GF412" s="236"/>
      <c r="GG412" s="236"/>
      <c r="GH412" s="236"/>
      <c r="GI412" s="236"/>
      <c r="GJ412" s="236"/>
      <c r="GK412" s="236"/>
      <c r="GL412" s="236"/>
      <c r="GM412" s="236"/>
      <c r="GN412" s="236"/>
      <c r="GO412" s="236"/>
      <c r="GP412" s="236"/>
      <c r="GQ412" s="236"/>
      <c r="GR412" s="236"/>
      <c r="GS412" s="236"/>
      <c r="GT412" s="236"/>
      <c r="GU412" s="236"/>
      <c r="GV412" s="236"/>
      <c r="GW412" s="236"/>
      <c r="GX412" s="236"/>
      <c r="GY412" s="236"/>
      <c r="GZ412" s="236"/>
      <c r="HA412" s="236"/>
      <c r="HB412" s="236"/>
      <c r="HC412" s="236"/>
      <c r="HD412" s="236"/>
      <c r="HE412" s="236"/>
      <c r="HF412" s="236"/>
      <c r="HG412" s="236"/>
      <c r="HH412" s="236"/>
      <c r="HI412" s="236"/>
      <c r="HJ412" s="236"/>
      <c r="HK412" s="236"/>
      <c r="HL412" s="236"/>
      <c r="HM412" s="236"/>
      <c r="HN412" s="236"/>
      <c r="HO412" s="236"/>
      <c r="HP412" s="236"/>
      <c r="HQ412" s="236"/>
      <c r="HR412" s="236"/>
      <c r="HS412" s="236"/>
      <c r="HT412" s="236"/>
      <c r="HU412" s="236"/>
      <c r="HV412" s="236"/>
      <c r="HW412" s="236"/>
      <c r="HX412" s="236"/>
      <c r="HY412" s="236"/>
      <c r="HZ412" s="236"/>
      <c r="IA412" s="236"/>
      <c r="IB412" s="236"/>
      <c r="IC412" s="236"/>
      <c r="ID412" s="236"/>
      <c r="IE412" s="236"/>
      <c r="IF412" s="236"/>
      <c r="IG412" s="236"/>
      <c r="IH412" s="236"/>
      <c r="II412" s="236"/>
      <c r="IJ412" s="236"/>
      <c r="IK412" s="236"/>
      <c r="IL412" s="236"/>
      <c r="IM412" s="236"/>
      <c r="IN412" s="236"/>
      <c r="IO412" s="236"/>
      <c r="IP412" s="236"/>
      <c r="IQ412" s="236"/>
      <c r="IR412" s="236"/>
      <c r="IS412" s="236"/>
      <c r="IT412" s="236"/>
      <c r="IU412" s="236"/>
      <c r="IV412" s="236"/>
      <c r="IW412" s="236"/>
      <c r="IX412" s="236"/>
      <c r="IY412" s="236"/>
      <c r="IZ412" s="236"/>
      <c r="JA412" s="236"/>
      <c r="JB412" s="236"/>
      <c r="JC412" s="236"/>
      <c r="JD412" s="236"/>
      <c r="JE412" s="236"/>
      <c r="JF412" s="236"/>
      <c r="JG412" s="236"/>
      <c r="JH412" s="236"/>
      <c r="JI412" s="236"/>
      <c r="JJ412" s="236"/>
      <c r="JK412" s="236"/>
      <c r="JL412" s="236"/>
      <c r="JM412" s="236"/>
      <c r="JN412" s="236"/>
      <c r="JO412" s="236"/>
      <c r="JP412" s="236"/>
      <c r="JQ412" s="236"/>
      <c r="JR412" s="236"/>
      <c r="JS412" s="236"/>
      <c r="JT412" s="236"/>
      <c r="JU412" s="236"/>
      <c r="JV412" s="236"/>
      <c r="JW412" s="236"/>
      <c r="JX412" s="236"/>
      <c r="JY412" s="236"/>
      <c r="JZ412" s="236"/>
      <c r="KA412" s="236"/>
      <c r="KB412" s="236"/>
      <c r="KC412" s="236"/>
      <c r="KD412" s="236"/>
      <c r="KE412" s="236"/>
      <c r="KF412" s="236"/>
      <c r="KG412" s="236"/>
      <c r="KH412" s="236"/>
      <c r="KI412" s="236"/>
      <c r="KJ412" s="236"/>
      <c r="KK412" s="236"/>
      <c r="KL412" s="236"/>
      <c r="KM412" s="236"/>
      <c r="KN412" s="236"/>
      <c r="KO412" s="236"/>
      <c r="KP412" s="236"/>
      <c r="KQ412" s="236"/>
      <c r="KR412" s="236"/>
      <c r="KS412" s="236"/>
      <c r="KT412" s="236"/>
      <c r="KU412" s="236"/>
      <c r="KV412" s="236"/>
      <c r="KW412" s="236"/>
      <c r="KX412" s="236"/>
      <c r="KY412" s="236"/>
      <c r="KZ412" s="236"/>
      <c r="LA412" s="236"/>
      <c r="LB412" s="236"/>
      <c r="LC412" s="236"/>
      <c r="LD412" s="236"/>
      <c r="LE412" s="236"/>
      <c r="LF412" s="236"/>
      <c r="LG412" s="236"/>
      <c r="LH412" s="236"/>
      <c r="LI412" s="236"/>
      <c r="LJ412" s="236"/>
      <c r="LK412" s="236"/>
      <c r="LL412" s="236"/>
      <c r="LM412" s="236"/>
      <c r="LN412" s="236"/>
      <c r="LO412" s="236"/>
      <c r="LP412" s="236"/>
      <c r="LQ412" s="236"/>
      <c r="LR412" s="236"/>
      <c r="LS412" s="236"/>
      <c r="LT412" s="236"/>
      <c r="LU412" s="236"/>
      <c r="LV412" s="236"/>
      <c r="LW412" s="236"/>
      <c r="LX412" s="236"/>
      <c r="LY412" s="236"/>
      <c r="LZ412" s="236"/>
      <c r="MA412" s="236"/>
      <c r="MB412" s="236"/>
      <c r="MC412" s="236"/>
      <c r="MD412" s="236"/>
      <c r="ME412" s="236"/>
      <c r="MF412" s="236"/>
      <c r="MG412" s="236"/>
      <c r="MH412" s="236"/>
      <c r="MI412" s="236"/>
      <c r="MJ412" s="236"/>
      <c r="MK412" s="236"/>
      <c r="ML412" s="236"/>
      <c r="MM412" s="236"/>
      <c r="MN412" s="236"/>
      <c r="MO412" s="236"/>
      <c r="MP412" s="236"/>
      <c r="MQ412" s="236"/>
      <c r="MR412" s="236"/>
      <c r="MS412" s="236"/>
      <c r="MT412" s="236"/>
      <c r="MU412" s="236"/>
      <c r="MV412" s="236"/>
      <c r="MW412" s="236"/>
      <c r="MX412" s="236"/>
      <c r="MY412" s="236"/>
      <c r="MZ412" s="236"/>
      <c r="NA412" s="236"/>
      <c r="NB412" s="236"/>
      <c r="NC412" s="236"/>
      <c r="ND412" s="236"/>
      <c r="NE412" s="236"/>
      <c r="NF412" s="236"/>
      <c r="NG412" s="236"/>
      <c r="NH412" s="236"/>
      <c r="NI412" s="236"/>
      <c r="NJ412" s="236"/>
      <c r="NK412" s="236"/>
      <c r="NL412" s="236"/>
      <c r="NM412" s="236"/>
      <c r="NN412" s="236"/>
      <c r="NO412" s="236"/>
      <c r="NP412" s="236"/>
      <c r="NQ412" s="236"/>
      <c r="NR412" s="236"/>
      <c r="NS412" s="236"/>
      <c r="NT412" s="236"/>
      <c r="NU412" s="236"/>
      <c r="NV412" s="236"/>
      <c r="NW412" s="236"/>
      <c r="NX412" s="236"/>
      <c r="NY412" s="236"/>
      <c r="NZ412" s="236"/>
      <c r="OA412" s="236"/>
      <c r="OB412" s="236"/>
      <c r="OC412" s="236"/>
      <c r="OD412" s="236"/>
      <c r="OE412" s="236"/>
      <c r="OF412" s="236"/>
      <c r="OG412" s="236"/>
      <c r="OH412" s="236"/>
      <c r="OI412" s="236"/>
      <c r="OJ412" s="236"/>
      <c r="OK412" s="236"/>
      <c r="OL412" s="236"/>
      <c r="OM412" s="236"/>
      <c r="ON412" s="236"/>
      <c r="OO412" s="236"/>
      <c r="OP412" s="236"/>
      <c r="OQ412" s="236"/>
      <c r="OR412" s="236"/>
      <c r="OS412" s="236"/>
      <c r="OT412" s="236"/>
      <c r="OU412" s="236"/>
      <c r="OV412" s="236"/>
      <c r="OW412" s="236"/>
      <c r="OX412" s="236"/>
      <c r="OY412" s="236"/>
      <c r="OZ412" s="236"/>
      <c r="PA412" s="236"/>
      <c r="PB412" s="236"/>
      <c r="PC412" s="236"/>
      <c r="PD412" s="236"/>
      <c r="PE412" s="236"/>
      <c r="PF412" s="236"/>
      <c r="PG412" s="236"/>
      <c r="PH412" s="236"/>
      <c r="PI412" s="236"/>
      <c r="PJ412" s="236"/>
      <c r="PK412" s="236"/>
      <c r="PL412" s="236"/>
      <c r="PM412" s="236"/>
      <c r="PN412" s="236"/>
      <c r="PO412" s="236"/>
      <c r="PP412" s="236"/>
      <c r="PQ412" s="236"/>
      <c r="PR412" s="236"/>
      <c r="PS412" s="236"/>
      <c r="PT412" s="236"/>
      <c r="PU412" s="236"/>
      <c r="PV412" s="236"/>
      <c r="PW412" s="236"/>
      <c r="PX412" s="236"/>
      <c r="PY412" s="236"/>
      <c r="PZ412" s="236"/>
      <c r="QA412" s="236"/>
      <c r="QB412" s="236"/>
      <c r="QC412" s="236"/>
      <c r="QD412" s="236"/>
      <c r="QE412" s="236"/>
      <c r="QF412" s="236"/>
      <c r="QG412" s="236"/>
      <c r="QH412" s="236"/>
      <c r="QI412" s="236"/>
      <c r="QJ412" s="236"/>
      <c r="QK412" s="236"/>
      <c r="QL412" s="236"/>
      <c r="QM412" s="236"/>
      <c r="QN412" s="236"/>
      <c r="QO412" s="236"/>
      <c r="QP412" s="236"/>
      <c r="QQ412" s="236"/>
      <c r="QR412" s="236"/>
      <c r="QS412" s="236"/>
      <c r="QT412" s="236"/>
      <c r="QU412" s="236"/>
      <c r="QV412" s="236"/>
      <c r="QW412" s="236"/>
      <c r="QX412" s="236"/>
      <c r="QY412" s="236"/>
      <c r="QZ412" s="236"/>
      <c r="RA412" s="236"/>
      <c r="RB412" s="236"/>
      <c r="RC412" s="236"/>
      <c r="RD412" s="236"/>
      <c r="RE412" s="236"/>
      <c r="RF412" s="236"/>
      <c r="RG412" s="236"/>
      <c r="RH412" s="236"/>
      <c r="RI412" s="236"/>
      <c r="RJ412" s="236"/>
      <c r="RK412" s="236"/>
      <c r="RL412" s="236"/>
      <c r="RM412" s="236"/>
      <c r="RN412" s="236"/>
      <c r="RO412" s="236"/>
      <c r="RP412" s="236"/>
      <c r="RQ412" s="236"/>
      <c r="RR412" s="236"/>
      <c r="RS412" s="236"/>
      <c r="RT412" s="236"/>
      <c r="RU412" s="236"/>
      <c r="RV412" s="236"/>
      <c r="RW412" s="236"/>
      <c r="RX412" s="236"/>
      <c r="RY412" s="236"/>
      <c r="RZ412" s="236"/>
      <c r="SA412" s="236"/>
      <c r="SB412" s="236"/>
    </row>
    <row r="413" spans="1:496" ht="15" customHeight="1" x14ac:dyDescent="0.2">
      <c r="A413" s="237" t="str">
        <f t="shared" si="8"/>
        <v>INDEC-PB - 44240-1</v>
      </c>
      <c r="B413" s="237">
        <v>44240</v>
      </c>
      <c r="C413" s="236" t="s">
        <v>51</v>
      </c>
      <c r="D413" s="237">
        <v>1</v>
      </c>
      <c r="E413" s="263" t="s">
        <v>429</v>
      </c>
    </row>
    <row r="414" spans="1:496" ht="15" customHeight="1" x14ac:dyDescent="0.2">
      <c r="A414" s="237" t="str">
        <f t="shared" si="8"/>
        <v>INDEC-PB - 33500-1</v>
      </c>
      <c r="B414" s="237">
        <v>33500</v>
      </c>
      <c r="C414" s="236" t="s">
        <v>51</v>
      </c>
      <c r="D414" s="237">
        <v>1</v>
      </c>
      <c r="E414" s="263" t="s">
        <v>430</v>
      </c>
    </row>
    <row r="415" spans="1:496" ht="15" customHeight="1" x14ac:dyDescent="0.2">
      <c r="A415" s="237" t="str">
        <f t="shared" si="8"/>
        <v>INDEC-PB - 44214-1</v>
      </c>
      <c r="B415" s="237">
        <v>44214</v>
      </c>
      <c r="C415" s="236" t="s">
        <v>51</v>
      </c>
      <c r="D415" s="237">
        <v>1</v>
      </c>
      <c r="E415" s="263" t="s">
        <v>431</v>
      </c>
    </row>
    <row r="416" spans="1:496" ht="15" customHeight="1" x14ac:dyDescent="0.2">
      <c r="A416" s="237" t="str">
        <f t="shared" si="8"/>
        <v>INDEC-PB - 37350-2</v>
      </c>
      <c r="B416" s="237">
        <v>37350</v>
      </c>
      <c r="C416" s="236" t="s">
        <v>51</v>
      </c>
      <c r="D416" s="237">
        <v>2</v>
      </c>
      <c r="E416" s="263" t="s">
        <v>432</v>
      </c>
    </row>
    <row r="417" spans="1:496" ht="15" customHeight="1" x14ac:dyDescent="0.2">
      <c r="A417" s="237" t="str">
        <f t="shared" si="8"/>
        <v>INDEC-PB - 42943-1</v>
      </c>
      <c r="B417" s="237">
        <v>42943</v>
      </c>
      <c r="C417" s="236" t="s">
        <v>51</v>
      </c>
      <c r="D417" s="237">
        <v>1</v>
      </c>
      <c r="E417" s="263" t="s">
        <v>433</v>
      </c>
    </row>
    <row r="418" spans="1:496" ht="15" customHeight="1" x14ac:dyDescent="0.2">
      <c r="A418" s="237" t="str">
        <f t="shared" si="8"/>
        <v>INDEC-PB - 36990-1</v>
      </c>
      <c r="B418" s="237">
        <v>36990</v>
      </c>
      <c r="C418" s="236" t="s">
        <v>51</v>
      </c>
      <c r="D418" s="237">
        <v>1</v>
      </c>
      <c r="E418" s="263" t="s">
        <v>434</v>
      </c>
    </row>
    <row r="419" spans="1:496" ht="15" customHeight="1" x14ac:dyDescent="0.2">
      <c r="A419" s="237" t="str">
        <f t="shared" si="8"/>
        <v>INDEC-PB - 46121-1</v>
      </c>
      <c r="B419" s="237">
        <v>46121</v>
      </c>
      <c r="C419" s="236" t="s">
        <v>51</v>
      </c>
      <c r="D419" s="237">
        <v>1</v>
      </c>
      <c r="E419" s="263" t="s">
        <v>435</v>
      </c>
    </row>
    <row r="420" spans="1:496" ht="15" customHeight="1" x14ac:dyDescent="0.2">
      <c r="A420" s="237" t="str">
        <f t="shared" si="8"/>
        <v>INDEC-PB - 49115-1</v>
      </c>
      <c r="B420" s="237">
        <v>49115</v>
      </c>
      <c r="C420" s="236" t="s">
        <v>51</v>
      </c>
      <c r="D420" s="237">
        <v>1</v>
      </c>
      <c r="E420" s="263" t="s">
        <v>436</v>
      </c>
    </row>
    <row r="421" spans="1:496" s="243" customFormat="1" ht="15" customHeight="1" x14ac:dyDescent="0.2">
      <c r="A421" s="241"/>
      <c r="B421" s="241"/>
      <c r="D421" s="241"/>
      <c r="E421" s="264"/>
      <c r="F421" s="236"/>
      <c r="G421" s="236"/>
      <c r="H421" s="236"/>
      <c r="I421" s="236"/>
      <c r="J421" s="236"/>
      <c r="K421" s="236"/>
      <c r="L421" s="236"/>
      <c r="M421" s="236"/>
      <c r="N421" s="236"/>
      <c r="O421" s="236"/>
      <c r="P421" s="236"/>
      <c r="Q421" s="236"/>
      <c r="R421" s="236"/>
      <c r="S421" s="236"/>
      <c r="T421" s="236"/>
      <c r="U421" s="236"/>
      <c r="V421" s="236"/>
      <c r="W421" s="236"/>
      <c r="X421" s="236"/>
      <c r="Y421" s="236"/>
      <c r="Z421" s="236"/>
      <c r="AA421" s="236"/>
      <c r="AB421" s="236"/>
      <c r="AC421" s="236"/>
      <c r="AD421" s="236"/>
      <c r="AE421" s="236"/>
      <c r="AF421" s="236"/>
      <c r="AG421" s="236"/>
      <c r="AH421" s="236"/>
      <c r="AI421" s="236"/>
      <c r="AJ421" s="236"/>
      <c r="AK421" s="236"/>
      <c r="AL421" s="236"/>
      <c r="AM421" s="236"/>
      <c r="AN421" s="236"/>
      <c r="AO421" s="236"/>
      <c r="AP421" s="236"/>
      <c r="AQ421" s="236"/>
      <c r="AR421" s="236"/>
      <c r="AS421" s="236"/>
      <c r="AT421" s="236"/>
      <c r="AU421" s="236"/>
      <c r="AV421" s="236"/>
      <c r="AW421" s="236"/>
      <c r="AX421" s="236"/>
      <c r="AY421" s="236"/>
      <c r="AZ421" s="236"/>
      <c r="BA421" s="236"/>
      <c r="BB421" s="236"/>
      <c r="BC421" s="236"/>
      <c r="BD421" s="236"/>
      <c r="BE421" s="236"/>
      <c r="BF421" s="236"/>
      <c r="BG421" s="236"/>
      <c r="BH421" s="236"/>
      <c r="BI421" s="236"/>
      <c r="BJ421" s="236"/>
      <c r="BK421" s="236"/>
      <c r="BL421" s="236"/>
      <c r="BM421" s="236"/>
      <c r="BN421" s="236"/>
      <c r="BO421" s="236"/>
      <c r="BP421" s="236"/>
      <c r="BQ421" s="236"/>
      <c r="BR421" s="236"/>
      <c r="BS421" s="236"/>
      <c r="BT421" s="236"/>
      <c r="BU421" s="236"/>
      <c r="BV421" s="236"/>
      <c r="BW421" s="236"/>
      <c r="BX421" s="236"/>
      <c r="BY421" s="236"/>
      <c r="BZ421" s="236"/>
      <c r="CA421" s="236"/>
      <c r="CB421" s="236"/>
      <c r="CC421" s="236"/>
      <c r="CD421" s="236"/>
      <c r="CE421" s="236"/>
      <c r="CF421" s="236"/>
      <c r="CG421" s="236"/>
      <c r="CH421" s="236"/>
      <c r="CI421" s="236"/>
      <c r="CJ421" s="236"/>
      <c r="CK421" s="236"/>
      <c r="CL421" s="236"/>
      <c r="CM421" s="236"/>
      <c r="CN421" s="236"/>
      <c r="CO421" s="236"/>
      <c r="CP421" s="236"/>
      <c r="CQ421" s="236"/>
      <c r="CR421" s="236"/>
      <c r="CS421" s="236"/>
      <c r="CT421" s="236"/>
      <c r="CU421" s="236"/>
      <c r="CV421" s="236"/>
      <c r="CW421" s="236"/>
      <c r="CX421" s="236"/>
      <c r="CY421" s="236"/>
      <c r="CZ421" s="236"/>
      <c r="DA421" s="236"/>
      <c r="DB421" s="236"/>
      <c r="DC421" s="236"/>
      <c r="DD421" s="236"/>
      <c r="DE421" s="236"/>
      <c r="DF421" s="236"/>
      <c r="DG421" s="236"/>
      <c r="DH421" s="236"/>
      <c r="DI421" s="236"/>
      <c r="DJ421" s="236"/>
      <c r="DK421" s="236"/>
      <c r="DL421" s="236"/>
      <c r="DM421" s="236"/>
      <c r="DN421" s="236"/>
      <c r="DO421" s="236"/>
      <c r="DP421" s="236"/>
      <c r="DQ421" s="236"/>
      <c r="DR421" s="236"/>
      <c r="DS421" s="236"/>
      <c r="DT421" s="236"/>
      <c r="DU421" s="236"/>
      <c r="DV421" s="236"/>
      <c r="DW421" s="236"/>
      <c r="DX421" s="236"/>
      <c r="DY421" s="236"/>
      <c r="DZ421" s="236"/>
      <c r="EA421" s="236"/>
      <c r="EB421" s="236"/>
      <c r="EC421" s="236"/>
      <c r="ED421" s="236"/>
      <c r="EE421" s="236"/>
      <c r="EF421" s="236"/>
      <c r="EG421" s="236"/>
      <c r="EH421" s="236"/>
      <c r="EI421" s="236"/>
      <c r="EJ421" s="236"/>
      <c r="EK421" s="236"/>
      <c r="EL421" s="236"/>
      <c r="EM421" s="236"/>
      <c r="EN421" s="236"/>
      <c r="EO421" s="236"/>
      <c r="EP421" s="236"/>
      <c r="EQ421" s="236"/>
      <c r="ER421" s="236"/>
      <c r="ES421" s="236"/>
      <c r="ET421" s="236"/>
      <c r="EU421" s="236"/>
      <c r="EV421" s="236"/>
      <c r="EW421" s="236"/>
      <c r="EX421" s="236"/>
      <c r="EY421" s="236"/>
      <c r="EZ421" s="236"/>
      <c r="FA421" s="236"/>
      <c r="FB421" s="236"/>
      <c r="FC421" s="236"/>
      <c r="FD421" s="236"/>
      <c r="FE421" s="236"/>
      <c r="FF421" s="236"/>
      <c r="FG421" s="236"/>
      <c r="FH421" s="236"/>
      <c r="FI421" s="236"/>
      <c r="FJ421" s="236"/>
      <c r="FK421" s="236"/>
      <c r="FL421" s="236"/>
      <c r="FM421" s="236"/>
      <c r="FN421" s="236"/>
      <c r="FO421" s="236"/>
      <c r="FP421" s="236"/>
      <c r="FQ421" s="236"/>
      <c r="FR421" s="236"/>
      <c r="FS421" s="236"/>
      <c r="FT421" s="236"/>
      <c r="FU421" s="236"/>
      <c r="FV421" s="236"/>
      <c r="FW421" s="236"/>
      <c r="FX421" s="236"/>
      <c r="FY421" s="236"/>
      <c r="FZ421" s="236"/>
      <c r="GA421" s="236"/>
      <c r="GB421" s="236"/>
      <c r="GC421" s="236"/>
      <c r="GD421" s="236"/>
      <c r="GE421" s="236"/>
      <c r="GF421" s="236"/>
      <c r="GG421" s="236"/>
      <c r="GH421" s="236"/>
      <c r="GI421" s="236"/>
      <c r="GJ421" s="236"/>
      <c r="GK421" s="236"/>
      <c r="GL421" s="236"/>
      <c r="GM421" s="236"/>
      <c r="GN421" s="236"/>
      <c r="GO421" s="236"/>
      <c r="GP421" s="236"/>
      <c r="GQ421" s="236"/>
      <c r="GR421" s="236"/>
      <c r="GS421" s="236"/>
      <c r="GT421" s="236"/>
      <c r="GU421" s="236"/>
      <c r="GV421" s="236"/>
      <c r="GW421" s="236"/>
      <c r="GX421" s="236"/>
      <c r="GY421" s="236"/>
      <c r="GZ421" s="236"/>
      <c r="HA421" s="236"/>
      <c r="HB421" s="236"/>
      <c r="HC421" s="236"/>
      <c r="HD421" s="236"/>
      <c r="HE421" s="236"/>
      <c r="HF421" s="236"/>
      <c r="HG421" s="236"/>
      <c r="HH421" s="236"/>
      <c r="HI421" s="236"/>
      <c r="HJ421" s="236"/>
      <c r="HK421" s="236"/>
      <c r="HL421" s="236"/>
      <c r="HM421" s="236"/>
      <c r="HN421" s="236"/>
      <c r="HO421" s="236"/>
      <c r="HP421" s="236"/>
      <c r="HQ421" s="236"/>
      <c r="HR421" s="236"/>
      <c r="HS421" s="236"/>
      <c r="HT421" s="236"/>
      <c r="HU421" s="236"/>
      <c r="HV421" s="236"/>
      <c r="HW421" s="236"/>
      <c r="HX421" s="236"/>
      <c r="HY421" s="236"/>
      <c r="HZ421" s="236"/>
      <c r="IA421" s="236"/>
      <c r="IB421" s="236"/>
      <c r="IC421" s="236"/>
      <c r="ID421" s="236"/>
      <c r="IE421" s="236"/>
      <c r="IF421" s="236"/>
      <c r="IG421" s="236"/>
      <c r="IH421" s="236"/>
      <c r="II421" s="236"/>
      <c r="IJ421" s="236"/>
      <c r="IK421" s="236"/>
      <c r="IL421" s="236"/>
      <c r="IM421" s="236"/>
      <c r="IN421" s="236"/>
      <c r="IO421" s="236"/>
      <c r="IP421" s="236"/>
      <c r="IQ421" s="236"/>
      <c r="IR421" s="236"/>
      <c r="IS421" s="236"/>
      <c r="IT421" s="236"/>
      <c r="IU421" s="236"/>
      <c r="IV421" s="236"/>
      <c r="IW421" s="236"/>
      <c r="IX421" s="236"/>
      <c r="IY421" s="236"/>
      <c r="IZ421" s="236"/>
      <c r="JA421" s="236"/>
      <c r="JB421" s="236"/>
      <c r="JC421" s="236"/>
      <c r="JD421" s="236"/>
      <c r="JE421" s="236"/>
      <c r="JF421" s="236"/>
      <c r="JG421" s="236"/>
      <c r="JH421" s="236"/>
      <c r="JI421" s="236"/>
      <c r="JJ421" s="236"/>
      <c r="JK421" s="236"/>
      <c r="JL421" s="236"/>
      <c r="JM421" s="236"/>
      <c r="JN421" s="236"/>
      <c r="JO421" s="236"/>
      <c r="JP421" s="236"/>
      <c r="JQ421" s="236"/>
      <c r="JR421" s="236"/>
      <c r="JS421" s="236"/>
      <c r="JT421" s="236"/>
      <c r="JU421" s="236"/>
      <c r="JV421" s="236"/>
      <c r="JW421" s="236"/>
      <c r="JX421" s="236"/>
      <c r="JY421" s="236"/>
      <c r="JZ421" s="236"/>
      <c r="KA421" s="236"/>
      <c r="KB421" s="236"/>
      <c r="KC421" s="236"/>
      <c r="KD421" s="236"/>
      <c r="KE421" s="236"/>
      <c r="KF421" s="236"/>
      <c r="KG421" s="236"/>
      <c r="KH421" s="236"/>
      <c r="KI421" s="236"/>
      <c r="KJ421" s="236"/>
      <c r="KK421" s="236"/>
      <c r="KL421" s="236"/>
      <c r="KM421" s="236"/>
      <c r="KN421" s="236"/>
      <c r="KO421" s="236"/>
      <c r="KP421" s="236"/>
      <c r="KQ421" s="236"/>
      <c r="KR421" s="236"/>
      <c r="KS421" s="236"/>
      <c r="KT421" s="236"/>
      <c r="KU421" s="236"/>
      <c r="KV421" s="236"/>
      <c r="KW421" s="236"/>
      <c r="KX421" s="236"/>
      <c r="KY421" s="236"/>
      <c r="KZ421" s="236"/>
      <c r="LA421" s="236"/>
      <c r="LB421" s="236"/>
      <c r="LC421" s="236"/>
      <c r="LD421" s="236"/>
      <c r="LE421" s="236"/>
      <c r="LF421" s="236"/>
      <c r="LG421" s="236"/>
      <c r="LH421" s="236"/>
      <c r="LI421" s="236"/>
      <c r="LJ421" s="236"/>
      <c r="LK421" s="236"/>
      <c r="LL421" s="236"/>
      <c r="LM421" s="236"/>
      <c r="LN421" s="236"/>
      <c r="LO421" s="236"/>
      <c r="LP421" s="236"/>
      <c r="LQ421" s="236"/>
      <c r="LR421" s="236"/>
      <c r="LS421" s="236"/>
      <c r="LT421" s="236"/>
      <c r="LU421" s="236"/>
      <c r="LV421" s="236"/>
      <c r="LW421" s="236"/>
      <c r="LX421" s="236"/>
      <c r="LY421" s="236"/>
      <c r="LZ421" s="236"/>
      <c r="MA421" s="236"/>
      <c r="MB421" s="236"/>
      <c r="MC421" s="236"/>
      <c r="MD421" s="236"/>
      <c r="ME421" s="236"/>
      <c r="MF421" s="236"/>
      <c r="MG421" s="236"/>
      <c r="MH421" s="236"/>
      <c r="MI421" s="236"/>
      <c r="MJ421" s="236"/>
      <c r="MK421" s="236"/>
      <c r="ML421" s="236"/>
      <c r="MM421" s="236"/>
      <c r="MN421" s="236"/>
      <c r="MO421" s="236"/>
      <c r="MP421" s="236"/>
      <c r="MQ421" s="236"/>
      <c r="MR421" s="236"/>
      <c r="MS421" s="236"/>
      <c r="MT421" s="236"/>
      <c r="MU421" s="236"/>
      <c r="MV421" s="236"/>
      <c r="MW421" s="236"/>
      <c r="MX421" s="236"/>
      <c r="MY421" s="236"/>
      <c r="MZ421" s="236"/>
      <c r="NA421" s="236"/>
      <c r="NB421" s="236"/>
      <c r="NC421" s="236"/>
      <c r="ND421" s="236"/>
      <c r="NE421" s="236"/>
      <c r="NF421" s="236"/>
      <c r="NG421" s="236"/>
      <c r="NH421" s="236"/>
      <c r="NI421" s="236"/>
      <c r="NJ421" s="236"/>
      <c r="NK421" s="236"/>
      <c r="NL421" s="236"/>
      <c r="NM421" s="236"/>
      <c r="NN421" s="236"/>
      <c r="NO421" s="236"/>
      <c r="NP421" s="236"/>
      <c r="NQ421" s="236"/>
      <c r="NR421" s="236"/>
      <c r="NS421" s="236"/>
      <c r="NT421" s="236"/>
      <c r="NU421" s="236"/>
      <c r="NV421" s="236"/>
      <c r="NW421" s="236"/>
      <c r="NX421" s="236"/>
      <c r="NY421" s="236"/>
      <c r="NZ421" s="236"/>
      <c r="OA421" s="236"/>
      <c r="OB421" s="236"/>
      <c r="OC421" s="236"/>
      <c r="OD421" s="236"/>
      <c r="OE421" s="236"/>
      <c r="OF421" s="236"/>
      <c r="OG421" s="236"/>
      <c r="OH421" s="236"/>
      <c r="OI421" s="236"/>
      <c r="OJ421" s="236"/>
      <c r="OK421" s="236"/>
      <c r="OL421" s="236"/>
      <c r="OM421" s="236"/>
      <c r="ON421" s="236"/>
      <c r="OO421" s="236"/>
      <c r="OP421" s="236"/>
      <c r="OQ421" s="236"/>
      <c r="OR421" s="236"/>
      <c r="OS421" s="236"/>
      <c r="OT421" s="236"/>
      <c r="OU421" s="236"/>
      <c r="OV421" s="236"/>
      <c r="OW421" s="236"/>
      <c r="OX421" s="236"/>
      <c r="OY421" s="236"/>
      <c r="OZ421" s="236"/>
      <c r="PA421" s="236"/>
      <c r="PB421" s="236"/>
      <c r="PC421" s="236"/>
      <c r="PD421" s="236"/>
      <c r="PE421" s="236"/>
      <c r="PF421" s="236"/>
      <c r="PG421" s="236"/>
      <c r="PH421" s="236"/>
      <c r="PI421" s="236"/>
      <c r="PJ421" s="236"/>
      <c r="PK421" s="236"/>
      <c r="PL421" s="236"/>
      <c r="PM421" s="236"/>
      <c r="PN421" s="236"/>
      <c r="PO421" s="236"/>
      <c r="PP421" s="236"/>
      <c r="PQ421" s="236"/>
      <c r="PR421" s="236"/>
      <c r="PS421" s="236"/>
      <c r="PT421" s="236"/>
      <c r="PU421" s="236"/>
      <c r="PV421" s="236"/>
      <c r="PW421" s="236"/>
      <c r="PX421" s="236"/>
      <c r="PY421" s="236"/>
      <c r="PZ421" s="236"/>
      <c r="QA421" s="236"/>
      <c r="QB421" s="236"/>
      <c r="QC421" s="236"/>
      <c r="QD421" s="236"/>
      <c r="QE421" s="236"/>
      <c r="QF421" s="236"/>
      <c r="QG421" s="236"/>
      <c r="QH421" s="236"/>
      <c r="QI421" s="236"/>
      <c r="QJ421" s="236"/>
      <c r="QK421" s="236"/>
      <c r="QL421" s="236"/>
      <c r="QM421" s="236"/>
      <c r="QN421" s="236"/>
      <c r="QO421" s="236"/>
      <c r="QP421" s="236"/>
      <c r="QQ421" s="236"/>
      <c r="QR421" s="236"/>
      <c r="QS421" s="236"/>
      <c r="QT421" s="236"/>
      <c r="QU421" s="236"/>
      <c r="QV421" s="236"/>
      <c r="QW421" s="236"/>
      <c r="QX421" s="236"/>
      <c r="QY421" s="236"/>
      <c r="QZ421" s="236"/>
      <c r="RA421" s="236"/>
      <c r="RB421" s="236"/>
      <c r="RC421" s="236"/>
      <c r="RD421" s="236"/>
      <c r="RE421" s="236"/>
      <c r="RF421" s="236"/>
      <c r="RG421" s="236"/>
      <c r="RH421" s="236"/>
      <c r="RI421" s="236"/>
      <c r="RJ421" s="236"/>
      <c r="RK421" s="236"/>
      <c r="RL421" s="236"/>
      <c r="RM421" s="236"/>
      <c r="RN421" s="236"/>
      <c r="RO421" s="236"/>
      <c r="RP421" s="236"/>
      <c r="RQ421" s="236"/>
      <c r="RR421" s="236"/>
      <c r="RS421" s="236"/>
      <c r="RT421" s="236"/>
      <c r="RU421" s="236"/>
      <c r="RV421" s="236"/>
      <c r="RW421" s="236"/>
      <c r="RX421" s="236"/>
      <c r="RY421" s="236"/>
      <c r="RZ421" s="236"/>
      <c r="SA421" s="236"/>
      <c r="SB421" s="236"/>
    </row>
    <row r="422" spans="1:496" s="243" customFormat="1" ht="15" customHeight="1" x14ac:dyDescent="0.2">
      <c r="A422" s="241"/>
      <c r="B422" s="241"/>
      <c r="D422" s="241"/>
      <c r="E422" s="264"/>
      <c r="F422" s="236"/>
      <c r="G422" s="236"/>
      <c r="H422" s="236"/>
      <c r="I422" s="236"/>
      <c r="J422" s="236"/>
      <c r="K422" s="236"/>
      <c r="L422" s="236"/>
      <c r="M422" s="236"/>
      <c r="N422" s="236"/>
      <c r="O422" s="236"/>
      <c r="P422" s="236"/>
      <c r="Q422" s="236"/>
      <c r="R422" s="236"/>
      <c r="S422" s="236"/>
      <c r="T422" s="236"/>
      <c r="U422" s="236"/>
      <c r="V422" s="236"/>
      <c r="W422" s="236"/>
      <c r="X422" s="236"/>
      <c r="Y422" s="236"/>
      <c r="Z422" s="236"/>
      <c r="AA422" s="236"/>
      <c r="AB422" s="236"/>
      <c r="AC422" s="236"/>
      <c r="AD422" s="236"/>
      <c r="AE422" s="236"/>
      <c r="AF422" s="236"/>
      <c r="AG422" s="236"/>
      <c r="AH422" s="236"/>
      <c r="AI422" s="236"/>
      <c r="AJ422" s="236"/>
      <c r="AK422" s="236"/>
      <c r="AL422" s="236"/>
      <c r="AM422" s="236"/>
      <c r="AN422" s="236"/>
      <c r="AO422" s="236"/>
      <c r="AP422" s="236"/>
      <c r="AQ422" s="236"/>
      <c r="AR422" s="236"/>
      <c r="AS422" s="236"/>
      <c r="AT422" s="236"/>
      <c r="AU422" s="236"/>
      <c r="AV422" s="236"/>
      <c r="AW422" s="236"/>
      <c r="AX422" s="236"/>
      <c r="AY422" s="236"/>
      <c r="AZ422" s="236"/>
      <c r="BA422" s="236"/>
      <c r="BB422" s="236"/>
      <c r="BC422" s="236"/>
      <c r="BD422" s="236"/>
      <c r="BE422" s="236"/>
      <c r="BF422" s="236"/>
      <c r="BG422" s="236"/>
      <c r="BH422" s="236"/>
      <c r="BI422" s="236"/>
      <c r="BJ422" s="236"/>
      <c r="BK422" s="236"/>
      <c r="BL422" s="236"/>
      <c r="BM422" s="236"/>
      <c r="BN422" s="236"/>
      <c r="BO422" s="236"/>
      <c r="BP422" s="236"/>
      <c r="BQ422" s="236"/>
      <c r="BR422" s="236"/>
      <c r="BS422" s="236"/>
      <c r="BT422" s="236"/>
      <c r="BU422" s="236"/>
      <c r="BV422" s="236"/>
      <c r="BW422" s="236"/>
      <c r="BX422" s="236"/>
      <c r="BY422" s="236"/>
      <c r="BZ422" s="236"/>
      <c r="CA422" s="236"/>
      <c r="CB422" s="236"/>
      <c r="CC422" s="236"/>
      <c r="CD422" s="236"/>
      <c r="CE422" s="236"/>
      <c r="CF422" s="236"/>
      <c r="CG422" s="236"/>
      <c r="CH422" s="236"/>
      <c r="CI422" s="236"/>
      <c r="CJ422" s="236"/>
      <c r="CK422" s="236"/>
      <c r="CL422" s="236"/>
      <c r="CM422" s="236"/>
      <c r="CN422" s="236"/>
      <c r="CO422" s="236"/>
      <c r="CP422" s="236"/>
      <c r="CQ422" s="236"/>
      <c r="CR422" s="236"/>
      <c r="CS422" s="236"/>
      <c r="CT422" s="236"/>
      <c r="CU422" s="236"/>
      <c r="CV422" s="236"/>
      <c r="CW422" s="236"/>
      <c r="CX422" s="236"/>
      <c r="CY422" s="236"/>
      <c r="CZ422" s="236"/>
      <c r="DA422" s="236"/>
      <c r="DB422" s="236"/>
      <c r="DC422" s="236"/>
      <c r="DD422" s="236"/>
      <c r="DE422" s="236"/>
      <c r="DF422" s="236"/>
      <c r="DG422" s="236"/>
      <c r="DH422" s="236"/>
      <c r="DI422" s="236"/>
      <c r="DJ422" s="236"/>
      <c r="DK422" s="236"/>
      <c r="DL422" s="236"/>
      <c r="DM422" s="236"/>
      <c r="DN422" s="236"/>
      <c r="DO422" s="236"/>
      <c r="DP422" s="236"/>
      <c r="DQ422" s="236"/>
      <c r="DR422" s="236"/>
      <c r="DS422" s="236"/>
      <c r="DT422" s="236"/>
      <c r="DU422" s="236"/>
      <c r="DV422" s="236"/>
      <c r="DW422" s="236"/>
      <c r="DX422" s="236"/>
      <c r="DY422" s="236"/>
      <c r="DZ422" s="236"/>
      <c r="EA422" s="236"/>
      <c r="EB422" s="236"/>
      <c r="EC422" s="236"/>
      <c r="ED422" s="236"/>
      <c r="EE422" s="236"/>
      <c r="EF422" s="236"/>
      <c r="EG422" s="236"/>
      <c r="EH422" s="236"/>
      <c r="EI422" s="236"/>
      <c r="EJ422" s="236"/>
      <c r="EK422" s="236"/>
      <c r="EL422" s="236"/>
      <c r="EM422" s="236"/>
      <c r="EN422" s="236"/>
      <c r="EO422" s="236"/>
      <c r="EP422" s="236"/>
      <c r="EQ422" s="236"/>
      <c r="ER422" s="236"/>
      <c r="ES422" s="236"/>
      <c r="ET422" s="236"/>
      <c r="EU422" s="236"/>
      <c r="EV422" s="236"/>
      <c r="EW422" s="236"/>
      <c r="EX422" s="236"/>
      <c r="EY422" s="236"/>
      <c r="EZ422" s="236"/>
      <c r="FA422" s="236"/>
      <c r="FB422" s="236"/>
      <c r="FC422" s="236"/>
      <c r="FD422" s="236"/>
      <c r="FE422" s="236"/>
      <c r="FF422" s="236"/>
      <c r="FG422" s="236"/>
      <c r="FH422" s="236"/>
      <c r="FI422" s="236"/>
      <c r="FJ422" s="236"/>
      <c r="FK422" s="236"/>
      <c r="FL422" s="236"/>
      <c r="FM422" s="236"/>
      <c r="FN422" s="236"/>
      <c r="FO422" s="236"/>
      <c r="FP422" s="236"/>
      <c r="FQ422" s="236"/>
      <c r="FR422" s="236"/>
      <c r="FS422" s="236"/>
      <c r="FT422" s="236"/>
      <c r="FU422" s="236"/>
      <c r="FV422" s="236"/>
      <c r="FW422" s="236"/>
      <c r="FX422" s="236"/>
      <c r="FY422" s="236"/>
      <c r="FZ422" s="236"/>
      <c r="GA422" s="236"/>
      <c r="GB422" s="236"/>
      <c r="GC422" s="236"/>
      <c r="GD422" s="236"/>
      <c r="GE422" s="236"/>
      <c r="GF422" s="236"/>
      <c r="GG422" s="236"/>
      <c r="GH422" s="236"/>
      <c r="GI422" s="236"/>
      <c r="GJ422" s="236"/>
      <c r="GK422" s="236"/>
      <c r="GL422" s="236"/>
      <c r="GM422" s="236"/>
      <c r="GN422" s="236"/>
      <c r="GO422" s="236"/>
      <c r="GP422" s="236"/>
      <c r="GQ422" s="236"/>
      <c r="GR422" s="236"/>
      <c r="GS422" s="236"/>
      <c r="GT422" s="236"/>
      <c r="GU422" s="236"/>
      <c r="GV422" s="236"/>
      <c r="GW422" s="236"/>
      <c r="GX422" s="236"/>
      <c r="GY422" s="236"/>
      <c r="GZ422" s="236"/>
      <c r="HA422" s="236"/>
      <c r="HB422" s="236"/>
      <c r="HC422" s="236"/>
      <c r="HD422" s="236"/>
      <c r="HE422" s="236"/>
      <c r="HF422" s="236"/>
      <c r="HG422" s="236"/>
      <c r="HH422" s="236"/>
      <c r="HI422" s="236"/>
      <c r="HJ422" s="236"/>
      <c r="HK422" s="236"/>
      <c r="HL422" s="236"/>
      <c r="HM422" s="236"/>
      <c r="HN422" s="236"/>
      <c r="HO422" s="236"/>
      <c r="HP422" s="236"/>
      <c r="HQ422" s="236"/>
      <c r="HR422" s="236"/>
      <c r="HS422" s="236"/>
      <c r="HT422" s="236"/>
      <c r="HU422" s="236"/>
      <c r="HV422" s="236"/>
      <c r="HW422" s="236"/>
      <c r="HX422" s="236"/>
      <c r="HY422" s="236"/>
      <c r="HZ422" s="236"/>
      <c r="IA422" s="236"/>
      <c r="IB422" s="236"/>
      <c r="IC422" s="236"/>
      <c r="ID422" s="236"/>
      <c r="IE422" s="236"/>
      <c r="IF422" s="236"/>
      <c r="IG422" s="236"/>
      <c r="IH422" s="236"/>
      <c r="II422" s="236"/>
      <c r="IJ422" s="236"/>
      <c r="IK422" s="236"/>
      <c r="IL422" s="236"/>
      <c r="IM422" s="236"/>
      <c r="IN422" s="236"/>
      <c r="IO422" s="236"/>
      <c r="IP422" s="236"/>
      <c r="IQ422" s="236"/>
      <c r="IR422" s="236"/>
      <c r="IS422" s="236"/>
      <c r="IT422" s="236"/>
      <c r="IU422" s="236"/>
      <c r="IV422" s="236"/>
      <c r="IW422" s="236"/>
      <c r="IX422" s="236"/>
      <c r="IY422" s="236"/>
      <c r="IZ422" s="236"/>
      <c r="JA422" s="236"/>
      <c r="JB422" s="236"/>
      <c r="JC422" s="236"/>
      <c r="JD422" s="236"/>
      <c r="JE422" s="236"/>
      <c r="JF422" s="236"/>
      <c r="JG422" s="236"/>
      <c r="JH422" s="236"/>
      <c r="JI422" s="236"/>
      <c r="JJ422" s="236"/>
      <c r="JK422" s="236"/>
      <c r="JL422" s="236"/>
      <c r="JM422" s="236"/>
      <c r="JN422" s="236"/>
      <c r="JO422" s="236"/>
      <c r="JP422" s="236"/>
      <c r="JQ422" s="236"/>
      <c r="JR422" s="236"/>
      <c r="JS422" s="236"/>
      <c r="JT422" s="236"/>
      <c r="JU422" s="236"/>
      <c r="JV422" s="236"/>
      <c r="JW422" s="236"/>
      <c r="JX422" s="236"/>
      <c r="JY422" s="236"/>
      <c r="JZ422" s="236"/>
      <c r="KA422" s="236"/>
      <c r="KB422" s="236"/>
      <c r="KC422" s="236"/>
      <c r="KD422" s="236"/>
      <c r="KE422" s="236"/>
      <c r="KF422" s="236"/>
      <c r="KG422" s="236"/>
      <c r="KH422" s="236"/>
      <c r="KI422" s="236"/>
      <c r="KJ422" s="236"/>
      <c r="KK422" s="236"/>
      <c r="KL422" s="236"/>
      <c r="KM422" s="236"/>
      <c r="KN422" s="236"/>
      <c r="KO422" s="236"/>
      <c r="KP422" s="236"/>
      <c r="KQ422" s="236"/>
      <c r="KR422" s="236"/>
      <c r="KS422" s="236"/>
      <c r="KT422" s="236"/>
      <c r="KU422" s="236"/>
      <c r="KV422" s="236"/>
      <c r="KW422" s="236"/>
      <c r="KX422" s="236"/>
      <c r="KY422" s="236"/>
      <c r="KZ422" s="236"/>
      <c r="LA422" s="236"/>
      <c r="LB422" s="236"/>
      <c r="LC422" s="236"/>
      <c r="LD422" s="236"/>
      <c r="LE422" s="236"/>
      <c r="LF422" s="236"/>
      <c r="LG422" s="236"/>
      <c r="LH422" s="236"/>
      <c r="LI422" s="236"/>
      <c r="LJ422" s="236"/>
      <c r="LK422" s="236"/>
      <c r="LL422" s="236"/>
      <c r="LM422" s="236"/>
      <c r="LN422" s="236"/>
      <c r="LO422" s="236"/>
      <c r="LP422" s="236"/>
      <c r="LQ422" s="236"/>
      <c r="LR422" s="236"/>
      <c r="LS422" s="236"/>
      <c r="LT422" s="236"/>
      <c r="LU422" s="236"/>
      <c r="LV422" s="236"/>
      <c r="LW422" s="236"/>
      <c r="LX422" s="236"/>
      <c r="LY422" s="236"/>
      <c r="LZ422" s="236"/>
      <c r="MA422" s="236"/>
      <c r="MB422" s="236"/>
      <c r="MC422" s="236"/>
      <c r="MD422" s="236"/>
      <c r="ME422" s="236"/>
      <c r="MF422" s="236"/>
      <c r="MG422" s="236"/>
      <c r="MH422" s="236"/>
      <c r="MI422" s="236"/>
      <c r="MJ422" s="236"/>
      <c r="MK422" s="236"/>
      <c r="ML422" s="236"/>
      <c r="MM422" s="236"/>
      <c r="MN422" s="236"/>
      <c r="MO422" s="236"/>
      <c r="MP422" s="236"/>
      <c r="MQ422" s="236"/>
      <c r="MR422" s="236"/>
      <c r="MS422" s="236"/>
      <c r="MT422" s="236"/>
      <c r="MU422" s="236"/>
      <c r="MV422" s="236"/>
      <c r="MW422" s="236"/>
      <c r="MX422" s="236"/>
      <c r="MY422" s="236"/>
      <c r="MZ422" s="236"/>
      <c r="NA422" s="236"/>
      <c r="NB422" s="236"/>
      <c r="NC422" s="236"/>
      <c r="ND422" s="236"/>
      <c r="NE422" s="236"/>
      <c r="NF422" s="236"/>
      <c r="NG422" s="236"/>
      <c r="NH422" s="236"/>
      <c r="NI422" s="236"/>
      <c r="NJ422" s="236"/>
      <c r="NK422" s="236"/>
      <c r="NL422" s="236"/>
      <c r="NM422" s="236"/>
      <c r="NN422" s="236"/>
      <c r="NO422" s="236"/>
      <c r="NP422" s="236"/>
      <c r="NQ422" s="236"/>
      <c r="NR422" s="236"/>
      <c r="NS422" s="236"/>
      <c r="NT422" s="236"/>
      <c r="NU422" s="236"/>
      <c r="NV422" s="236"/>
      <c r="NW422" s="236"/>
      <c r="NX422" s="236"/>
      <c r="NY422" s="236"/>
      <c r="NZ422" s="236"/>
      <c r="OA422" s="236"/>
      <c r="OB422" s="236"/>
      <c r="OC422" s="236"/>
      <c r="OD422" s="236"/>
      <c r="OE422" s="236"/>
      <c r="OF422" s="236"/>
      <c r="OG422" s="236"/>
      <c r="OH422" s="236"/>
      <c r="OI422" s="236"/>
      <c r="OJ422" s="236"/>
      <c r="OK422" s="236"/>
      <c r="OL422" s="236"/>
      <c r="OM422" s="236"/>
      <c r="ON422" s="236"/>
      <c r="OO422" s="236"/>
      <c r="OP422" s="236"/>
      <c r="OQ422" s="236"/>
      <c r="OR422" s="236"/>
      <c r="OS422" s="236"/>
      <c r="OT422" s="236"/>
      <c r="OU422" s="236"/>
      <c r="OV422" s="236"/>
      <c r="OW422" s="236"/>
      <c r="OX422" s="236"/>
      <c r="OY422" s="236"/>
      <c r="OZ422" s="236"/>
      <c r="PA422" s="236"/>
      <c r="PB422" s="236"/>
      <c r="PC422" s="236"/>
      <c r="PD422" s="236"/>
      <c r="PE422" s="236"/>
      <c r="PF422" s="236"/>
      <c r="PG422" s="236"/>
      <c r="PH422" s="236"/>
      <c r="PI422" s="236"/>
      <c r="PJ422" s="236"/>
      <c r="PK422" s="236"/>
      <c r="PL422" s="236"/>
      <c r="PM422" s="236"/>
      <c r="PN422" s="236"/>
      <c r="PO422" s="236"/>
      <c r="PP422" s="236"/>
      <c r="PQ422" s="236"/>
      <c r="PR422" s="236"/>
      <c r="PS422" s="236"/>
      <c r="PT422" s="236"/>
      <c r="PU422" s="236"/>
      <c r="PV422" s="236"/>
      <c r="PW422" s="236"/>
      <c r="PX422" s="236"/>
      <c r="PY422" s="236"/>
      <c r="PZ422" s="236"/>
      <c r="QA422" s="236"/>
      <c r="QB422" s="236"/>
      <c r="QC422" s="236"/>
      <c r="QD422" s="236"/>
      <c r="QE422" s="236"/>
      <c r="QF422" s="236"/>
      <c r="QG422" s="236"/>
      <c r="QH422" s="236"/>
      <c r="QI422" s="236"/>
      <c r="QJ422" s="236"/>
      <c r="QK422" s="236"/>
      <c r="QL422" s="236"/>
      <c r="QM422" s="236"/>
      <c r="QN422" s="236"/>
      <c r="QO422" s="236"/>
      <c r="QP422" s="236"/>
      <c r="QQ422" s="236"/>
      <c r="QR422" s="236"/>
      <c r="QS422" s="236"/>
      <c r="QT422" s="236"/>
      <c r="QU422" s="236"/>
      <c r="QV422" s="236"/>
      <c r="QW422" s="236"/>
      <c r="QX422" s="236"/>
      <c r="QY422" s="236"/>
      <c r="QZ422" s="236"/>
      <c r="RA422" s="236"/>
      <c r="RB422" s="236"/>
      <c r="RC422" s="236"/>
      <c r="RD422" s="236"/>
      <c r="RE422" s="236"/>
      <c r="RF422" s="236"/>
      <c r="RG422" s="236"/>
      <c r="RH422" s="236"/>
      <c r="RI422" s="236"/>
      <c r="RJ422" s="236"/>
      <c r="RK422" s="236"/>
      <c r="RL422" s="236"/>
      <c r="RM422" s="236"/>
      <c r="RN422" s="236"/>
      <c r="RO422" s="236"/>
      <c r="RP422" s="236"/>
      <c r="RQ422" s="236"/>
      <c r="RR422" s="236"/>
      <c r="RS422" s="236"/>
      <c r="RT422" s="236"/>
      <c r="RU422" s="236"/>
      <c r="RV422" s="236"/>
      <c r="RW422" s="236"/>
      <c r="RX422" s="236"/>
      <c r="RY422" s="236"/>
      <c r="RZ422" s="236"/>
      <c r="SA422" s="236"/>
      <c r="SB422" s="236"/>
    </row>
    <row r="423" spans="1:496" s="243" customFormat="1" ht="15" customHeight="1" x14ac:dyDescent="0.2">
      <c r="A423" s="241"/>
      <c r="B423" s="241"/>
      <c r="D423" s="241"/>
      <c r="E423" s="264"/>
      <c r="F423" s="236"/>
      <c r="G423" s="236"/>
      <c r="H423" s="236"/>
      <c r="I423" s="236"/>
      <c r="J423" s="236"/>
      <c r="K423" s="236"/>
      <c r="L423" s="236"/>
      <c r="M423" s="236"/>
      <c r="N423" s="236"/>
      <c r="O423" s="236"/>
      <c r="P423" s="236"/>
      <c r="Q423" s="236"/>
      <c r="R423" s="236"/>
      <c r="S423" s="236"/>
      <c r="T423" s="236"/>
      <c r="U423" s="236"/>
      <c r="V423" s="236"/>
      <c r="W423" s="236"/>
      <c r="X423" s="236"/>
      <c r="Y423" s="236"/>
      <c r="Z423" s="236"/>
      <c r="AA423" s="236"/>
      <c r="AB423" s="236"/>
      <c r="AC423" s="236"/>
      <c r="AD423" s="236"/>
      <c r="AE423" s="236"/>
      <c r="AF423" s="236"/>
      <c r="AG423" s="236"/>
      <c r="AH423" s="236"/>
      <c r="AI423" s="236"/>
      <c r="AJ423" s="236"/>
      <c r="AK423" s="236"/>
      <c r="AL423" s="236"/>
      <c r="AM423" s="236"/>
      <c r="AN423" s="236"/>
      <c r="AO423" s="236"/>
      <c r="AP423" s="236"/>
      <c r="AQ423" s="236"/>
      <c r="AR423" s="236"/>
      <c r="AS423" s="236"/>
      <c r="AT423" s="236"/>
      <c r="AU423" s="236"/>
      <c r="AV423" s="236"/>
      <c r="AW423" s="236"/>
      <c r="AX423" s="236"/>
      <c r="AY423" s="236"/>
      <c r="AZ423" s="236"/>
      <c r="BA423" s="236"/>
      <c r="BB423" s="236"/>
      <c r="BC423" s="236"/>
      <c r="BD423" s="236"/>
      <c r="BE423" s="236"/>
      <c r="BF423" s="236"/>
      <c r="BG423" s="236"/>
      <c r="BH423" s="236"/>
      <c r="BI423" s="236"/>
      <c r="BJ423" s="236"/>
      <c r="BK423" s="236"/>
      <c r="BL423" s="236"/>
      <c r="BM423" s="236"/>
      <c r="BN423" s="236"/>
      <c r="BO423" s="236"/>
      <c r="BP423" s="236"/>
      <c r="BQ423" s="236"/>
      <c r="BR423" s="236"/>
      <c r="BS423" s="236"/>
      <c r="BT423" s="236"/>
      <c r="BU423" s="236"/>
      <c r="BV423" s="236"/>
      <c r="BW423" s="236"/>
      <c r="BX423" s="236"/>
      <c r="BY423" s="236"/>
      <c r="BZ423" s="236"/>
      <c r="CA423" s="236"/>
      <c r="CB423" s="236"/>
      <c r="CC423" s="236"/>
      <c r="CD423" s="236"/>
      <c r="CE423" s="236"/>
      <c r="CF423" s="236"/>
      <c r="CG423" s="236"/>
      <c r="CH423" s="236"/>
      <c r="CI423" s="236"/>
      <c r="CJ423" s="236"/>
      <c r="CK423" s="236"/>
      <c r="CL423" s="236"/>
      <c r="CM423" s="236"/>
      <c r="CN423" s="236"/>
      <c r="CO423" s="236"/>
      <c r="CP423" s="236"/>
      <c r="CQ423" s="236"/>
      <c r="CR423" s="236"/>
      <c r="CS423" s="236"/>
      <c r="CT423" s="236"/>
      <c r="CU423" s="236"/>
      <c r="CV423" s="236"/>
      <c r="CW423" s="236"/>
      <c r="CX423" s="236"/>
      <c r="CY423" s="236"/>
      <c r="CZ423" s="236"/>
      <c r="DA423" s="236"/>
      <c r="DB423" s="236"/>
      <c r="DC423" s="236"/>
      <c r="DD423" s="236"/>
      <c r="DE423" s="236"/>
      <c r="DF423" s="236"/>
      <c r="DG423" s="236"/>
      <c r="DH423" s="236"/>
      <c r="DI423" s="236"/>
      <c r="DJ423" s="236"/>
      <c r="DK423" s="236"/>
      <c r="DL423" s="236"/>
      <c r="DM423" s="236"/>
      <c r="DN423" s="236"/>
      <c r="DO423" s="236"/>
      <c r="DP423" s="236"/>
      <c r="DQ423" s="236"/>
      <c r="DR423" s="236"/>
      <c r="DS423" s="236"/>
      <c r="DT423" s="236"/>
      <c r="DU423" s="236"/>
      <c r="DV423" s="236"/>
      <c r="DW423" s="236"/>
      <c r="DX423" s="236"/>
      <c r="DY423" s="236"/>
      <c r="DZ423" s="236"/>
      <c r="EA423" s="236"/>
      <c r="EB423" s="236"/>
      <c r="EC423" s="236"/>
      <c r="ED423" s="236"/>
      <c r="EE423" s="236"/>
      <c r="EF423" s="236"/>
      <c r="EG423" s="236"/>
      <c r="EH423" s="236"/>
      <c r="EI423" s="236"/>
      <c r="EJ423" s="236"/>
      <c r="EK423" s="236"/>
      <c r="EL423" s="236"/>
      <c r="EM423" s="236"/>
      <c r="EN423" s="236"/>
      <c r="EO423" s="236"/>
      <c r="EP423" s="236"/>
      <c r="EQ423" s="236"/>
      <c r="ER423" s="236"/>
      <c r="ES423" s="236"/>
      <c r="ET423" s="236"/>
      <c r="EU423" s="236"/>
      <c r="EV423" s="236"/>
      <c r="EW423" s="236"/>
      <c r="EX423" s="236"/>
      <c r="EY423" s="236"/>
      <c r="EZ423" s="236"/>
      <c r="FA423" s="236"/>
      <c r="FB423" s="236"/>
      <c r="FC423" s="236"/>
      <c r="FD423" s="236"/>
      <c r="FE423" s="236"/>
      <c r="FF423" s="236"/>
      <c r="FG423" s="236"/>
      <c r="FH423" s="236"/>
      <c r="FI423" s="236"/>
      <c r="FJ423" s="236"/>
      <c r="FK423" s="236"/>
      <c r="FL423" s="236"/>
      <c r="FM423" s="236"/>
      <c r="FN423" s="236"/>
      <c r="FO423" s="236"/>
      <c r="FP423" s="236"/>
      <c r="FQ423" s="236"/>
      <c r="FR423" s="236"/>
      <c r="FS423" s="236"/>
      <c r="FT423" s="236"/>
      <c r="FU423" s="236"/>
      <c r="FV423" s="236"/>
      <c r="FW423" s="236"/>
      <c r="FX423" s="236"/>
      <c r="FY423" s="236"/>
      <c r="FZ423" s="236"/>
      <c r="GA423" s="236"/>
      <c r="GB423" s="236"/>
      <c r="GC423" s="236"/>
      <c r="GD423" s="236"/>
      <c r="GE423" s="236"/>
      <c r="GF423" s="236"/>
      <c r="GG423" s="236"/>
      <c r="GH423" s="236"/>
      <c r="GI423" s="236"/>
      <c r="GJ423" s="236"/>
      <c r="GK423" s="236"/>
      <c r="GL423" s="236"/>
      <c r="GM423" s="236"/>
      <c r="GN423" s="236"/>
      <c r="GO423" s="236"/>
      <c r="GP423" s="236"/>
      <c r="GQ423" s="236"/>
      <c r="GR423" s="236"/>
      <c r="GS423" s="236"/>
      <c r="GT423" s="236"/>
      <c r="GU423" s="236"/>
      <c r="GV423" s="236"/>
      <c r="GW423" s="236"/>
      <c r="GX423" s="236"/>
      <c r="GY423" s="236"/>
      <c r="GZ423" s="236"/>
      <c r="HA423" s="236"/>
      <c r="HB423" s="236"/>
      <c r="HC423" s="236"/>
      <c r="HD423" s="236"/>
      <c r="HE423" s="236"/>
      <c r="HF423" s="236"/>
      <c r="HG423" s="236"/>
      <c r="HH423" s="236"/>
      <c r="HI423" s="236"/>
      <c r="HJ423" s="236"/>
      <c r="HK423" s="236"/>
      <c r="HL423" s="236"/>
      <c r="HM423" s="236"/>
      <c r="HN423" s="236"/>
      <c r="HO423" s="236"/>
      <c r="HP423" s="236"/>
      <c r="HQ423" s="236"/>
      <c r="HR423" s="236"/>
      <c r="HS423" s="236"/>
      <c r="HT423" s="236"/>
      <c r="HU423" s="236"/>
      <c r="HV423" s="236"/>
      <c r="HW423" s="236"/>
      <c r="HX423" s="236"/>
      <c r="HY423" s="236"/>
      <c r="HZ423" s="236"/>
      <c r="IA423" s="236"/>
      <c r="IB423" s="236"/>
      <c r="IC423" s="236"/>
      <c r="ID423" s="236"/>
      <c r="IE423" s="236"/>
      <c r="IF423" s="236"/>
      <c r="IG423" s="236"/>
      <c r="IH423" s="236"/>
      <c r="II423" s="236"/>
      <c r="IJ423" s="236"/>
      <c r="IK423" s="236"/>
      <c r="IL423" s="236"/>
      <c r="IM423" s="236"/>
      <c r="IN423" s="236"/>
      <c r="IO423" s="236"/>
      <c r="IP423" s="236"/>
      <c r="IQ423" s="236"/>
      <c r="IR423" s="236"/>
      <c r="IS423" s="236"/>
      <c r="IT423" s="236"/>
      <c r="IU423" s="236"/>
      <c r="IV423" s="236"/>
      <c r="IW423" s="236"/>
      <c r="IX423" s="236"/>
      <c r="IY423" s="236"/>
      <c r="IZ423" s="236"/>
      <c r="JA423" s="236"/>
      <c r="JB423" s="236"/>
      <c r="JC423" s="236"/>
      <c r="JD423" s="236"/>
      <c r="JE423" s="236"/>
      <c r="JF423" s="236"/>
      <c r="JG423" s="236"/>
      <c r="JH423" s="236"/>
      <c r="JI423" s="236"/>
      <c r="JJ423" s="236"/>
      <c r="JK423" s="236"/>
      <c r="JL423" s="236"/>
      <c r="JM423" s="236"/>
      <c r="JN423" s="236"/>
      <c r="JO423" s="236"/>
      <c r="JP423" s="236"/>
      <c r="JQ423" s="236"/>
      <c r="JR423" s="236"/>
      <c r="JS423" s="236"/>
      <c r="JT423" s="236"/>
      <c r="JU423" s="236"/>
      <c r="JV423" s="236"/>
      <c r="JW423" s="236"/>
      <c r="JX423" s="236"/>
      <c r="JY423" s="236"/>
      <c r="JZ423" s="236"/>
      <c r="KA423" s="236"/>
      <c r="KB423" s="236"/>
      <c r="KC423" s="236"/>
      <c r="KD423" s="236"/>
      <c r="KE423" s="236"/>
      <c r="KF423" s="236"/>
      <c r="KG423" s="236"/>
      <c r="KH423" s="236"/>
      <c r="KI423" s="236"/>
      <c r="KJ423" s="236"/>
      <c r="KK423" s="236"/>
      <c r="KL423" s="236"/>
      <c r="KM423" s="236"/>
      <c r="KN423" s="236"/>
      <c r="KO423" s="236"/>
      <c r="KP423" s="236"/>
      <c r="KQ423" s="236"/>
      <c r="KR423" s="236"/>
      <c r="KS423" s="236"/>
      <c r="KT423" s="236"/>
      <c r="KU423" s="236"/>
      <c r="KV423" s="236"/>
      <c r="KW423" s="236"/>
      <c r="KX423" s="236"/>
      <c r="KY423" s="236"/>
      <c r="KZ423" s="236"/>
      <c r="LA423" s="236"/>
      <c r="LB423" s="236"/>
      <c r="LC423" s="236"/>
      <c r="LD423" s="236"/>
      <c r="LE423" s="236"/>
      <c r="LF423" s="236"/>
      <c r="LG423" s="236"/>
      <c r="LH423" s="236"/>
      <c r="LI423" s="236"/>
      <c r="LJ423" s="236"/>
      <c r="LK423" s="236"/>
      <c r="LL423" s="236"/>
      <c r="LM423" s="236"/>
      <c r="LN423" s="236"/>
      <c r="LO423" s="236"/>
      <c r="LP423" s="236"/>
      <c r="LQ423" s="236"/>
      <c r="LR423" s="236"/>
      <c r="LS423" s="236"/>
      <c r="LT423" s="236"/>
      <c r="LU423" s="236"/>
      <c r="LV423" s="236"/>
      <c r="LW423" s="236"/>
      <c r="LX423" s="236"/>
      <c r="LY423" s="236"/>
      <c r="LZ423" s="236"/>
      <c r="MA423" s="236"/>
      <c r="MB423" s="236"/>
      <c r="MC423" s="236"/>
      <c r="MD423" s="236"/>
      <c r="ME423" s="236"/>
      <c r="MF423" s="236"/>
      <c r="MG423" s="236"/>
      <c r="MH423" s="236"/>
      <c r="MI423" s="236"/>
      <c r="MJ423" s="236"/>
      <c r="MK423" s="236"/>
      <c r="ML423" s="236"/>
      <c r="MM423" s="236"/>
      <c r="MN423" s="236"/>
      <c r="MO423" s="236"/>
      <c r="MP423" s="236"/>
      <c r="MQ423" s="236"/>
      <c r="MR423" s="236"/>
      <c r="MS423" s="236"/>
      <c r="MT423" s="236"/>
      <c r="MU423" s="236"/>
      <c r="MV423" s="236"/>
      <c r="MW423" s="236"/>
      <c r="MX423" s="236"/>
      <c r="MY423" s="236"/>
      <c r="MZ423" s="236"/>
      <c r="NA423" s="236"/>
      <c r="NB423" s="236"/>
      <c r="NC423" s="236"/>
      <c r="ND423" s="236"/>
      <c r="NE423" s="236"/>
      <c r="NF423" s="236"/>
      <c r="NG423" s="236"/>
      <c r="NH423" s="236"/>
      <c r="NI423" s="236"/>
      <c r="NJ423" s="236"/>
      <c r="NK423" s="236"/>
      <c r="NL423" s="236"/>
      <c r="NM423" s="236"/>
      <c r="NN423" s="236"/>
      <c r="NO423" s="236"/>
      <c r="NP423" s="236"/>
      <c r="NQ423" s="236"/>
      <c r="NR423" s="236"/>
      <c r="NS423" s="236"/>
      <c r="NT423" s="236"/>
      <c r="NU423" s="236"/>
      <c r="NV423" s="236"/>
      <c r="NW423" s="236"/>
      <c r="NX423" s="236"/>
      <c r="NY423" s="236"/>
      <c r="NZ423" s="236"/>
      <c r="OA423" s="236"/>
      <c r="OB423" s="236"/>
      <c r="OC423" s="236"/>
      <c r="OD423" s="236"/>
      <c r="OE423" s="236"/>
      <c r="OF423" s="236"/>
      <c r="OG423" s="236"/>
      <c r="OH423" s="236"/>
      <c r="OI423" s="236"/>
      <c r="OJ423" s="236"/>
      <c r="OK423" s="236"/>
      <c r="OL423" s="236"/>
      <c r="OM423" s="236"/>
      <c r="ON423" s="236"/>
      <c r="OO423" s="236"/>
      <c r="OP423" s="236"/>
      <c r="OQ423" s="236"/>
      <c r="OR423" s="236"/>
      <c r="OS423" s="236"/>
      <c r="OT423" s="236"/>
      <c r="OU423" s="236"/>
      <c r="OV423" s="236"/>
      <c r="OW423" s="236"/>
      <c r="OX423" s="236"/>
      <c r="OY423" s="236"/>
      <c r="OZ423" s="236"/>
      <c r="PA423" s="236"/>
      <c r="PB423" s="236"/>
      <c r="PC423" s="236"/>
      <c r="PD423" s="236"/>
      <c r="PE423" s="236"/>
      <c r="PF423" s="236"/>
      <c r="PG423" s="236"/>
      <c r="PH423" s="236"/>
      <c r="PI423" s="236"/>
      <c r="PJ423" s="236"/>
      <c r="PK423" s="236"/>
      <c r="PL423" s="236"/>
      <c r="PM423" s="236"/>
      <c r="PN423" s="236"/>
      <c r="PO423" s="236"/>
      <c r="PP423" s="236"/>
      <c r="PQ423" s="236"/>
      <c r="PR423" s="236"/>
      <c r="PS423" s="236"/>
      <c r="PT423" s="236"/>
      <c r="PU423" s="236"/>
      <c r="PV423" s="236"/>
      <c r="PW423" s="236"/>
      <c r="PX423" s="236"/>
      <c r="PY423" s="236"/>
      <c r="PZ423" s="236"/>
      <c r="QA423" s="236"/>
      <c r="QB423" s="236"/>
      <c r="QC423" s="236"/>
      <c r="QD423" s="236"/>
      <c r="QE423" s="236"/>
      <c r="QF423" s="236"/>
      <c r="QG423" s="236"/>
      <c r="QH423" s="236"/>
      <c r="QI423" s="236"/>
      <c r="QJ423" s="236"/>
      <c r="QK423" s="236"/>
      <c r="QL423" s="236"/>
      <c r="QM423" s="236"/>
      <c r="QN423" s="236"/>
      <c r="QO423" s="236"/>
      <c r="QP423" s="236"/>
      <c r="QQ423" s="236"/>
      <c r="QR423" s="236"/>
      <c r="QS423" s="236"/>
      <c r="QT423" s="236"/>
      <c r="QU423" s="236"/>
      <c r="QV423" s="236"/>
      <c r="QW423" s="236"/>
      <c r="QX423" s="236"/>
      <c r="QY423" s="236"/>
      <c r="QZ423" s="236"/>
      <c r="RA423" s="236"/>
      <c r="RB423" s="236"/>
      <c r="RC423" s="236"/>
      <c r="RD423" s="236"/>
      <c r="RE423" s="236"/>
      <c r="RF423" s="236"/>
      <c r="RG423" s="236"/>
      <c r="RH423" s="236"/>
      <c r="RI423" s="236"/>
      <c r="RJ423" s="236"/>
      <c r="RK423" s="236"/>
      <c r="RL423" s="236"/>
      <c r="RM423" s="236"/>
      <c r="RN423" s="236"/>
      <c r="RO423" s="236"/>
      <c r="RP423" s="236"/>
      <c r="RQ423" s="236"/>
      <c r="RR423" s="236"/>
      <c r="RS423" s="236"/>
      <c r="RT423" s="236"/>
      <c r="RU423" s="236"/>
      <c r="RV423" s="236"/>
      <c r="RW423" s="236"/>
      <c r="RX423" s="236"/>
      <c r="RY423" s="236"/>
      <c r="RZ423" s="236"/>
      <c r="SA423" s="236"/>
      <c r="SB423" s="236"/>
    </row>
    <row r="424" spans="1:496" s="243" customFormat="1" ht="15" customHeight="1" x14ac:dyDescent="0.2">
      <c r="A424" s="241"/>
      <c r="B424" s="241"/>
      <c r="D424" s="241"/>
      <c r="E424" s="264"/>
      <c r="F424" s="236"/>
      <c r="G424" s="236"/>
      <c r="H424" s="236"/>
      <c r="I424" s="236"/>
      <c r="J424" s="236"/>
      <c r="K424" s="236"/>
      <c r="L424" s="236"/>
      <c r="M424" s="236"/>
      <c r="N424" s="236"/>
      <c r="O424" s="236"/>
      <c r="P424" s="236"/>
      <c r="Q424" s="236"/>
      <c r="R424" s="236"/>
      <c r="S424" s="236"/>
      <c r="T424" s="236"/>
      <c r="U424" s="236"/>
      <c r="V424" s="236"/>
      <c r="W424" s="236"/>
      <c r="X424" s="236"/>
      <c r="Y424" s="236"/>
      <c r="Z424" s="236"/>
      <c r="AA424" s="236"/>
      <c r="AB424" s="236"/>
      <c r="AC424" s="236"/>
      <c r="AD424" s="236"/>
      <c r="AE424" s="236"/>
      <c r="AF424" s="236"/>
      <c r="AG424" s="236"/>
      <c r="AH424" s="236"/>
      <c r="AI424" s="236"/>
      <c r="AJ424" s="236"/>
      <c r="AK424" s="236"/>
      <c r="AL424" s="236"/>
      <c r="AM424" s="236"/>
      <c r="AN424" s="236"/>
      <c r="AO424" s="236"/>
      <c r="AP424" s="236"/>
      <c r="AQ424" s="236"/>
      <c r="AR424" s="236"/>
      <c r="AS424" s="236"/>
      <c r="AT424" s="236"/>
      <c r="AU424" s="236"/>
      <c r="AV424" s="236"/>
      <c r="AW424" s="236"/>
      <c r="AX424" s="236"/>
      <c r="AY424" s="236"/>
      <c r="AZ424" s="236"/>
      <c r="BA424" s="236"/>
      <c r="BB424" s="236"/>
      <c r="BC424" s="236"/>
      <c r="BD424" s="236"/>
      <c r="BE424" s="236"/>
      <c r="BF424" s="236"/>
      <c r="BG424" s="236"/>
      <c r="BH424" s="236"/>
      <c r="BI424" s="236"/>
      <c r="BJ424" s="236"/>
      <c r="BK424" s="236"/>
      <c r="BL424" s="236"/>
      <c r="BM424" s="236"/>
      <c r="BN424" s="236"/>
      <c r="BO424" s="236"/>
      <c r="BP424" s="236"/>
      <c r="BQ424" s="236"/>
      <c r="BR424" s="236"/>
      <c r="BS424" s="236"/>
      <c r="BT424" s="236"/>
      <c r="BU424" s="236"/>
      <c r="BV424" s="236"/>
      <c r="BW424" s="236"/>
      <c r="BX424" s="236"/>
      <c r="BY424" s="236"/>
      <c r="BZ424" s="236"/>
      <c r="CA424" s="236"/>
      <c r="CB424" s="236"/>
      <c r="CC424" s="236"/>
      <c r="CD424" s="236"/>
      <c r="CE424" s="236"/>
      <c r="CF424" s="236"/>
      <c r="CG424" s="236"/>
      <c r="CH424" s="236"/>
      <c r="CI424" s="236"/>
      <c r="CJ424" s="236"/>
      <c r="CK424" s="236"/>
      <c r="CL424" s="236"/>
      <c r="CM424" s="236"/>
      <c r="CN424" s="236"/>
      <c r="CO424" s="236"/>
      <c r="CP424" s="236"/>
      <c r="CQ424" s="236"/>
      <c r="CR424" s="236"/>
      <c r="CS424" s="236"/>
      <c r="CT424" s="236"/>
      <c r="CU424" s="236"/>
      <c r="CV424" s="236"/>
      <c r="CW424" s="236"/>
      <c r="CX424" s="236"/>
      <c r="CY424" s="236"/>
      <c r="CZ424" s="236"/>
      <c r="DA424" s="236"/>
      <c r="DB424" s="236"/>
      <c r="DC424" s="236"/>
      <c r="DD424" s="236"/>
      <c r="DE424" s="236"/>
      <c r="DF424" s="236"/>
      <c r="DG424" s="236"/>
      <c r="DH424" s="236"/>
      <c r="DI424" s="236"/>
      <c r="DJ424" s="236"/>
      <c r="DK424" s="236"/>
      <c r="DL424" s="236"/>
      <c r="DM424" s="236"/>
      <c r="DN424" s="236"/>
      <c r="DO424" s="236"/>
      <c r="DP424" s="236"/>
      <c r="DQ424" s="236"/>
      <c r="DR424" s="236"/>
      <c r="DS424" s="236"/>
      <c r="DT424" s="236"/>
      <c r="DU424" s="236"/>
      <c r="DV424" s="236"/>
      <c r="DW424" s="236"/>
      <c r="DX424" s="236"/>
      <c r="DY424" s="236"/>
      <c r="DZ424" s="236"/>
      <c r="EA424" s="236"/>
      <c r="EB424" s="236"/>
      <c r="EC424" s="236"/>
      <c r="ED424" s="236"/>
      <c r="EE424" s="236"/>
      <c r="EF424" s="236"/>
      <c r="EG424" s="236"/>
      <c r="EH424" s="236"/>
      <c r="EI424" s="236"/>
      <c r="EJ424" s="236"/>
      <c r="EK424" s="236"/>
      <c r="EL424" s="236"/>
      <c r="EM424" s="236"/>
      <c r="EN424" s="236"/>
      <c r="EO424" s="236"/>
      <c r="EP424" s="236"/>
      <c r="EQ424" s="236"/>
      <c r="ER424" s="236"/>
      <c r="ES424" s="236"/>
      <c r="ET424" s="236"/>
      <c r="EU424" s="236"/>
      <c r="EV424" s="236"/>
      <c r="EW424" s="236"/>
      <c r="EX424" s="236"/>
      <c r="EY424" s="236"/>
      <c r="EZ424" s="236"/>
      <c r="FA424" s="236"/>
      <c r="FB424" s="236"/>
      <c r="FC424" s="236"/>
      <c r="FD424" s="236"/>
      <c r="FE424" s="236"/>
      <c r="FF424" s="236"/>
      <c r="FG424" s="236"/>
      <c r="FH424" s="236"/>
      <c r="FI424" s="236"/>
      <c r="FJ424" s="236"/>
      <c r="FK424" s="236"/>
      <c r="FL424" s="236"/>
      <c r="FM424" s="236"/>
      <c r="FN424" s="236"/>
      <c r="FO424" s="236"/>
      <c r="FP424" s="236"/>
      <c r="FQ424" s="236"/>
      <c r="FR424" s="236"/>
      <c r="FS424" s="236"/>
      <c r="FT424" s="236"/>
      <c r="FU424" s="236"/>
      <c r="FV424" s="236"/>
      <c r="FW424" s="236"/>
      <c r="FX424" s="236"/>
      <c r="FY424" s="236"/>
      <c r="FZ424" s="236"/>
      <c r="GA424" s="236"/>
      <c r="GB424" s="236"/>
      <c r="GC424" s="236"/>
      <c r="GD424" s="236"/>
      <c r="GE424" s="236"/>
      <c r="GF424" s="236"/>
      <c r="GG424" s="236"/>
      <c r="GH424" s="236"/>
      <c r="GI424" s="236"/>
      <c r="GJ424" s="236"/>
      <c r="GK424" s="236"/>
      <c r="GL424" s="236"/>
      <c r="GM424" s="236"/>
      <c r="GN424" s="236"/>
      <c r="GO424" s="236"/>
      <c r="GP424" s="236"/>
      <c r="GQ424" s="236"/>
      <c r="GR424" s="236"/>
      <c r="GS424" s="236"/>
      <c r="GT424" s="236"/>
      <c r="GU424" s="236"/>
      <c r="GV424" s="236"/>
      <c r="GW424" s="236"/>
      <c r="GX424" s="236"/>
      <c r="GY424" s="236"/>
      <c r="GZ424" s="236"/>
      <c r="HA424" s="236"/>
      <c r="HB424" s="236"/>
      <c r="HC424" s="236"/>
      <c r="HD424" s="236"/>
      <c r="HE424" s="236"/>
      <c r="HF424" s="236"/>
      <c r="HG424" s="236"/>
      <c r="HH424" s="236"/>
      <c r="HI424" s="236"/>
      <c r="HJ424" s="236"/>
      <c r="HK424" s="236"/>
      <c r="HL424" s="236"/>
      <c r="HM424" s="236"/>
      <c r="HN424" s="236"/>
      <c r="HO424" s="236"/>
      <c r="HP424" s="236"/>
      <c r="HQ424" s="236"/>
      <c r="HR424" s="236"/>
      <c r="HS424" s="236"/>
      <c r="HT424" s="236"/>
      <c r="HU424" s="236"/>
      <c r="HV424" s="236"/>
      <c r="HW424" s="236"/>
      <c r="HX424" s="236"/>
      <c r="HY424" s="236"/>
      <c r="HZ424" s="236"/>
      <c r="IA424" s="236"/>
      <c r="IB424" s="236"/>
      <c r="IC424" s="236"/>
      <c r="ID424" s="236"/>
      <c r="IE424" s="236"/>
      <c r="IF424" s="236"/>
      <c r="IG424" s="236"/>
      <c r="IH424" s="236"/>
      <c r="II424" s="236"/>
      <c r="IJ424" s="236"/>
      <c r="IK424" s="236"/>
      <c r="IL424" s="236"/>
      <c r="IM424" s="236"/>
      <c r="IN424" s="236"/>
      <c r="IO424" s="236"/>
      <c r="IP424" s="236"/>
      <c r="IQ424" s="236"/>
      <c r="IR424" s="236"/>
      <c r="IS424" s="236"/>
      <c r="IT424" s="236"/>
      <c r="IU424" s="236"/>
      <c r="IV424" s="236"/>
      <c r="IW424" s="236"/>
      <c r="IX424" s="236"/>
      <c r="IY424" s="236"/>
      <c r="IZ424" s="236"/>
      <c r="JA424" s="236"/>
      <c r="JB424" s="236"/>
      <c r="JC424" s="236"/>
      <c r="JD424" s="236"/>
      <c r="JE424" s="236"/>
      <c r="JF424" s="236"/>
      <c r="JG424" s="236"/>
      <c r="JH424" s="236"/>
      <c r="JI424" s="236"/>
      <c r="JJ424" s="236"/>
      <c r="JK424" s="236"/>
      <c r="JL424" s="236"/>
      <c r="JM424" s="236"/>
      <c r="JN424" s="236"/>
      <c r="JO424" s="236"/>
      <c r="JP424" s="236"/>
      <c r="JQ424" s="236"/>
      <c r="JR424" s="236"/>
      <c r="JS424" s="236"/>
      <c r="JT424" s="236"/>
      <c r="JU424" s="236"/>
      <c r="JV424" s="236"/>
      <c r="JW424" s="236"/>
      <c r="JX424" s="236"/>
      <c r="JY424" s="236"/>
      <c r="JZ424" s="236"/>
      <c r="KA424" s="236"/>
      <c r="KB424" s="236"/>
      <c r="KC424" s="236"/>
      <c r="KD424" s="236"/>
      <c r="KE424" s="236"/>
      <c r="KF424" s="236"/>
      <c r="KG424" s="236"/>
      <c r="KH424" s="236"/>
      <c r="KI424" s="236"/>
      <c r="KJ424" s="236"/>
      <c r="KK424" s="236"/>
      <c r="KL424" s="236"/>
      <c r="KM424" s="236"/>
      <c r="KN424" s="236"/>
      <c r="KO424" s="236"/>
      <c r="KP424" s="236"/>
      <c r="KQ424" s="236"/>
      <c r="KR424" s="236"/>
      <c r="KS424" s="236"/>
      <c r="KT424" s="236"/>
      <c r="KU424" s="236"/>
      <c r="KV424" s="236"/>
      <c r="KW424" s="236"/>
      <c r="KX424" s="236"/>
      <c r="KY424" s="236"/>
      <c r="KZ424" s="236"/>
      <c r="LA424" s="236"/>
      <c r="LB424" s="236"/>
      <c r="LC424" s="236"/>
      <c r="LD424" s="236"/>
      <c r="LE424" s="236"/>
      <c r="LF424" s="236"/>
      <c r="LG424" s="236"/>
      <c r="LH424" s="236"/>
      <c r="LI424" s="236"/>
      <c r="LJ424" s="236"/>
      <c r="LK424" s="236"/>
      <c r="LL424" s="236"/>
      <c r="LM424" s="236"/>
      <c r="LN424" s="236"/>
      <c r="LO424" s="236"/>
      <c r="LP424" s="236"/>
      <c r="LQ424" s="236"/>
      <c r="LR424" s="236"/>
      <c r="LS424" s="236"/>
      <c r="LT424" s="236"/>
      <c r="LU424" s="236"/>
      <c r="LV424" s="236"/>
      <c r="LW424" s="236"/>
      <c r="LX424" s="236"/>
      <c r="LY424" s="236"/>
      <c r="LZ424" s="236"/>
      <c r="MA424" s="236"/>
      <c r="MB424" s="236"/>
      <c r="MC424" s="236"/>
      <c r="MD424" s="236"/>
      <c r="ME424" s="236"/>
      <c r="MF424" s="236"/>
      <c r="MG424" s="236"/>
      <c r="MH424" s="236"/>
      <c r="MI424" s="236"/>
      <c r="MJ424" s="236"/>
      <c r="MK424" s="236"/>
      <c r="ML424" s="236"/>
      <c r="MM424" s="236"/>
      <c r="MN424" s="236"/>
      <c r="MO424" s="236"/>
      <c r="MP424" s="236"/>
      <c r="MQ424" s="236"/>
      <c r="MR424" s="236"/>
      <c r="MS424" s="236"/>
      <c r="MT424" s="236"/>
      <c r="MU424" s="236"/>
      <c r="MV424" s="236"/>
      <c r="MW424" s="236"/>
      <c r="MX424" s="236"/>
      <c r="MY424" s="236"/>
      <c r="MZ424" s="236"/>
      <c r="NA424" s="236"/>
      <c r="NB424" s="236"/>
      <c r="NC424" s="236"/>
      <c r="ND424" s="236"/>
      <c r="NE424" s="236"/>
      <c r="NF424" s="236"/>
      <c r="NG424" s="236"/>
      <c r="NH424" s="236"/>
      <c r="NI424" s="236"/>
      <c r="NJ424" s="236"/>
      <c r="NK424" s="236"/>
      <c r="NL424" s="236"/>
      <c r="NM424" s="236"/>
      <c r="NN424" s="236"/>
      <c r="NO424" s="236"/>
      <c r="NP424" s="236"/>
      <c r="NQ424" s="236"/>
      <c r="NR424" s="236"/>
      <c r="NS424" s="236"/>
      <c r="NT424" s="236"/>
      <c r="NU424" s="236"/>
      <c r="NV424" s="236"/>
      <c r="NW424" s="236"/>
      <c r="NX424" s="236"/>
      <c r="NY424" s="236"/>
      <c r="NZ424" s="236"/>
      <c r="OA424" s="236"/>
      <c r="OB424" s="236"/>
      <c r="OC424" s="236"/>
      <c r="OD424" s="236"/>
      <c r="OE424" s="236"/>
      <c r="OF424" s="236"/>
      <c r="OG424" s="236"/>
      <c r="OH424" s="236"/>
      <c r="OI424" s="236"/>
      <c r="OJ424" s="236"/>
      <c r="OK424" s="236"/>
      <c r="OL424" s="236"/>
      <c r="OM424" s="236"/>
      <c r="ON424" s="236"/>
      <c r="OO424" s="236"/>
      <c r="OP424" s="236"/>
      <c r="OQ424" s="236"/>
      <c r="OR424" s="236"/>
      <c r="OS424" s="236"/>
      <c r="OT424" s="236"/>
      <c r="OU424" s="236"/>
      <c r="OV424" s="236"/>
      <c r="OW424" s="236"/>
      <c r="OX424" s="236"/>
      <c r="OY424" s="236"/>
      <c r="OZ424" s="236"/>
      <c r="PA424" s="236"/>
      <c r="PB424" s="236"/>
      <c r="PC424" s="236"/>
      <c r="PD424" s="236"/>
      <c r="PE424" s="236"/>
      <c r="PF424" s="236"/>
      <c r="PG424" s="236"/>
      <c r="PH424" s="236"/>
      <c r="PI424" s="236"/>
      <c r="PJ424" s="236"/>
      <c r="PK424" s="236"/>
      <c r="PL424" s="236"/>
      <c r="PM424" s="236"/>
      <c r="PN424" s="236"/>
      <c r="PO424" s="236"/>
      <c r="PP424" s="236"/>
      <c r="PQ424" s="236"/>
      <c r="PR424" s="236"/>
      <c r="PS424" s="236"/>
      <c r="PT424" s="236"/>
      <c r="PU424" s="236"/>
      <c r="PV424" s="236"/>
      <c r="PW424" s="236"/>
      <c r="PX424" s="236"/>
      <c r="PY424" s="236"/>
      <c r="PZ424" s="236"/>
      <c r="QA424" s="236"/>
      <c r="QB424" s="236"/>
      <c r="QC424" s="236"/>
      <c r="QD424" s="236"/>
      <c r="QE424" s="236"/>
      <c r="QF424" s="236"/>
      <c r="QG424" s="236"/>
      <c r="QH424" s="236"/>
      <c r="QI424" s="236"/>
      <c r="QJ424" s="236"/>
      <c r="QK424" s="236"/>
      <c r="QL424" s="236"/>
      <c r="QM424" s="236"/>
      <c r="QN424" s="236"/>
      <c r="QO424" s="236"/>
      <c r="QP424" s="236"/>
      <c r="QQ424" s="236"/>
      <c r="QR424" s="236"/>
      <c r="QS424" s="236"/>
      <c r="QT424" s="236"/>
      <c r="QU424" s="236"/>
      <c r="QV424" s="236"/>
      <c r="QW424" s="236"/>
      <c r="QX424" s="236"/>
      <c r="QY424" s="236"/>
      <c r="QZ424" s="236"/>
      <c r="RA424" s="236"/>
      <c r="RB424" s="236"/>
      <c r="RC424" s="236"/>
      <c r="RD424" s="236"/>
      <c r="RE424" s="236"/>
      <c r="RF424" s="236"/>
      <c r="RG424" s="236"/>
      <c r="RH424" s="236"/>
      <c r="RI424" s="236"/>
      <c r="RJ424" s="236"/>
      <c r="RK424" s="236"/>
      <c r="RL424" s="236"/>
      <c r="RM424" s="236"/>
      <c r="RN424" s="236"/>
      <c r="RO424" s="236"/>
      <c r="RP424" s="236"/>
      <c r="RQ424" s="236"/>
      <c r="RR424" s="236"/>
      <c r="RS424" s="236"/>
      <c r="RT424" s="236"/>
      <c r="RU424" s="236"/>
      <c r="RV424" s="236"/>
      <c r="RW424" s="236"/>
      <c r="RX424" s="236"/>
      <c r="RY424" s="236"/>
      <c r="RZ424" s="236"/>
      <c r="SA424" s="236"/>
      <c r="SB424" s="236"/>
    </row>
    <row r="425" spans="1:496" ht="15" customHeight="1" x14ac:dyDescent="0.2">
      <c r="A425" s="237" t="str">
        <f t="shared" si="8"/>
        <v>INDEC-PB - 15200-1</v>
      </c>
      <c r="B425" s="237">
        <v>15200</v>
      </c>
      <c r="C425" s="236" t="s">
        <v>51</v>
      </c>
      <c r="D425" s="237">
        <v>1</v>
      </c>
      <c r="E425" s="263" t="s">
        <v>437</v>
      </c>
    </row>
    <row r="426" spans="1:496" ht="15" customHeight="1" x14ac:dyDescent="0.2">
      <c r="A426" s="265"/>
      <c r="E426" s="266"/>
    </row>
    <row r="427" spans="1:496" ht="15" customHeight="1" x14ac:dyDescent="0.2">
      <c r="A427" s="267"/>
      <c r="E427" s="266" t="s">
        <v>438</v>
      </c>
    </row>
    <row r="428" spans="1:496" ht="15" customHeight="1" x14ac:dyDescent="0.2">
      <c r="A428" s="237" t="str">
        <f t="shared" ref="A428:A445" si="9">CONCATENATE("INDEC-PB - ",B428,C428,D428)</f>
        <v>INDEC-PB - 94920-1</v>
      </c>
      <c r="B428" s="237">
        <v>94920</v>
      </c>
      <c r="C428" s="236" t="s">
        <v>51</v>
      </c>
      <c r="D428" s="237">
        <v>1</v>
      </c>
      <c r="E428" s="263" t="s">
        <v>439</v>
      </c>
    </row>
    <row r="429" spans="1:496" ht="15" customHeight="1" x14ac:dyDescent="0.2">
      <c r="A429" s="237" t="str">
        <f t="shared" si="9"/>
        <v>INDEC-PB - 91223-1</v>
      </c>
      <c r="B429" s="237">
        <v>91223</v>
      </c>
      <c r="C429" s="236" t="s">
        <v>51</v>
      </c>
      <c r="D429" s="237">
        <v>1</v>
      </c>
      <c r="E429" s="263" t="s">
        <v>440</v>
      </c>
    </row>
    <row r="430" spans="1:496" ht="15" customHeight="1" x14ac:dyDescent="0.2">
      <c r="A430" s="237" t="str">
        <f t="shared" si="9"/>
        <v>INDEC-PB - 91211-11</v>
      </c>
      <c r="B430" s="237">
        <v>91211</v>
      </c>
      <c r="C430" s="236" t="s">
        <v>51</v>
      </c>
      <c r="D430" s="237">
        <v>11</v>
      </c>
      <c r="E430" s="263" t="s">
        <v>441</v>
      </c>
    </row>
    <row r="431" spans="1:496" ht="15" customHeight="1" x14ac:dyDescent="0.2">
      <c r="A431" s="237" t="str">
        <f t="shared" si="9"/>
        <v>INDEC-PB - 91211-1</v>
      </c>
      <c r="B431" s="237">
        <v>91211</v>
      </c>
      <c r="C431" s="236" t="s">
        <v>51</v>
      </c>
      <c r="D431" s="237">
        <v>1</v>
      </c>
      <c r="E431" s="263" t="s">
        <v>442</v>
      </c>
    </row>
    <row r="432" spans="1:496" s="243" customFormat="1" ht="15" customHeight="1" x14ac:dyDescent="0.2">
      <c r="A432" s="241"/>
      <c r="B432" s="241"/>
      <c r="D432" s="241"/>
      <c r="E432" s="264"/>
      <c r="F432" s="236"/>
      <c r="G432" s="236"/>
      <c r="H432" s="236"/>
      <c r="I432" s="236"/>
      <c r="J432" s="236"/>
      <c r="K432" s="236"/>
      <c r="L432" s="236"/>
      <c r="M432" s="236"/>
      <c r="N432" s="236"/>
      <c r="O432" s="236"/>
      <c r="P432" s="236"/>
      <c r="Q432" s="236"/>
      <c r="R432" s="236"/>
      <c r="S432" s="236"/>
      <c r="T432" s="236"/>
      <c r="U432" s="236"/>
      <c r="V432" s="236"/>
      <c r="W432" s="236"/>
      <c r="X432" s="236"/>
      <c r="Y432" s="236"/>
      <c r="Z432" s="236"/>
      <c r="AA432" s="236"/>
      <c r="AB432" s="236"/>
      <c r="AC432" s="236"/>
      <c r="AD432" s="236"/>
      <c r="AE432" s="236"/>
      <c r="AF432" s="236"/>
      <c r="AG432" s="236"/>
      <c r="AH432" s="236"/>
      <c r="AI432" s="236"/>
      <c r="AJ432" s="236"/>
      <c r="AK432" s="236"/>
      <c r="AL432" s="236"/>
      <c r="AM432" s="236"/>
      <c r="AN432" s="236"/>
      <c r="AO432" s="236"/>
      <c r="AP432" s="236"/>
      <c r="AQ432" s="236"/>
      <c r="AR432" s="236"/>
      <c r="AS432" s="236"/>
      <c r="AT432" s="236"/>
      <c r="AU432" s="236"/>
      <c r="AV432" s="236"/>
      <c r="AW432" s="236"/>
      <c r="AX432" s="236"/>
      <c r="AY432" s="236"/>
      <c r="AZ432" s="236"/>
      <c r="BA432" s="236"/>
      <c r="BB432" s="236"/>
      <c r="BC432" s="236"/>
      <c r="BD432" s="236"/>
      <c r="BE432" s="236"/>
      <c r="BF432" s="236"/>
      <c r="BG432" s="236"/>
      <c r="BH432" s="236"/>
      <c r="BI432" s="236"/>
      <c r="BJ432" s="236"/>
      <c r="BK432" s="236"/>
      <c r="BL432" s="236"/>
      <c r="BM432" s="236"/>
      <c r="BN432" s="236"/>
      <c r="BO432" s="236"/>
      <c r="BP432" s="236"/>
      <c r="BQ432" s="236"/>
      <c r="BR432" s="236"/>
      <c r="BS432" s="236"/>
      <c r="BT432" s="236"/>
      <c r="BU432" s="236"/>
      <c r="BV432" s="236"/>
      <c r="BW432" s="236"/>
      <c r="BX432" s="236"/>
      <c r="BY432" s="236"/>
      <c r="BZ432" s="236"/>
      <c r="CA432" s="236"/>
      <c r="CB432" s="236"/>
      <c r="CC432" s="236"/>
      <c r="CD432" s="236"/>
      <c r="CE432" s="236"/>
      <c r="CF432" s="236"/>
      <c r="CG432" s="236"/>
      <c r="CH432" s="236"/>
      <c r="CI432" s="236"/>
      <c r="CJ432" s="236"/>
      <c r="CK432" s="236"/>
      <c r="CL432" s="236"/>
      <c r="CM432" s="236"/>
      <c r="CN432" s="236"/>
      <c r="CO432" s="236"/>
      <c r="CP432" s="236"/>
      <c r="CQ432" s="236"/>
      <c r="CR432" s="236"/>
      <c r="CS432" s="236"/>
      <c r="CT432" s="236"/>
      <c r="CU432" s="236"/>
      <c r="CV432" s="236"/>
      <c r="CW432" s="236"/>
      <c r="CX432" s="236"/>
      <c r="CY432" s="236"/>
      <c r="CZ432" s="236"/>
      <c r="DA432" s="236"/>
      <c r="DB432" s="236"/>
      <c r="DC432" s="236"/>
      <c r="DD432" s="236"/>
      <c r="DE432" s="236"/>
      <c r="DF432" s="236"/>
      <c r="DG432" s="236"/>
      <c r="DH432" s="236"/>
      <c r="DI432" s="236"/>
      <c r="DJ432" s="236"/>
      <c r="DK432" s="236"/>
      <c r="DL432" s="236"/>
      <c r="DM432" s="236"/>
      <c r="DN432" s="236"/>
      <c r="DO432" s="236"/>
      <c r="DP432" s="236"/>
      <c r="DQ432" s="236"/>
      <c r="DR432" s="236"/>
      <c r="DS432" s="236"/>
      <c r="DT432" s="236"/>
      <c r="DU432" s="236"/>
      <c r="DV432" s="236"/>
      <c r="DW432" s="236"/>
      <c r="DX432" s="236"/>
      <c r="DY432" s="236"/>
      <c r="DZ432" s="236"/>
      <c r="EA432" s="236"/>
      <c r="EB432" s="236"/>
      <c r="EC432" s="236"/>
      <c r="ED432" s="236"/>
      <c r="EE432" s="236"/>
      <c r="EF432" s="236"/>
      <c r="EG432" s="236"/>
      <c r="EH432" s="236"/>
      <c r="EI432" s="236"/>
      <c r="EJ432" s="236"/>
      <c r="EK432" s="236"/>
      <c r="EL432" s="236"/>
      <c r="EM432" s="236"/>
      <c r="EN432" s="236"/>
      <c r="EO432" s="236"/>
      <c r="EP432" s="236"/>
      <c r="EQ432" s="236"/>
      <c r="ER432" s="236"/>
      <c r="ES432" s="236"/>
      <c r="ET432" s="236"/>
      <c r="EU432" s="236"/>
      <c r="EV432" s="236"/>
      <c r="EW432" s="236"/>
      <c r="EX432" s="236"/>
      <c r="EY432" s="236"/>
      <c r="EZ432" s="236"/>
      <c r="FA432" s="236"/>
      <c r="FB432" s="236"/>
      <c r="FC432" s="236"/>
      <c r="FD432" s="236"/>
      <c r="FE432" s="236"/>
      <c r="FF432" s="236"/>
      <c r="FG432" s="236"/>
      <c r="FH432" s="236"/>
      <c r="FI432" s="236"/>
      <c r="FJ432" s="236"/>
      <c r="FK432" s="236"/>
      <c r="FL432" s="236"/>
      <c r="FM432" s="236"/>
      <c r="FN432" s="236"/>
      <c r="FO432" s="236"/>
      <c r="FP432" s="236"/>
      <c r="FQ432" s="236"/>
      <c r="FR432" s="236"/>
      <c r="FS432" s="236"/>
      <c r="FT432" s="236"/>
      <c r="FU432" s="236"/>
      <c r="FV432" s="236"/>
      <c r="FW432" s="236"/>
      <c r="FX432" s="236"/>
      <c r="FY432" s="236"/>
      <c r="FZ432" s="236"/>
      <c r="GA432" s="236"/>
      <c r="GB432" s="236"/>
      <c r="GC432" s="236"/>
      <c r="GD432" s="236"/>
      <c r="GE432" s="236"/>
      <c r="GF432" s="236"/>
      <c r="GG432" s="236"/>
      <c r="GH432" s="236"/>
      <c r="GI432" s="236"/>
      <c r="GJ432" s="236"/>
      <c r="GK432" s="236"/>
      <c r="GL432" s="236"/>
      <c r="GM432" s="236"/>
      <c r="GN432" s="236"/>
      <c r="GO432" s="236"/>
      <c r="GP432" s="236"/>
      <c r="GQ432" s="236"/>
      <c r="GR432" s="236"/>
      <c r="GS432" s="236"/>
      <c r="GT432" s="236"/>
      <c r="GU432" s="236"/>
      <c r="GV432" s="236"/>
      <c r="GW432" s="236"/>
      <c r="GX432" s="236"/>
      <c r="GY432" s="236"/>
      <c r="GZ432" s="236"/>
      <c r="HA432" s="236"/>
      <c r="HB432" s="236"/>
      <c r="HC432" s="236"/>
      <c r="HD432" s="236"/>
      <c r="HE432" s="236"/>
      <c r="HF432" s="236"/>
      <c r="HG432" s="236"/>
      <c r="HH432" s="236"/>
      <c r="HI432" s="236"/>
      <c r="HJ432" s="236"/>
      <c r="HK432" s="236"/>
      <c r="HL432" s="236"/>
      <c r="HM432" s="236"/>
      <c r="HN432" s="236"/>
      <c r="HO432" s="236"/>
      <c r="HP432" s="236"/>
      <c r="HQ432" s="236"/>
      <c r="HR432" s="236"/>
      <c r="HS432" s="236"/>
      <c r="HT432" s="236"/>
      <c r="HU432" s="236"/>
      <c r="HV432" s="236"/>
      <c r="HW432" s="236"/>
      <c r="HX432" s="236"/>
      <c r="HY432" s="236"/>
      <c r="HZ432" s="236"/>
      <c r="IA432" s="236"/>
      <c r="IB432" s="236"/>
      <c r="IC432" s="236"/>
      <c r="ID432" s="236"/>
      <c r="IE432" s="236"/>
      <c r="IF432" s="236"/>
      <c r="IG432" s="236"/>
      <c r="IH432" s="236"/>
      <c r="II432" s="236"/>
      <c r="IJ432" s="236"/>
      <c r="IK432" s="236"/>
      <c r="IL432" s="236"/>
      <c r="IM432" s="236"/>
      <c r="IN432" s="236"/>
      <c r="IO432" s="236"/>
      <c r="IP432" s="236"/>
      <c r="IQ432" s="236"/>
      <c r="IR432" s="236"/>
      <c r="IS432" s="236"/>
      <c r="IT432" s="236"/>
      <c r="IU432" s="236"/>
      <c r="IV432" s="236"/>
      <c r="IW432" s="236"/>
      <c r="IX432" s="236"/>
      <c r="IY432" s="236"/>
      <c r="IZ432" s="236"/>
      <c r="JA432" s="236"/>
      <c r="JB432" s="236"/>
      <c r="JC432" s="236"/>
      <c r="JD432" s="236"/>
      <c r="JE432" s="236"/>
      <c r="JF432" s="236"/>
      <c r="JG432" s="236"/>
      <c r="JH432" s="236"/>
      <c r="JI432" s="236"/>
      <c r="JJ432" s="236"/>
      <c r="JK432" s="236"/>
      <c r="JL432" s="236"/>
      <c r="JM432" s="236"/>
      <c r="JN432" s="236"/>
      <c r="JO432" s="236"/>
      <c r="JP432" s="236"/>
      <c r="JQ432" s="236"/>
      <c r="JR432" s="236"/>
      <c r="JS432" s="236"/>
      <c r="JT432" s="236"/>
      <c r="JU432" s="236"/>
      <c r="JV432" s="236"/>
      <c r="JW432" s="236"/>
      <c r="JX432" s="236"/>
      <c r="JY432" s="236"/>
      <c r="JZ432" s="236"/>
      <c r="KA432" s="236"/>
      <c r="KB432" s="236"/>
      <c r="KC432" s="236"/>
      <c r="KD432" s="236"/>
      <c r="KE432" s="236"/>
      <c r="KF432" s="236"/>
      <c r="KG432" s="236"/>
      <c r="KH432" s="236"/>
      <c r="KI432" s="236"/>
      <c r="KJ432" s="236"/>
      <c r="KK432" s="236"/>
      <c r="KL432" s="236"/>
      <c r="KM432" s="236"/>
      <c r="KN432" s="236"/>
      <c r="KO432" s="236"/>
      <c r="KP432" s="236"/>
      <c r="KQ432" s="236"/>
      <c r="KR432" s="236"/>
      <c r="KS432" s="236"/>
      <c r="KT432" s="236"/>
      <c r="KU432" s="236"/>
      <c r="KV432" s="236"/>
      <c r="KW432" s="236"/>
      <c r="KX432" s="236"/>
      <c r="KY432" s="236"/>
      <c r="KZ432" s="236"/>
      <c r="LA432" s="236"/>
      <c r="LB432" s="236"/>
      <c r="LC432" s="236"/>
      <c r="LD432" s="236"/>
      <c r="LE432" s="236"/>
      <c r="LF432" s="236"/>
      <c r="LG432" s="236"/>
      <c r="LH432" s="236"/>
      <c r="LI432" s="236"/>
      <c r="LJ432" s="236"/>
      <c r="LK432" s="236"/>
      <c r="LL432" s="236"/>
      <c r="LM432" s="236"/>
      <c r="LN432" s="236"/>
      <c r="LO432" s="236"/>
      <c r="LP432" s="236"/>
      <c r="LQ432" s="236"/>
      <c r="LR432" s="236"/>
      <c r="LS432" s="236"/>
      <c r="LT432" s="236"/>
      <c r="LU432" s="236"/>
      <c r="LV432" s="236"/>
      <c r="LW432" s="236"/>
      <c r="LX432" s="236"/>
      <c r="LY432" s="236"/>
      <c r="LZ432" s="236"/>
      <c r="MA432" s="236"/>
      <c r="MB432" s="236"/>
      <c r="MC432" s="236"/>
      <c r="MD432" s="236"/>
      <c r="ME432" s="236"/>
      <c r="MF432" s="236"/>
      <c r="MG432" s="236"/>
      <c r="MH432" s="236"/>
      <c r="MI432" s="236"/>
      <c r="MJ432" s="236"/>
      <c r="MK432" s="236"/>
      <c r="ML432" s="236"/>
      <c r="MM432" s="236"/>
      <c r="MN432" s="236"/>
      <c r="MO432" s="236"/>
      <c r="MP432" s="236"/>
      <c r="MQ432" s="236"/>
      <c r="MR432" s="236"/>
      <c r="MS432" s="236"/>
      <c r="MT432" s="236"/>
      <c r="MU432" s="236"/>
      <c r="MV432" s="236"/>
      <c r="MW432" s="236"/>
      <c r="MX432" s="236"/>
      <c r="MY432" s="236"/>
      <c r="MZ432" s="236"/>
      <c r="NA432" s="236"/>
      <c r="NB432" s="236"/>
      <c r="NC432" s="236"/>
      <c r="ND432" s="236"/>
      <c r="NE432" s="236"/>
      <c r="NF432" s="236"/>
      <c r="NG432" s="236"/>
      <c r="NH432" s="236"/>
      <c r="NI432" s="236"/>
      <c r="NJ432" s="236"/>
      <c r="NK432" s="236"/>
      <c r="NL432" s="236"/>
      <c r="NM432" s="236"/>
      <c r="NN432" s="236"/>
      <c r="NO432" s="236"/>
      <c r="NP432" s="236"/>
      <c r="NQ432" s="236"/>
      <c r="NR432" s="236"/>
      <c r="NS432" s="236"/>
      <c r="NT432" s="236"/>
      <c r="NU432" s="236"/>
      <c r="NV432" s="236"/>
      <c r="NW432" s="236"/>
      <c r="NX432" s="236"/>
      <c r="NY432" s="236"/>
      <c r="NZ432" s="236"/>
      <c r="OA432" s="236"/>
      <c r="OB432" s="236"/>
      <c r="OC432" s="236"/>
      <c r="OD432" s="236"/>
      <c r="OE432" s="236"/>
      <c r="OF432" s="236"/>
      <c r="OG432" s="236"/>
      <c r="OH432" s="236"/>
      <c r="OI432" s="236"/>
      <c r="OJ432" s="236"/>
      <c r="OK432" s="236"/>
      <c r="OL432" s="236"/>
      <c r="OM432" s="236"/>
      <c r="ON432" s="236"/>
      <c r="OO432" s="236"/>
      <c r="OP432" s="236"/>
      <c r="OQ432" s="236"/>
      <c r="OR432" s="236"/>
      <c r="OS432" s="236"/>
      <c r="OT432" s="236"/>
      <c r="OU432" s="236"/>
      <c r="OV432" s="236"/>
      <c r="OW432" s="236"/>
      <c r="OX432" s="236"/>
      <c r="OY432" s="236"/>
      <c r="OZ432" s="236"/>
      <c r="PA432" s="236"/>
      <c r="PB432" s="236"/>
      <c r="PC432" s="236"/>
      <c r="PD432" s="236"/>
      <c r="PE432" s="236"/>
      <c r="PF432" s="236"/>
      <c r="PG432" s="236"/>
      <c r="PH432" s="236"/>
      <c r="PI432" s="236"/>
      <c r="PJ432" s="236"/>
      <c r="PK432" s="236"/>
      <c r="PL432" s="236"/>
      <c r="PM432" s="236"/>
      <c r="PN432" s="236"/>
      <c r="PO432" s="236"/>
      <c r="PP432" s="236"/>
      <c r="PQ432" s="236"/>
      <c r="PR432" s="236"/>
      <c r="PS432" s="236"/>
      <c r="PT432" s="236"/>
      <c r="PU432" s="236"/>
      <c r="PV432" s="236"/>
      <c r="PW432" s="236"/>
      <c r="PX432" s="236"/>
      <c r="PY432" s="236"/>
      <c r="PZ432" s="236"/>
      <c r="QA432" s="236"/>
      <c r="QB432" s="236"/>
      <c r="QC432" s="236"/>
      <c r="QD432" s="236"/>
      <c r="QE432" s="236"/>
      <c r="QF432" s="236"/>
      <c r="QG432" s="236"/>
      <c r="QH432" s="236"/>
      <c r="QI432" s="236"/>
      <c r="QJ432" s="236"/>
      <c r="QK432" s="236"/>
      <c r="QL432" s="236"/>
      <c r="QM432" s="236"/>
      <c r="QN432" s="236"/>
      <c r="QO432" s="236"/>
      <c r="QP432" s="236"/>
      <c r="QQ432" s="236"/>
      <c r="QR432" s="236"/>
      <c r="QS432" s="236"/>
      <c r="QT432" s="236"/>
      <c r="QU432" s="236"/>
      <c r="QV432" s="236"/>
      <c r="QW432" s="236"/>
      <c r="QX432" s="236"/>
      <c r="QY432" s="236"/>
      <c r="QZ432" s="236"/>
      <c r="RA432" s="236"/>
      <c r="RB432" s="236"/>
      <c r="RC432" s="236"/>
      <c r="RD432" s="236"/>
      <c r="RE432" s="236"/>
      <c r="RF432" s="236"/>
      <c r="RG432" s="236"/>
      <c r="RH432" s="236"/>
      <c r="RI432" s="236"/>
      <c r="RJ432" s="236"/>
      <c r="RK432" s="236"/>
      <c r="RL432" s="236"/>
      <c r="RM432" s="236"/>
      <c r="RN432" s="236"/>
      <c r="RO432" s="236"/>
      <c r="RP432" s="236"/>
      <c r="RQ432" s="236"/>
      <c r="RR432" s="236"/>
      <c r="RS432" s="236"/>
      <c r="RT432" s="236"/>
      <c r="RU432" s="236"/>
      <c r="RV432" s="236"/>
      <c r="RW432" s="236"/>
      <c r="RX432" s="236"/>
      <c r="RY432" s="236"/>
      <c r="RZ432" s="236"/>
      <c r="SA432" s="236"/>
      <c r="SB432" s="236"/>
    </row>
    <row r="433" spans="1:496" ht="15" customHeight="1" x14ac:dyDescent="0.2">
      <c r="A433" s="237" t="str">
        <f t="shared" si="9"/>
        <v>INDEC-PB - 91547-1</v>
      </c>
      <c r="B433" s="237">
        <v>91547</v>
      </c>
      <c r="C433" s="236" t="s">
        <v>51</v>
      </c>
      <c r="D433" s="237">
        <v>1</v>
      </c>
      <c r="E433" s="263" t="s">
        <v>443</v>
      </c>
    </row>
    <row r="434" spans="1:496" ht="15" customHeight="1" x14ac:dyDescent="0.2">
      <c r="A434" s="237" t="str">
        <f t="shared" si="9"/>
        <v>INDEC-PB - 81100-1</v>
      </c>
      <c r="B434" s="237">
        <v>81100</v>
      </c>
      <c r="C434" s="236" t="s">
        <v>51</v>
      </c>
      <c r="D434" s="237">
        <v>1</v>
      </c>
      <c r="E434" s="263" t="s">
        <v>444</v>
      </c>
    </row>
    <row r="435" spans="1:496" s="243" customFormat="1" ht="15" customHeight="1" x14ac:dyDescent="0.2">
      <c r="A435" s="241"/>
      <c r="B435" s="241"/>
      <c r="D435" s="241"/>
      <c r="E435" s="264"/>
      <c r="F435" s="236"/>
      <c r="G435" s="236"/>
      <c r="H435" s="236"/>
      <c r="I435" s="236"/>
      <c r="J435" s="236"/>
      <c r="K435" s="236"/>
      <c r="L435" s="236"/>
      <c r="M435" s="236"/>
      <c r="N435" s="236"/>
      <c r="O435" s="236"/>
      <c r="P435" s="236"/>
      <c r="Q435" s="236"/>
      <c r="R435" s="236"/>
      <c r="S435" s="236"/>
      <c r="T435" s="236"/>
      <c r="U435" s="236"/>
      <c r="V435" s="236"/>
      <c r="W435" s="236"/>
      <c r="X435" s="236"/>
      <c r="Y435" s="236"/>
      <c r="Z435" s="236"/>
      <c r="AA435" s="236"/>
      <c r="AB435" s="236"/>
      <c r="AC435" s="236"/>
      <c r="AD435" s="236"/>
      <c r="AE435" s="236"/>
      <c r="AF435" s="236"/>
      <c r="AG435" s="236"/>
      <c r="AH435" s="236"/>
      <c r="AI435" s="236"/>
      <c r="AJ435" s="236"/>
      <c r="AK435" s="236"/>
      <c r="AL435" s="236"/>
      <c r="AM435" s="236"/>
      <c r="AN435" s="236"/>
      <c r="AO435" s="236"/>
      <c r="AP435" s="236"/>
      <c r="AQ435" s="236"/>
      <c r="AR435" s="236"/>
      <c r="AS435" s="236"/>
      <c r="AT435" s="236"/>
      <c r="AU435" s="236"/>
      <c r="AV435" s="236"/>
      <c r="AW435" s="236"/>
      <c r="AX435" s="236"/>
      <c r="AY435" s="236"/>
      <c r="AZ435" s="236"/>
      <c r="BA435" s="236"/>
      <c r="BB435" s="236"/>
      <c r="BC435" s="236"/>
      <c r="BD435" s="236"/>
      <c r="BE435" s="236"/>
      <c r="BF435" s="236"/>
      <c r="BG435" s="236"/>
      <c r="BH435" s="236"/>
      <c r="BI435" s="236"/>
      <c r="BJ435" s="236"/>
      <c r="BK435" s="236"/>
      <c r="BL435" s="236"/>
      <c r="BM435" s="236"/>
      <c r="BN435" s="236"/>
      <c r="BO435" s="236"/>
      <c r="BP435" s="236"/>
      <c r="BQ435" s="236"/>
      <c r="BR435" s="236"/>
      <c r="BS435" s="236"/>
      <c r="BT435" s="236"/>
      <c r="BU435" s="236"/>
      <c r="BV435" s="236"/>
      <c r="BW435" s="236"/>
      <c r="BX435" s="236"/>
      <c r="BY435" s="236"/>
      <c r="BZ435" s="236"/>
      <c r="CA435" s="236"/>
      <c r="CB435" s="236"/>
      <c r="CC435" s="236"/>
      <c r="CD435" s="236"/>
      <c r="CE435" s="236"/>
      <c r="CF435" s="236"/>
      <c r="CG435" s="236"/>
      <c r="CH435" s="236"/>
      <c r="CI435" s="236"/>
      <c r="CJ435" s="236"/>
      <c r="CK435" s="236"/>
      <c r="CL435" s="236"/>
      <c r="CM435" s="236"/>
      <c r="CN435" s="236"/>
      <c r="CO435" s="236"/>
      <c r="CP435" s="236"/>
      <c r="CQ435" s="236"/>
      <c r="CR435" s="236"/>
      <c r="CS435" s="236"/>
      <c r="CT435" s="236"/>
      <c r="CU435" s="236"/>
      <c r="CV435" s="236"/>
      <c r="CW435" s="236"/>
      <c r="CX435" s="236"/>
      <c r="CY435" s="236"/>
      <c r="CZ435" s="236"/>
      <c r="DA435" s="236"/>
      <c r="DB435" s="236"/>
      <c r="DC435" s="236"/>
      <c r="DD435" s="236"/>
      <c r="DE435" s="236"/>
      <c r="DF435" s="236"/>
      <c r="DG435" s="236"/>
      <c r="DH435" s="236"/>
      <c r="DI435" s="236"/>
      <c r="DJ435" s="236"/>
      <c r="DK435" s="236"/>
      <c r="DL435" s="236"/>
      <c r="DM435" s="236"/>
      <c r="DN435" s="236"/>
      <c r="DO435" s="236"/>
      <c r="DP435" s="236"/>
      <c r="DQ435" s="236"/>
      <c r="DR435" s="236"/>
      <c r="DS435" s="236"/>
      <c r="DT435" s="236"/>
      <c r="DU435" s="236"/>
      <c r="DV435" s="236"/>
      <c r="DW435" s="236"/>
      <c r="DX435" s="236"/>
      <c r="DY435" s="236"/>
      <c r="DZ435" s="236"/>
      <c r="EA435" s="236"/>
      <c r="EB435" s="236"/>
      <c r="EC435" s="236"/>
      <c r="ED435" s="236"/>
      <c r="EE435" s="236"/>
      <c r="EF435" s="236"/>
      <c r="EG435" s="236"/>
      <c r="EH435" s="236"/>
      <c r="EI435" s="236"/>
      <c r="EJ435" s="236"/>
      <c r="EK435" s="236"/>
      <c r="EL435" s="236"/>
      <c r="EM435" s="236"/>
      <c r="EN435" s="236"/>
      <c r="EO435" s="236"/>
      <c r="EP435" s="236"/>
      <c r="EQ435" s="236"/>
      <c r="ER435" s="236"/>
      <c r="ES435" s="236"/>
      <c r="ET435" s="236"/>
      <c r="EU435" s="236"/>
      <c r="EV435" s="236"/>
      <c r="EW435" s="236"/>
      <c r="EX435" s="236"/>
      <c r="EY435" s="236"/>
      <c r="EZ435" s="236"/>
      <c r="FA435" s="236"/>
      <c r="FB435" s="236"/>
      <c r="FC435" s="236"/>
      <c r="FD435" s="236"/>
      <c r="FE435" s="236"/>
      <c r="FF435" s="236"/>
      <c r="FG435" s="236"/>
      <c r="FH435" s="236"/>
      <c r="FI435" s="236"/>
      <c r="FJ435" s="236"/>
      <c r="FK435" s="236"/>
      <c r="FL435" s="236"/>
      <c r="FM435" s="236"/>
      <c r="FN435" s="236"/>
      <c r="FO435" s="236"/>
      <c r="FP435" s="236"/>
      <c r="FQ435" s="236"/>
      <c r="FR435" s="236"/>
      <c r="FS435" s="236"/>
      <c r="FT435" s="236"/>
      <c r="FU435" s="236"/>
      <c r="FV435" s="236"/>
      <c r="FW435" s="236"/>
      <c r="FX435" s="236"/>
      <c r="FY435" s="236"/>
      <c r="FZ435" s="236"/>
      <c r="GA435" s="236"/>
      <c r="GB435" s="236"/>
      <c r="GC435" s="236"/>
      <c r="GD435" s="236"/>
      <c r="GE435" s="236"/>
      <c r="GF435" s="236"/>
      <c r="GG435" s="236"/>
      <c r="GH435" s="236"/>
      <c r="GI435" s="236"/>
      <c r="GJ435" s="236"/>
      <c r="GK435" s="236"/>
      <c r="GL435" s="236"/>
      <c r="GM435" s="236"/>
      <c r="GN435" s="236"/>
      <c r="GO435" s="236"/>
      <c r="GP435" s="236"/>
      <c r="GQ435" s="236"/>
      <c r="GR435" s="236"/>
      <c r="GS435" s="236"/>
      <c r="GT435" s="236"/>
      <c r="GU435" s="236"/>
      <c r="GV435" s="236"/>
      <c r="GW435" s="236"/>
      <c r="GX435" s="236"/>
      <c r="GY435" s="236"/>
      <c r="GZ435" s="236"/>
      <c r="HA435" s="236"/>
      <c r="HB435" s="236"/>
      <c r="HC435" s="236"/>
      <c r="HD435" s="236"/>
      <c r="HE435" s="236"/>
      <c r="HF435" s="236"/>
      <c r="HG435" s="236"/>
      <c r="HH435" s="236"/>
      <c r="HI435" s="236"/>
      <c r="HJ435" s="236"/>
      <c r="HK435" s="236"/>
      <c r="HL435" s="236"/>
      <c r="HM435" s="236"/>
      <c r="HN435" s="236"/>
      <c r="HO435" s="236"/>
      <c r="HP435" s="236"/>
      <c r="HQ435" s="236"/>
      <c r="HR435" s="236"/>
      <c r="HS435" s="236"/>
      <c r="HT435" s="236"/>
      <c r="HU435" s="236"/>
      <c r="HV435" s="236"/>
      <c r="HW435" s="236"/>
      <c r="HX435" s="236"/>
      <c r="HY435" s="236"/>
      <c r="HZ435" s="236"/>
      <c r="IA435" s="236"/>
      <c r="IB435" s="236"/>
      <c r="IC435" s="236"/>
      <c r="ID435" s="236"/>
      <c r="IE435" s="236"/>
      <c r="IF435" s="236"/>
      <c r="IG435" s="236"/>
      <c r="IH435" s="236"/>
      <c r="II435" s="236"/>
      <c r="IJ435" s="236"/>
      <c r="IK435" s="236"/>
      <c r="IL435" s="236"/>
      <c r="IM435" s="236"/>
      <c r="IN435" s="236"/>
      <c r="IO435" s="236"/>
      <c r="IP435" s="236"/>
      <c r="IQ435" s="236"/>
      <c r="IR435" s="236"/>
      <c r="IS435" s="236"/>
      <c r="IT435" s="236"/>
      <c r="IU435" s="236"/>
      <c r="IV435" s="236"/>
      <c r="IW435" s="236"/>
      <c r="IX435" s="236"/>
      <c r="IY435" s="236"/>
      <c r="IZ435" s="236"/>
      <c r="JA435" s="236"/>
      <c r="JB435" s="236"/>
      <c r="JC435" s="236"/>
      <c r="JD435" s="236"/>
      <c r="JE435" s="236"/>
      <c r="JF435" s="236"/>
      <c r="JG435" s="236"/>
      <c r="JH435" s="236"/>
      <c r="JI435" s="236"/>
      <c r="JJ435" s="236"/>
      <c r="JK435" s="236"/>
      <c r="JL435" s="236"/>
      <c r="JM435" s="236"/>
      <c r="JN435" s="236"/>
      <c r="JO435" s="236"/>
      <c r="JP435" s="236"/>
      <c r="JQ435" s="236"/>
      <c r="JR435" s="236"/>
      <c r="JS435" s="236"/>
      <c r="JT435" s="236"/>
      <c r="JU435" s="236"/>
      <c r="JV435" s="236"/>
      <c r="JW435" s="236"/>
      <c r="JX435" s="236"/>
      <c r="JY435" s="236"/>
      <c r="JZ435" s="236"/>
      <c r="KA435" s="236"/>
      <c r="KB435" s="236"/>
      <c r="KC435" s="236"/>
      <c r="KD435" s="236"/>
      <c r="KE435" s="236"/>
      <c r="KF435" s="236"/>
      <c r="KG435" s="236"/>
      <c r="KH435" s="236"/>
      <c r="KI435" s="236"/>
      <c r="KJ435" s="236"/>
      <c r="KK435" s="236"/>
      <c r="KL435" s="236"/>
      <c r="KM435" s="236"/>
      <c r="KN435" s="236"/>
      <c r="KO435" s="236"/>
      <c r="KP435" s="236"/>
      <c r="KQ435" s="236"/>
      <c r="KR435" s="236"/>
      <c r="KS435" s="236"/>
      <c r="KT435" s="236"/>
      <c r="KU435" s="236"/>
      <c r="KV435" s="236"/>
      <c r="KW435" s="236"/>
      <c r="KX435" s="236"/>
      <c r="KY435" s="236"/>
      <c r="KZ435" s="236"/>
      <c r="LA435" s="236"/>
      <c r="LB435" s="236"/>
      <c r="LC435" s="236"/>
      <c r="LD435" s="236"/>
      <c r="LE435" s="236"/>
      <c r="LF435" s="236"/>
      <c r="LG435" s="236"/>
      <c r="LH435" s="236"/>
      <c r="LI435" s="236"/>
      <c r="LJ435" s="236"/>
      <c r="LK435" s="236"/>
      <c r="LL435" s="236"/>
      <c r="LM435" s="236"/>
      <c r="LN435" s="236"/>
      <c r="LO435" s="236"/>
      <c r="LP435" s="236"/>
      <c r="LQ435" s="236"/>
      <c r="LR435" s="236"/>
      <c r="LS435" s="236"/>
      <c r="LT435" s="236"/>
      <c r="LU435" s="236"/>
      <c r="LV435" s="236"/>
      <c r="LW435" s="236"/>
      <c r="LX435" s="236"/>
      <c r="LY435" s="236"/>
      <c r="LZ435" s="236"/>
      <c r="MA435" s="236"/>
      <c r="MB435" s="236"/>
      <c r="MC435" s="236"/>
      <c r="MD435" s="236"/>
      <c r="ME435" s="236"/>
      <c r="MF435" s="236"/>
      <c r="MG435" s="236"/>
      <c r="MH435" s="236"/>
      <c r="MI435" s="236"/>
      <c r="MJ435" s="236"/>
      <c r="MK435" s="236"/>
      <c r="ML435" s="236"/>
      <c r="MM435" s="236"/>
      <c r="MN435" s="236"/>
      <c r="MO435" s="236"/>
      <c r="MP435" s="236"/>
      <c r="MQ435" s="236"/>
      <c r="MR435" s="236"/>
      <c r="MS435" s="236"/>
      <c r="MT435" s="236"/>
      <c r="MU435" s="236"/>
      <c r="MV435" s="236"/>
      <c r="MW435" s="236"/>
      <c r="MX435" s="236"/>
      <c r="MY435" s="236"/>
      <c r="MZ435" s="236"/>
      <c r="NA435" s="236"/>
      <c r="NB435" s="236"/>
      <c r="NC435" s="236"/>
      <c r="ND435" s="236"/>
      <c r="NE435" s="236"/>
      <c r="NF435" s="236"/>
      <c r="NG435" s="236"/>
      <c r="NH435" s="236"/>
      <c r="NI435" s="236"/>
      <c r="NJ435" s="236"/>
      <c r="NK435" s="236"/>
      <c r="NL435" s="236"/>
      <c r="NM435" s="236"/>
      <c r="NN435" s="236"/>
      <c r="NO435" s="236"/>
      <c r="NP435" s="236"/>
      <c r="NQ435" s="236"/>
      <c r="NR435" s="236"/>
      <c r="NS435" s="236"/>
      <c r="NT435" s="236"/>
      <c r="NU435" s="236"/>
      <c r="NV435" s="236"/>
      <c r="NW435" s="236"/>
      <c r="NX435" s="236"/>
      <c r="NY435" s="236"/>
      <c r="NZ435" s="236"/>
      <c r="OA435" s="236"/>
      <c r="OB435" s="236"/>
      <c r="OC435" s="236"/>
      <c r="OD435" s="236"/>
      <c r="OE435" s="236"/>
      <c r="OF435" s="236"/>
      <c r="OG435" s="236"/>
      <c r="OH435" s="236"/>
      <c r="OI435" s="236"/>
      <c r="OJ435" s="236"/>
      <c r="OK435" s="236"/>
      <c r="OL435" s="236"/>
      <c r="OM435" s="236"/>
      <c r="ON435" s="236"/>
      <c r="OO435" s="236"/>
      <c r="OP435" s="236"/>
      <c r="OQ435" s="236"/>
      <c r="OR435" s="236"/>
      <c r="OS435" s="236"/>
      <c r="OT435" s="236"/>
      <c r="OU435" s="236"/>
      <c r="OV435" s="236"/>
      <c r="OW435" s="236"/>
      <c r="OX435" s="236"/>
      <c r="OY435" s="236"/>
      <c r="OZ435" s="236"/>
      <c r="PA435" s="236"/>
      <c r="PB435" s="236"/>
      <c r="PC435" s="236"/>
      <c r="PD435" s="236"/>
      <c r="PE435" s="236"/>
      <c r="PF435" s="236"/>
      <c r="PG435" s="236"/>
      <c r="PH435" s="236"/>
      <c r="PI435" s="236"/>
      <c r="PJ435" s="236"/>
      <c r="PK435" s="236"/>
      <c r="PL435" s="236"/>
      <c r="PM435" s="236"/>
      <c r="PN435" s="236"/>
      <c r="PO435" s="236"/>
      <c r="PP435" s="236"/>
      <c r="PQ435" s="236"/>
      <c r="PR435" s="236"/>
      <c r="PS435" s="236"/>
      <c r="PT435" s="236"/>
      <c r="PU435" s="236"/>
      <c r="PV435" s="236"/>
      <c r="PW435" s="236"/>
      <c r="PX435" s="236"/>
      <c r="PY435" s="236"/>
      <c r="PZ435" s="236"/>
      <c r="QA435" s="236"/>
      <c r="QB435" s="236"/>
      <c r="QC435" s="236"/>
      <c r="QD435" s="236"/>
      <c r="QE435" s="236"/>
      <c r="QF435" s="236"/>
      <c r="QG435" s="236"/>
      <c r="QH435" s="236"/>
      <c r="QI435" s="236"/>
      <c r="QJ435" s="236"/>
      <c r="QK435" s="236"/>
      <c r="QL435" s="236"/>
      <c r="QM435" s="236"/>
      <c r="QN435" s="236"/>
      <c r="QO435" s="236"/>
      <c r="QP435" s="236"/>
      <c r="QQ435" s="236"/>
      <c r="QR435" s="236"/>
      <c r="QS435" s="236"/>
      <c r="QT435" s="236"/>
      <c r="QU435" s="236"/>
      <c r="QV435" s="236"/>
      <c r="QW435" s="236"/>
      <c r="QX435" s="236"/>
      <c r="QY435" s="236"/>
      <c r="QZ435" s="236"/>
      <c r="RA435" s="236"/>
      <c r="RB435" s="236"/>
      <c r="RC435" s="236"/>
      <c r="RD435" s="236"/>
      <c r="RE435" s="236"/>
      <c r="RF435" s="236"/>
      <c r="RG435" s="236"/>
      <c r="RH435" s="236"/>
      <c r="RI435" s="236"/>
      <c r="RJ435" s="236"/>
      <c r="RK435" s="236"/>
      <c r="RL435" s="236"/>
      <c r="RM435" s="236"/>
      <c r="RN435" s="236"/>
      <c r="RO435" s="236"/>
      <c r="RP435" s="236"/>
      <c r="RQ435" s="236"/>
      <c r="RR435" s="236"/>
      <c r="RS435" s="236"/>
      <c r="RT435" s="236"/>
      <c r="RU435" s="236"/>
      <c r="RV435" s="236"/>
      <c r="RW435" s="236"/>
      <c r="RX435" s="236"/>
      <c r="RY435" s="236"/>
      <c r="RZ435" s="236"/>
      <c r="SA435" s="236"/>
      <c r="SB435" s="236"/>
    </row>
    <row r="436" spans="1:496" ht="15" customHeight="1" x14ac:dyDescent="0.2">
      <c r="A436" s="237" t="str">
        <f t="shared" si="9"/>
        <v>INDEC-PB - 94214-1</v>
      </c>
      <c r="B436" s="237">
        <v>94214</v>
      </c>
      <c r="C436" s="236" t="s">
        <v>51</v>
      </c>
      <c r="D436" s="237">
        <v>1</v>
      </c>
      <c r="E436" s="263" t="s">
        <v>445</v>
      </c>
    </row>
    <row r="437" spans="1:496" ht="15" customHeight="1" x14ac:dyDescent="0.2">
      <c r="A437" s="237" t="str">
        <f t="shared" si="9"/>
        <v>INDEC-PB - 94216-1</v>
      </c>
      <c r="B437" s="237">
        <v>94216</v>
      </c>
      <c r="C437" s="236" t="s">
        <v>51</v>
      </c>
      <c r="D437" s="237">
        <v>1</v>
      </c>
      <c r="E437" s="263" t="s">
        <v>446</v>
      </c>
    </row>
    <row r="438" spans="1:496" s="243" customFormat="1" ht="15" customHeight="1" x14ac:dyDescent="0.2">
      <c r="A438" s="241"/>
      <c r="B438" s="241"/>
      <c r="D438" s="241"/>
      <c r="E438" s="264"/>
      <c r="F438" s="236"/>
      <c r="G438" s="236"/>
      <c r="H438" s="236"/>
      <c r="I438" s="236"/>
      <c r="J438" s="236"/>
      <c r="K438" s="236"/>
      <c r="L438" s="236"/>
      <c r="M438" s="236"/>
      <c r="N438" s="236"/>
      <c r="O438" s="236"/>
      <c r="P438" s="236"/>
      <c r="Q438" s="236"/>
      <c r="R438" s="236"/>
      <c r="S438" s="236"/>
      <c r="T438" s="236"/>
      <c r="U438" s="236"/>
      <c r="V438" s="236"/>
      <c r="W438" s="236"/>
      <c r="X438" s="236"/>
      <c r="Y438" s="236"/>
      <c r="Z438" s="236"/>
      <c r="AA438" s="236"/>
      <c r="AB438" s="236"/>
      <c r="AC438" s="236"/>
      <c r="AD438" s="236"/>
      <c r="AE438" s="236"/>
      <c r="AF438" s="236"/>
      <c r="AG438" s="236"/>
      <c r="AH438" s="236"/>
      <c r="AI438" s="236"/>
      <c r="AJ438" s="236"/>
      <c r="AK438" s="236"/>
      <c r="AL438" s="236"/>
      <c r="AM438" s="236"/>
      <c r="AN438" s="236"/>
      <c r="AO438" s="236"/>
      <c r="AP438" s="236"/>
      <c r="AQ438" s="236"/>
      <c r="AR438" s="236"/>
      <c r="AS438" s="236"/>
      <c r="AT438" s="236"/>
      <c r="AU438" s="236"/>
      <c r="AV438" s="236"/>
      <c r="AW438" s="236"/>
      <c r="AX438" s="236"/>
      <c r="AY438" s="236"/>
      <c r="AZ438" s="236"/>
      <c r="BA438" s="236"/>
      <c r="BB438" s="236"/>
      <c r="BC438" s="236"/>
      <c r="BD438" s="236"/>
      <c r="BE438" s="236"/>
      <c r="BF438" s="236"/>
      <c r="BG438" s="236"/>
      <c r="BH438" s="236"/>
      <c r="BI438" s="236"/>
      <c r="BJ438" s="236"/>
      <c r="BK438" s="236"/>
      <c r="BL438" s="236"/>
      <c r="BM438" s="236"/>
      <c r="BN438" s="236"/>
      <c r="BO438" s="236"/>
      <c r="BP438" s="236"/>
      <c r="BQ438" s="236"/>
      <c r="BR438" s="236"/>
      <c r="BS438" s="236"/>
      <c r="BT438" s="236"/>
      <c r="BU438" s="236"/>
      <c r="BV438" s="236"/>
      <c r="BW438" s="236"/>
      <c r="BX438" s="236"/>
      <c r="BY438" s="236"/>
      <c r="BZ438" s="236"/>
      <c r="CA438" s="236"/>
      <c r="CB438" s="236"/>
      <c r="CC438" s="236"/>
      <c r="CD438" s="236"/>
      <c r="CE438" s="236"/>
      <c r="CF438" s="236"/>
      <c r="CG438" s="236"/>
      <c r="CH438" s="236"/>
      <c r="CI438" s="236"/>
      <c r="CJ438" s="236"/>
      <c r="CK438" s="236"/>
      <c r="CL438" s="236"/>
      <c r="CM438" s="236"/>
      <c r="CN438" s="236"/>
      <c r="CO438" s="236"/>
      <c r="CP438" s="236"/>
      <c r="CQ438" s="236"/>
      <c r="CR438" s="236"/>
      <c r="CS438" s="236"/>
      <c r="CT438" s="236"/>
      <c r="CU438" s="236"/>
      <c r="CV438" s="236"/>
      <c r="CW438" s="236"/>
      <c r="CX438" s="236"/>
      <c r="CY438" s="236"/>
      <c r="CZ438" s="236"/>
      <c r="DA438" s="236"/>
      <c r="DB438" s="236"/>
      <c r="DC438" s="236"/>
      <c r="DD438" s="236"/>
      <c r="DE438" s="236"/>
      <c r="DF438" s="236"/>
      <c r="DG438" s="236"/>
      <c r="DH438" s="236"/>
      <c r="DI438" s="236"/>
      <c r="DJ438" s="236"/>
      <c r="DK438" s="236"/>
      <c r="DL438" s="236"/>
      <c r="DM438" s="236"/>
      <c r="DN438" s="236"/>
      <c r="DO438" s="236"/>
      <c r="DP438" s="236"/>
      <c r="DQ438" s="236"/>
      <c r="DR438" s="236"/>
      <c r="DS438" s="236"/>
      <c r="DT438" s="236"/>
      <c r="DU438" s="236"/>
      <c r="DV438" s="236"/>
      <c r="DW438" s="236"/>
      <c r="DX438" s="236"/>
      <c r="DY438" s="236"/>
      <c r="DZ438" s="236"/>
      <c r="EA438" s="236"/>
      <c r="EB438" s="236"/>
      <c r="EC438" s="236"/>
      <c r="ED438" s="236"/>
      <c r="EE438" s="236"/>
      <c r="EF438" s="236"/>
      <c r="EG438" s="236"/>
      <c r="EH438" s="236"/>
      <c r="EI438" s="236"/>
      <c r="EJ438" s="236"/>
      <c r="EK438" s="236"/>
      <c r="EL438" s="236"/>
      <c r="EM438" s="236"/>
      <c r="EN438" s="236"/>
      <c r="EO438" s="236"/>
      <c r="EP438" s="236"/>
      <c r="EQ438" s="236"/>
      <c r="ER438" s="236"/>
      <c r="ES438" s="236"/>
      <c r="ET438" s="236"/>
      <c r="EU438" s="236"/>
      <c r="EV438" s="236"/>
      <c r="EW438" s="236"/>
      <c r="EX438" s="236"/>
      <c r="EY438" s="236"/>
      <c r="EZ438" s="236"/>
      <c r="FA438" s="236"/>
      <c r="FB438" s="236"/>
      <c r="FC438" s="236"/>
      <c r="FD438" s="236"/>
      <c r="FE438" s="236"/>
      <c r="FF438" s="236"/>
      <c r="FG438" s="236"/>
      <c r="FH438" s="236"/>
      <c r="FI438" s="236"/>
      <c r="FJ438" s="236"/>
      <c r="FK438" s="236"/>
      <c r="FL438" s="236"/>
      <c r="FM438" s="236"/>
      <c r="FN438" s="236"/>
      <c r="FO438" s="236"/>
      <c r="FP438" s="236"/>
      <c r="FQ438" s="236"/>
      <c r="FR438" s="236"/>
      <c r="FS438" s="236"/>
      <c r="FT438" s="236"/>
      <c r="FU438" s="236"/>
      <c r="FV438" s="236"/>
      <c r="FW438" s="236"/>
      <c r="FX438" s="236"/>
      <c r="FY438" s="236"/>
      <c r="FZ438" s="236"/>
      <c r="GA438" s="236"/>
      <c r="GB438" s="236"/>
      <c r="GC438" s="236"/>
      <c r="GD438" s="236"/>
      <c r="GE438" s="236"/>
      <c r="GF438" s="236"/>
      <c r="GG438" s="236"/>
      <c r="GH438" s="236"/>
      <c r="GI438" s="236"/>
      <c r="GJ438" s="236"/>
      <c r="GK438" s="236"/>
      <c r="GL438" s="236"/>
      <c r="GM438" s="236"/>
      <c r="GN438" s="236"/>
      <c r="GO438" s="236"/>
      <c r="GP438" s="236"/>
      <c r="GQ438" s="236"/>
      <c r="GR438" s="236"/>
      <c r="GS438" s="236"/>
      <c r="GT438" s="236"/>
      <c r="GU438" s="236"/>
      <c r="GV438" s="236"/>
      <c r="GW438" s="236"/>
      <c r="GX438" s="236"/>
      <c r="GY438" s="236"/>
      <c r="GZ438" s="236"/>
      <c r="HA438" s="236"/>
      <c r="HB438" s="236"/>
      <c r="HC438" s="236"/>
      <c r="HD438" s="236"/>
      <c r="HE438" s="236"/>
      <c r="HF438" s="236"/>
      <c r="HG438" s="236"/>
      <c r="HH438" s="236"/>
      <c r="HI438" s="236"/>
      <c r="HJ438" s="236"/>
      <c r="HK438" s="236"/>
      <c r="HL438" s="236"/>
      <c r="HM438" s="236"/>
      <c r="HN438" s="236"/>
      <c r="HO438" s="236"/>
      <c r="HP438" s="236"/>
      <c r="HQ438" s="236"/>
      <c r="HR438" s="236"/>
      <c r="HS438" s="236"/>
      <c r="HT438" s="236"/>
      <c r="HU438" s="236"/>
      <c r="HV438" s="236"/>
      <c r="HW438" s="236"/>
      <c r="HX438" s="236"/>
      <c r="HY438" s="236"/>
      <c r="HZ438" s="236"/>
      <c r="IA438" s="236"/>
      <c r="IB438" s="236"/>
      <c r="IC438" s="236"/>
      <c r="ID438" s="236"/>
      <c r="IE438" s="236"/>
      <c r="IF438" s="236"/>
      <c r="IG438" s="236"/>
      <c r="IH438" s="236"/>
      <c r="II438" s="236"/>
      <c r="IJ438" s="236"/>
      <c r="IK438" s="236"/>
      <c r="IL438" s="236"/>
      <c r="IM438" s="236"/>
      <c r="IN438" s="236"/>
      <c r="IO438" s="236"/>
      <c r="IP438" s="236"/>
      <c r="IQ438" s="236"/>
      <c r="IR438" s="236"/>
      <c r="IS438" s="236"/>
      <c r="IT438" s="236"/>
      <c r="IU438" s="236"/>
      <c r="IV438" s="236"/>
      <c r="IW438" s="236"/>
      <c r="IX438" s="236"/>
      <c r="IY438" s="236"/>
      <c r="IZ438" s="236"/>
      <c r="JA438" s="236"/>
      <c r="JB438" s="236"/>
      <c r="JC438" s="236"/>
      <c r="JD438" s="236"/>
      <c r="JE438" s="236"/>
      <c r="JF438" s="236"/>
      <c r="JG438" s="236"/>
      <c r="JH438" s="236"/>
      <c r="JI438" s="236"/>
      <c r="JJ438" s="236"/>
      <c r="JK438" s="236"/>
      <c r="JL438" s="236"/>
      <c r="JM438" s="236"/>
      <c r="JN438" s="236"/>
      <c r="JO438" s="236"/>
      <c r="JP438" s="236"/>
      <c r="JQ438" s="236"/>
      <c r="JR438" s="236"/>
      <c r="JS438" s="236"/>
      <c r="JT438" s="236"/>
      <c r="JU438" s="236"/>
      <c r="JV438" s="236"/>
      <c r="JW438" s="236"/>
      <c r="JX438" s="236"/>
      <c r="JY438" s="236"/>
      <c r="JZ438" s="236"/>
      <c r="KA438" s="236"/>
      <c r="KB438" s="236"/>
      <c r="KC438" s="236"/>
      <c r="KD438" s="236"/>
      <c r="KE438" s="236"/>
      <c r="KF438" s="236"/>
      <c r="KG438" s="236"/>
      <c r="KH438" s="236"/>
      <c r="KI438" s="236"/>
      <c r="KJ438" s="236"/>
      <c r="KK438" s="236"/>
      <c r="KL438" s="236"/>
      <c r="KM438" s="236"/>
      <c r="KN438" s="236"/>
      <c r="KO438" s="236"/>
      <c r="KP438" s="236"/>
      <c r="KQ438" s="236"/>
      <c r="KR438" s="236"/>
      <c r="KS438" s="236"/>
      <c r="KT438" s="236"/>
      <c r="KU438" s="236"/>
      <c r="KV438" s="236"/>
      <c r="KW438" s="236"/>
      <c r="KX438" s="236"/>
      <c r="KY438" s="236"/>
      <c r="KZ438" s="236"/>
      <c r="LA438" s="236"/>
      <c r="LB438" s="236"/>
      <c r="LC438" s="236"/>
      <c r="LD438" s="236"/>
      <c r="LE438" s="236"/>
      <c r="LF438" s="236"/>
      <c r="LG438" s="236"/>
      <c r="LH438" s="236"/>
      <c r="LI438" s="236"/>
      <c r="LJ438" s="236"/>
      <c r="LK438" s="236"/>
      <c r="LL438" s="236"/>
      <c r="LM438" s="236"/>
      <c r="LN438" s="236"/>
      <c r="LO438" s="236"/>
      <c r="LP438" s="236"/>
      <c r="LQ438" s="236"/>
      <c r="LR438" s="236"/>
      <c r="LS438" s="236"/>
      <c r="LT438" s="236"/>
      <c r="LU438" s="236"/>
      <c r="LV438" s="236"/>
      <c r="LW438" s="236"/>
      <c r="LX438" s="236"/>
      <c r="LY438" s="236"/>
      <c r="LZ438" s="236"/>
      <c r="MA438" s="236"/>
      <c r="MB438" s="236"/>
      <c r="MC438" s="236"/>
      <c r="MD438" s="236"/>
      <c r="ME438" s="236"/>
      <c r="MF438" s="236"/>
      <c r="MG438" s="236"/>
      <c r="MH438" s="236"/>
      <c r="MI438" s="236"/>
      <c r="MJ438" s="236"/>
      <c r="MK438" s="236"/>
      <c r="ML438" s="236"/>
      <c r="MM438" s="236"/>
      <c r="MN438" s="236"/>
      <c r="MO438" s="236"/>
      <c r="MP438" s="236"/>
      <c r="MQ438" s="236"/>
      <c r="MR438" s="236"/>
      <c r="MS438" s="236"/>
      <c r="MT438" s="236"/>
      <c r="MU438" s="236"/>
      <c r="MV438" s="236"/>
      <c r="MW438" s="236"/>
      <c r="MX438" s="236"/>
      <c r="MY438" s="236"/>
      <c r="MZ438" s="236"/>
      <c r="NA438" s="236"/>
      <c r="NB438" s="236"/>
      <c r="NC438" s="236"/>
      <c r="ND438" s="236"/>
      <c r="NE438" s="236"/>
      <c r="NF438" s="236"/>
      <c r="NG438" s="236"/>
      <c r="NH438" s="236"/>
      <c r="NI438" s="236"/>
      <c r="NJ438" s="236"/>
      <c r="NK438" s="236"/>
      <c r="NL438" s="236"/>
      <c r="NM438" s="236"/>
      <c r="NN438" s="236"/>
      <c r="NO438" s="236"/>
      <c r="NP438" s="236"/>
      <c r="NQ438" s="236"/>
      <c r="NR438" s="236"/>
      <c r="NS438" s="236"/>
      <c r="NT438" s="236"/>
      <c r="NU438" s="236"/>
      <c r="NV438" s="236"/>
      <c r="NW438" s="236"/>
      <c r="NX438" s="236"/>
      <c r="NY438" s="236"/>
      <c r="NZ438" s="236"/>
      <c r="OA438" s="236"/>
      <c r="OB438" s="236"/>
      <c r="OC438" s="236"/>
      <c r="OD438" s="236"/>
      <c r="OE438" s="236"/>
      <c r="OF438" s="236"/>
      <c r="OG438" s="236"/>
      <c r="OH438" s="236"/>
      <c r="OI438" s="236"/>
      <c r="OJ438" s="236"/>
      <c r="OK438" s="236"/>
      <c r="OL438" s="236"/>
      <c r="OM438" s="236"/>
      <c r="ON438" s="236"/>
      <c r="OO438" s="236"/>
      <c r="OP438" s="236"/>
      <c r="OQ438" s="236"/>
      <c r="OR438" s="236"/>
      <c r="OS438" s="236"/>
      <c r="OT438" s="236"/>
      <c r="OU438" s="236"/>
      <c r="OV438" s="236"/>
      <c r="OW438" s="236"/>
      <c r="OX438" s="236"/>
      <c r="OY438" s="236"/>
      <c r="OZ438" s="236"/>
      <c r="PA438" s="236"/>
      <c r="PB438" s="236"/>
      <c r="PC438" s="236"/>
      <c r="PD438" s="236"/>
      <c r="PE438" s="236"/>
      <c r="PF438" s="236"/>
      <c r="PG438" s="236"/>
      <c r="PH438" s="236"/>
      <c r="PI438" s="236"/>
      <c r="PJ438" s="236"/>
      <c r="PK438" s="236"/>
      <c r="PL438" s="236"/>
      <c r="PM438" s="236"/>
      <c r="PN438" s="236"/>
      <c r="PO438" s="236"/>
      <c r="PP438" s="236"/>
      <c r="PQ438" s="236"/>
      <c r="PR438" s="236"/>
      <c r="PS438" s="236"/>
      <c r="PT438" s="236"/>
      <c r="PU438" s="236"/>
      <c r="PV438" s="236"/>
      <c r="PW438" s="236"/>
      <c r="PX438" s="236"/>
      <c r="PY438" s="236"/>
      <c r="PZ438" s="236"/>
      <c r="QA438" s="236"/>
      <c r="QB438" s="236"/>
      <c r="QC438" s="236"/>
      <c r="QD438" s="236"/>
      <c r="QE438" s="236"/>
      <c r="QF438" s="236"/>
      <c r="QG438" s="236"/>
      <c r="QH438" s="236"/>
      <c r="QI438" s="236"/>
      <c r="QJ438" s="236"/>
      <c r="QK438" s="236"/>
      <c r="QL438" s="236"/>
      <c r="QM438" s="236"/>
      <c r="QN438" s="236"/>
      <c r="QO438" s="236"/>
      <c r="QP438" s="236"/>
      <c r="QQ438" s="236"/>
      <c r="QR438" s="236"/>
      <c r="QS438" s="236"/>
      <c r="QT438" s="236"/>
      <c r="QU438" s="236"/>
      <c r="QV438" s="236"/>
      <c r="QW438" s="236"/>
      <c r="QX438" s="236"/>
      <c r="QY438" s="236"/>
      <c r="QZ438" s="236"/>
      <c r="RA438" s="236"/>
      <c r="RB438" s="236"/>
      <c r="RC438" s="236"/>
      <c r="RD438" s="236"/>
      <c r="RE438" s="236"/>
      <c r="RF438" s="236"/>
      <c r="RG438" s="236"/>
      <c r="RH438" s="236"/>
      <c r="RI438" s="236"/>
      <c r="RJ438" s="236"/>
      <c r="RK438" s="236"/>
      <c r="RL438" s="236"/>
      <c r="RM438" s="236"/>
      <c r="RN438" s="236"/>
      <c r="RO438" s="236"/>
      <c r="RP438" s="236"/>
      <c r="RQ438" s="236"/>
      <c r="RR438" s="236"/>
      <c r="RS438" s="236"/>
      <c r="RT438" s="236"/>
      <c r="RU438" s="236"/>
      <c r="RV438" s="236"/>
      <c r="RW438" s="236"/>
      <c r="RX438" s="236"/>
      <c r="RY438" s="236"/>
      <c r="RZ438" s="236"/>
      <c r="SA438" s="236"/>
      <c r="SB438" s="236"/>
    </row>
    <row r="439" spans="1:496" ht="15" customHeight="1" x14ac:dyDescent="0.2">
      <c r="A439" s="237" t="str">
        <f t="shared" si="9"/>
        <v>INDEC-PB - 82129-1</v>
      </c>
      <c r="B439" s="237">
        <v>82129</v>
      </c>
      <c r="C439" s="236" t="s">
        <v>51</v>
      </c>
      <c r="D439" s="237">
        <v>1</v>
      </c>
      <c r="E439" s="263" t="s">
        <v>447</v>
      </c>
    </row>
    <row r="440" spans="1:496" s="243" customFormat="1" ht="15" customHeight="1" x14ac:dyDescent="0.2">
      <c r="A440" s="241"/>
      <c r="B440" s="241"/>
      <c r="D440" s="241"/>
      <c r="E440" s="264"/>
      <c r="F440" s="236"/>
      <c r="G440" s="236"/>
      <c r="H440" s="236"/>
      <c r="I440" s="236"/>
      <c r="J440" s="236"/>
      <c r="K440" s="236"/>
      <c r="L440" s="236"/>
      <c r="M440" s="236"/>
      <c r="N440" s="236"/>
      <c r="O440" s="236"/>
      <c r="P440" s="236"/>
      <c r="Q440" s="236"/>
      <c r="R440" s="236"/>
      <c r="S440" s="236"/>
      <c r="T440" s="236"/>
      <c r="U440" s="236"/>
      <c r="V440" s="236"/>
      <c r="W440" s="236"/>
      <c r="X440" s="236"/>
      <c r="Y440" s="236"/>
      <c r="Z440" s="236"/>
      <c r="AA440" s="236"/>
      <c r="AB440" s="236"/>
      <c r="AC440" s="236"/>
      <c r="AD440" s="236"/>
      <c r="AE440" s="236"/>
      <c r="AF440" s="236"/>
      <c r="AG440" s="236"/>
      <c r="AH440" s="236"/>
      <c r="AI440" s="236"/>
      <c r="AJ440" s="236"/>
      <c r="AK440" s="236"/>
      <c r="AL440" s="236"/>
      <c r="AM440" s="236"/>
      <c r="AN440" s="236"/>
      <c r="AO440" s="236"/>
      <c r="AP440" s="236"/>
      <c r="AQ440" s="236"/>
      <c r="AR440" s="236"/>
      <c r="AS440" s="236"/>
      <c r="AT440" s="236"/>
      <c r="AU440" s="236"/>
      <c r="AV440" s="236"/>
      <c r="AW440" s="236"/>
      <c r="AX440" s="236"/>
      <c r="AY440" s="236"/>
      <c r="AZ440" s="236"/>
      <c r="BA440" s="236"/>
      <c r="BB440" s="236"/>
      <c r="BC440" s="236"/>
      <c r="BD440" s="236"/>
      <c r="BE440" s="236"/>
      <c r="BF440" s="236"/>
      <c r="BG440" s="236"/>
      <c r="BH440" s="236"/>
      <c r="BI440" s="236"/>
      <c r="BJ440" s="236"/>
      <c r="BK440" s="236"/>
      <c r="BL440" s="236"/>
      <c r="BM440" s="236"/>
      <c r="BN440" s="236"/>
      <c r="BO440" s="236"/>
      <c r="BP440" s="236"/>
      <c r="BQ440" s="236"/>
      <c r="BR440" s="236"/>
      <c r="BS440" s="236"/>
      <c r="BT440" s="236"/>
      <c r="BU440" s="236"/>
      <c r="BV440" s="236"/>
      <c r="BW440" s="236"/>
      <c r="BX440" s="236"/>
      <c r="BY440" s="236"/>
      <c r="BZ440" s="236"/>
      <c r="CA440" s="236"/>
      <c r="CB440" s="236"/>
      <c r="CC440" s="236"/>
      <c r="CD440" s="236"/>
      <c r="CE440" s="236"/>
      <c r="CF440" s="236"/>
      <c r="CG440" s="236"/>
      <c r="CH440" s="236"/>
      <c r="CI440" s="236"/>
      <c r="CJ440" s="236"/>
      <c r="CK440" s="236"/>
      <c r="CL440" s="236"/>
      <c r="CM440" s="236"/>
      <c r="CN440" s="236"/>
      <c r="CO440" s="236"/>
      <c r="CP440" s="236"/>
      <c r="CQ440" s="236"/>
      <c r="CR440" s="236"/>
      <c r="CS440" s="236"/>
      <c r="CT440" s="236"/>
      <c r="CU440" s="236"/>
      <c r="CV440" s="236"/>
      <c r="CW440" s="236"/>
      <c r="CX440" s="236"/>
      <c r="CY440" s="236"/>
      <c r="CZ440" s="236"/>
      <c r="DA440" s="236"/>
      <c r="DB440" s="236"/>
      <c r="DC440" s="236"/>
      <c r="DD440" s="236"/>
      <c r="DE440" s="236"/>
      <c r="DF440" s="236"/>
      <c r="DG440" s="236"/>
      <c r="DH440" s="236"/>
      <c r="DI440" s="236"/>
      <c r="DJ440" s="236"/>
      <c r="DK440" s="236"/>
      <c r="DL440" s="236"/>
      <c r="DM440" s="236"/>
      <c r="DN440" s="236"/>
      <c r="DO440" s="236"/>
      <c r="DP440" s="236"/>
      <c r="DQ440" s="236"/>
      <c r="DR440" s="236"/>
      <c r="DS440" s="236"/>
      <c r="DT440" s="236"/>
      <c r="DU440" s="236"/>
      <c r="DV440" s="236"/>
      <c r="DW440" s="236"/>
      <c r="DX440" s="236"/>
      <c r="DY440" s="236"/>
      <c r="DZ440" s="236"/>
      <c r="EA440" s="236"/>
      <c r="EB440" s="236"/>
      <c r="EC440" s="236"/>
      <c r="ED440" s="236"/>
      <c r="EE440" s="236"/>
      <c r="EF440" s="236"/>
      <c r="EG440" s="236"/>
      <c r="EH440" s="236"/>
      <c r="EI440" s="236"/>
      <c r="EJ440" s="236"/>
      <c r="EK440" s="236"/>
      <c r="EL440" s="236"/>
      <c r="EM440" s="236"/>
      <c r="EN440" s="236"/>
      <c r="EO440" s="236"/>
      <c r="EP440" s="236"/>
      <c r="EQ440" s="236"/>
      <c r="ER440" s="236"/>
      <c r="ES440" s="236"/>
      <c r="ET440" s="236"/>
      <c r="EU440" s="236"/>
      <c r="EV440" s="236"/>
      <c r="EW440" s="236"/>
      <c r="EX440" s="236"/>
      <c r="EY440" s="236"/>
      <c r="EZ440" s="236"/>
      <c r="FA440" s="236"/>
      <c r="FB440" s="236"/>
      <c r="FC440" s="236"/>
      <c r="FD440" s="236"/>
      <c r="FE440" s="236"/>
      <c r="FF440" s="236"/>
      <c r="FG440" s="236"/>
      <c r="FH440" s="236"/>
      <c r="FI440" s="236"/>
      <c r="FJ440" s="236"/>
      <c r="FK440" s="236"/>
      <c r="FL440" s="236"/>
      <c r="FM440" s="236"/>
      <c r="FN440" s="236"/>
      <c r="FO440" s="236"/>
      <c r="FP440" s="236"/>
      <c r="FQ440" s="236"/>
      <c r="FR440" s="236"/>
      <c r="FS440" s="236"/>
      <c r="FT440" s="236"/>
      <c r="FU440" s="236"/>
      <c r="FV440" s="236"/>
      <c r="FW440" s="236"/>
      <c r="FX440" s="236"/>
      <c r="FY440" s="236"/>
      <c r="FZ440" s="236"/>
      <c r="GA440" s="236"/>
      <c r="GB440" s="236"/>
      <c r="GC440" s="236"/>
      <c r="GD440" s="236"/>
      <c r="GE440" s="236"/>
      <c r="GF440" s="236"/>
      <c r="GG440" s="236"/>
      <c r="GH440" s="236"/>
      <c r="GI440" s="236"/>
      <c r="GJ440" s="236"/>
      <c r="GK440" s="236"/>
      <c r="GL440" s="236"/>
      <c r="GM440" s="236"/>
      <c r="GN440" s="236"/>
      <c r="GO440" s="236"/>
      <c r="GP440" s="236"/>
      <c r="GQ440" s="236"/>
      <c r="GR440" s="236"/>
      <c r="GS440" s="236"/>
      <c r="GT440" s="236"/>
      <c r="GU440" s="236"/>
      <c r="GV440" s="236"/>
      <c r="GW440" s="236"/>
      <c r="GX440" s="236"/>
      <c r="GY440" s="236"/>
      <c r="GZ440" s="236"/>
      <c r="HA440" s="236"/>
      <c r="HB440" s="236"/>
      <c r="HC440" s="236"/>
      <c r="HD440" s="236"/>
      <c r="HE440" s="236"/>
      <c r="HF440" s="236"/>
      <c r="HG440" s="236"/>
      <c r="HH440" s="236"/>
      <c r="HI440" s="236"/>
      <c r="HJ440" s="236"/>
      <c r="HK440" s="236"/>
      <c r="HL440" s="236"/>
      <c r="HM440" s="236"/>
      <c r="HN440" s="236"/>
      <c r="HO440" s="236"/>
      <c r="HP440" s="236"/>
      <c r="HQ440" s="236"/>
      <c r="HR440" s="236"/>
      <c r="HS440" s="236"/>
      <c r="HT440" s="236"/>
      <c r="HU440" s="236"/>
      <c r="HV440" s="236"/>
      <c r="HW440" s="236"/>
      <c r="HX440" s="236"/>
      <c r="HY440" s="236"/>
      <c r="HZ440" s="236"/>
      <c r="IA440" s="236"/>
      <c r="IB440" s="236"/>
      <c r="IC440" s="236"/>
      <c r="ID440" s="236"/>
      <c r="IE440" s="236"/>
      <c r="IF440" s="236"/>
      <c r="IG440" s="236"/>
      <c r="IH440" s="236"/>
      <c r="II440" s="236"/>
      <c r="IJ440" s="236"/>
      <c r="IK440" s="236"/>
      <c r="IL440" s="236"/>
      <c r="IM440" s="236"/>
      <c r="IN440" s="236"/>
      <c r="IO440" s="236"/>
      <c r="IP440" s="236"/>
      <c r="IQ440" s="236"/>
      <c r="IR440" s="236"/>
      <c r="IS440" s="236"/>
      <c r="IT440" s="236"/>
      <c r="IU440" s="236"/>
      <c r="IV440" s="236"/>
      <c r="IW440" s="236"/>
      <c r="IX440" s="236"/>
      <c r="IY440" s="236"/>
      <c r="IZ440" s="236"/>
      <c r="JA440" s="236"/>
      <c r="JB440" s="236"/>
      <c r="JC440" s="236"/>
      <c r="JD440" s="236"/>
      <c r="JE440" s="236"/>
      <c r="JF440" s="236"/>
      <c r="JG440" s="236"/>
      <c r="JH440" s="236"/>
      <c r="JI440" s="236"/>
      <c r="JJ440" s="236"/>
      <c r="JK440" s="236"/>
      <c r="JL440" s="236"/>
      <c r="JM440" s="236"/>
      <c r="JN440" s="236"/>
      <c r="JO440" s="236"/>
      <c r="JP440" s="236"/>
      <c r="JQ440" s="236"/>
      <c r="JR440" s="236"/>
      <c r="JS440" s="236"/>
      <c r="JT440" s="236"/>
      <c r="JU440" s="236"/>
      <c r="JV440" s="236"/>
      <c r="JW440" s="236"/>
      <c r="JX440" s="236"/>
      <c r="JY440" s="236"/>
      <c r="JZ440" s="236"/>
      <c r="KA440" s="236"/>
      <c r="KB440" s="236"/>
      <c r="KC440" s="236"/>
      <c r="KD440" s="236"/>
      <c r="KE440" s="236"/>
      <c r="KF440" s="236"/>
      <c r="KG440" s="236"/>
      <c r="KH440" s="236"/>
      <c r="KI440" s="236"/>
      <c r="KJ440" s="236"/>
      <c r="KK440" s="236"/>
      <c r="KL440" s="236"/>
      <c r="KM440" s="236"/>
      <c r="KN440" s="236"/>
      <c r="KO440" s="236"/>
      <c r="KP440" s="236"/>
      <c r="KQ440" s="236"/>
      <c r="KR440" s="236"/>
      <c r="KS440" s="236"/>
      <c r="KT440" s="236"/>
      <c r="KU440" s="236"/>
      <c r="KV440" s="236"/>
      <c r="KW440" s="236"/>
      <c r="KX440" s="236"/>
      <c r="KY440" s="236"/>
      <c r="KZ440" s="236"/>
      <c r="LA440" s="236"/>
      <c r="LB440" s="236"/>
      <c r="LC440" s="236"/>
      <c r="LD440" s="236"/>
      <c r="LE440" s="236"/>
      <c r="LF440" s="236"/>
      <c r="LG440" s="236"/>
      <c r="LH440" s="236"/>
      <c r="LI440" s="236"/>
      <c r="LJ440" s="236"/>
      <c r="LK440" s="236"/>
      <c r="LL440" s="236"/>
      <c r="LM440" s="236"/>
      <c r="LN440" s="236"/>
      <c r="LO440" s="236"/>
      <c r="LP440" s="236"/>
      <c r="LQ440" s="236"/>
      <c r="LR440" s="236"/>
      <c r="LS440" s="236"/>
      <c r="LT440" s="236"/>
      <c r="LU440" s="236"/>
      <c r="LV440" s="236"/>
      <c r="LW440" s="236"/>
      <c r="LX440" s="236"/>
      <c r="LY440" s="236"/>
      <c r="LZ440" s="236"/>
      <c r="MA440" s="236"/>
      <c r="MB440" s="236"/>
      <c r="MC440" s="236"/>
      <c r="MD440" s="236"/>
      <c r="ME440" s="236"/>
      <c r="MF440" s="236"/>
      <c r="MG440" s="236"/>
      <c r="MH440" s="236"/>
      <c r="MI440" s="236"/>
      <c r="MJ440" s="236"/>
      <c r="MK440" s="236"/>
      <c r="ML440" s="236"/>
      <c r="MM440" s="236"/>
      <c r="MN440" s="236"/>
      <c r="MO440" s="236"/>
      <c r="MP440" s="236"/>
      <c r="MQ440" s="236"/>
      <c r="MR440" s="236"/>
      <c r="MS440" s="236"/>
      <c r="MT440" s="236"/>
      <c r="MU440" s="236"/>
      <c r="MV440" s="236"/>
      <c r="MW440" s="236"/>
      <c r="MX440" s="236"/>
      <c r="MY440" s="236"/>
      <c r="MZ440" s="236"/>
      <c r="NA440" s="236"/>
      <c r="NB440" s="236"/>
      <c r="NC440" s="236"/>
      <c r="ND440" s="236"/>
      <c r="NE440" s="236"/>
      <c r="NF440" s="236"/>
      <c r="NG440" s="236"/>
      <c r="NH440" s="236"/>
      <c r="NI440" s="236"/>
      <c r="NJ440" s="236"/>
      <c r="NK440" s="236"/>
      <c r="NL440" s="236"/>
      <c r="NM440" s="236"/>
      <c r="NN440" s="236"/>
      <c r="NO440" s="236"/>
      <c r="NP440" s="236"/>
      <c r="NQ440" s="236"/>
      <c r="NR440" s="236"/>
      <c r="NS440" s="236"/>
      <c r="NT440" s="236"/>
      <c r="NU440" s="236"/>
      <c r="NV440" s="236"/>
      <c r="NW440" s="236"/>
      <c r="NX440" s="236"/>
      <c r="NY440" s="236"/>
      <c r="NZ440" s="236"/>
      <c r="OA440" s="236"/>
      <c r="OB440" s="236"/>
      <c r="OC440" s="236"/>
      <c r="OD440" s="236"/>
      <c r="OE440" s="236"/>
      <c r="OF440" s="236"/>
      <c r="OG440" s="236"/>
      <c r="OH440" s="236"/>
      <c r="OI440" s="236"/>
      <c r="OJ440" s="236"/>
      <c r="OK440" s="236"/>
      <c r="OL440" s="236"/>
      <c r="OM440" s="236"/>
      <c r="ON440" s="236"/>
      <c r="OO440" s="236"/>
      <c r="OP440" s="236"/>
      <c r="OQ440" s="236"/>
      <c r="OR440" s="236"/>
      <c r="OS440" s="236"/>
      <c r="OT440" s="236"/>
      <c r="OU440" s="236"/>
      <c r="OV440" s="236"/>
      <c r="OW440" s="236"/>
      <c r="OX440" s="236"/>
      <c r="OY440" s="236"/>
      <c r="OZ440" s="236"/>
      <c r="PA440" s="236"/>
      <c r="PB440" s="236"/>
      <c r="PC440" s="236"/>
      <c r="PD440" s="236"/>
      <c r="PE440" s="236"/>
      <c r="PF440" s="236"/>
      <c r="PG440" s="236"/>
      <c r="PH440" s="236"/>
      <c r="PI440" s="236"/>
      <c r="PJ440" s="236"/>
      <c r="PK440" s="236"/>
      <c r="PL440" s="236"/>
      <c r="PM440" s="236"/>
      <c r="PN440" s="236"/>
      <c r="PO440" s="236"/>
      <c r="PP440" s="236"/>
      <c r="PQ440" s="236"/>
      <c r="PR440" s="236"/>
      <c r="PS440" s="236"/>
      <c r="PT440" s="236"/>
      <c r="PU440" s="236"/>
      <c r="PV440" s="236"/>
      <c r="PW440" s="236"/>
      <c r="PX440" s="236"/>
      <c r="PY440" s="236"/>
      <c r="PZ440" s="236"/>
      <c r="QA440" s="236"/>
      <c r="QB440" s="236"/>
      <c r="QC440" s="236"/>
      <c r="QD440" s="236"/>
      <c r="QE440" s="236"/>
      <c r="QF440" s="236"/>
      <c r="QG440" s="236"/>
      <c r="QH440" s="236"/>
      <c r="QI440" s="236"/>
      <c r="QJ440" s="236"/>
      <c r="QK440" s="236"/>
      <c r="QL440" s="236"/>
      <c r="QM440" s="236"/>
      <c r="QN440" s="236"/>
      <c r="QO440" s="236"/>
      <c r="QP440" s="236"/>
      <c r="QQ440" s="236"/>
      <c r="QR440" s="236"/>
      <c r="QS440" s="236"/>
      <c r="QT440" s="236"/>
      <c r="QU440" s="236"/>
      <c r="QV440" s="236"/>
      <c r="QW440" s="236"/>
      <c r="QX440" s="236"/>
      <c r="QY440" s="236"/>
      <c r="QZ440" s="236"/>
      <c r="RA440" s="236"/>
      <c r="RB440" s="236"/>
      <c r="RC440" s="236"/>
      <c r="RD440" s="236"/>
      <c r="RE440" s="236"/>
      <c r="RF440" s="236"/>
      <c r="RG440" s="236"/>
      <c r="RH440" s="236"/>
      <c r="RI440" s="236"/>
      <c r="RJ440" s="236"/>
      <c r="RK440" s="236"/>
      <c r="RL440" s="236"/>
      <c r="RM440" s="236"/>
      <c r="RN440" s="236"/>
      <c r="RO440" s="236"/>
      <c r="RP440" s="236"/>
      <c r="RQ440" s="236"/>
      <c r="RR440" s="236"/>
      <c r="RS440" s="236"/>
      <c r="RT440" s="236"/>
      <c r="RU440" s="236"/>
      <c r="RV440" s="236"/>
      <c r="RW440" s="236"/>
      <c r="RX440" s="236"/>
      <c r="RY440" s="236"/>
      <c r="RZ440" s="236"/>
      <c r="SA440" s="236"/>
      <c r="SB440" s="236"/>
    </row>
    <row r="441" spans="1:496" ht="15" customHeight="1" x14ac:dyDescent="0.2">
      <c r="A441" s="237" t="str">
        <f t="shared" si="9"/>
        <v>INDEC-PB - 93310-1</v>
      </c>
      <c r="B441" s="237">
        <v>93310</v>
      </c>
      <c r="C441" s="236" t="s">
        <v>51</v>
      </c>
      <c r="D441" s="237">
        <v>1</v>
      </c>
      <c r="E441" s="263" t="s">
        <v>448</v>
      </c>
    </row>
    <row r="442" spans="1:496" s="243" customFormat="1" ht="15" customHeight="1" x14ac:dyDescent="0.2">
      <c r="A442" s="241"/>
      <c r="B442" s="241"/>
      <c r="D442" s="241"/>
      <c r="E442" s="264"/>
      <c r="F442" s="236"/>
      <c r="G442" s="236"/>
      <c r="H442" s="236"/>
      <c r="I442" s="236"/>
      <c r="J442" s="236"/>
      <c r="K442" s="236"/>
      <c r="L442" s="236"/>
      <c r="M442" s="236"/>
      <c r="N442" s="236"/>
      <c r="O442" s="236"/>
      <c r="P442" s="236"/>
      <c r="Q442" s="236"/>
      <c r="R442" s="236"/>
      <c r="S442" s="236"/>
      <c r="T442" s="236"/>
      <c r="U442" s="236"/>
      <c r="V442" s="236"/>
      <c r="W442" s="236"/>
      <c r="X442" s="236"/>
      <c r="Y442" s="236"/>
      <c r="Z442" s="236"/>
      <c r="AA442" s="236"/>
      <c r="AB442" s="236"/>
      <c r="AC442" s="236"/>
      <c r="AD442" s="236"/>
      <c r="AE442" s="236"/>
      <c r="AF442" s="236"/>
      <c r="AG442" s="236"/>
      <c r="AH442" s="236"/>
      <c r="AI442" s="236"/>
      <c r="AJ442" s="236"/>
      <c r="AK442" s="236"/>
      <c r="AL442" s="236"/>
      <c r="AM442" s="236"/>
      <c r="AN442" s="236"/>
      <c r="AO442" s="236"/>
      <c r="AP442" s="236"/>
      <c r="AQ442" s="236"/>
      <c r="AR442" s="236"/>
      <c r="AS442" s="236"/>
      <c r="AT442" s="236"/>
      <c r="AU442" s="236"/>
      <c r="AV442" s="236"/>
      <c r="AW442" s="236"/>
      <c r="AX442" s="236"/>
      <c r="AY442" s="236"/>
      <c r="AZ442" s="236"/>
      <c r="BA442" s="236"/>
      <c r="BB442" s="236"/>
      <c r="BC442" s="236"/>
      <c r="BD442" s="236"/>
      <c r="BE442" s="236"/>
      <c r="BF442" s="236"/>
      <c r="BG442" s="236"/>
      <c r="BH442" s="236"/>
      <c r="BI442" s="236"/>
      <c r="BJ442" s="236"/>
      <c r="BK442" s="236"/>
      <c r="BL442" s="236"/>
      <c r="BM442" s="236"/>
      <c r="BN442" s="236"/>
      <c r="BO442" s="236"/>
      <c r="BP442" s="236"/>
      <c r="BQ442" s="236"/>
      <c r="BR442" s="236"/>
      <c r="BS442" s="236"/>
      <c r="BT442" s="236"/>
      <c r="BU442" s="236"/>
      <c r="BV442" s="236"/>
      <c r="BW442" s="236"/>
      <c r="BX442" s="236"/>
      <c r="BY442" s="236"/>
      <c r="BZ442" s="236"/>
      <c r="CA442" s="236"/>
      <c r="CB442" s="236"/>
      <c r="CC442" s="236"/>
      <c r="CD442" s="236"/>
      <c r="CE442" s="236"/>
      <c r="CF442" s="236"/>
      <c r="CG442" s="236"/>
      <c r="CH442" s="236"/>
      <c r="CI442" s="236"/>
      <c r="CJ442" s="236"/>
      <c r="CK442" s="236"/>
      <c r="CL442" s="236"/>
      <c r="CM442" s="236"/>
      <c r="CN442" s="236"/>
      <c r="CO442" s="236"/>
      <c r="CP442" s="236"/>
      <c r="CQ442" s="236"/>
      <c r="CR442" s="236"/>
      <c r="CS442" s="236"/>
      <c r="CT442" s="236"/>
      <c r="CU442" s="236"/>
      <c r="CV442" s="236"/>
      <c r="CW442" s="236"/>
      <c r="CX442" s="236"/>
      <c r="CY442" s="236"/>
      <c r="CZ442" s="236"/>
      <c r="DA442" s="236"/>
      <c r="DB442" s="236"/>
      <c r="DC442" s="236"/>
      <c r="DD442" s="236"/>
      <c r="DE442" s="236"/>
      <c r="DF442" s="236"/>
      <c r="DG442" s="236"/>
      <c r="DH442" s="236"/>
      <c r="DI442" s="236"/>
      <c r="DJ442" s="236"/>
      <c r="DK442" s="236"/>
      <c r="DL442" s="236"/>
      <c r="DM442" s="236"/>
      <c r="DN442" s="236"/>
      <c r="DO442" s="236"/>
      <c r="DP442" s="236"/>
      <c r="DQ442" s="236"/>
      <c r="DR442" s="236"/>
      <c r="DS442" s="236"/>
      <c r="DT442" s="236"/>
      <c r="DU442" s="236"/>
      <c r="DV442" s="236"/>
      <c r="DW442" s="236"/>
      <c r="DX442" s="236"/>
      <c r="DY442" s="236"/>
      <c r="DZ442" s="236"/>
      <c r="EA442" s="236"/>
      <c r="EB442" s="236"/>
      <c r="EC442" s="236"/>
      <c r="ED442" s="236"/>
      <c r="EE442" s="236"/>
      <c r="EF442" s="236"/>
      <c r="EG442" s="236"/>
      <c r="EH442" s="236"/>
      <c r="EI442" s="236"/>
      <c r="EJ442" s="236"/>
      <c r="EK442" s="236"/>
      <c r="EL442" s="236"/>
      <c r="EM442" s="236"/>
      <c r="EN442" s="236"/>
      <c r="EO442" s="236"/>
      <c r="EP442" s="236"/>
      <c r="EQ442" s="236"/>
      <c r="ER442" s="236"/>
      <c r="ES442" s="236"/>
      <c r="ET442" s="236"/>
      <c r="EU442" s="236"/>
      <c r="EV442" s="236"/>
      <c r="EW442" s="236"/>
      <c r="EX442" s="236"/>
      <c r="EY442" s="236"/>
      <c r="EZ442" s="236"/>
      <c r="FA442" s="236"/>
      <c r="FB442" s="236"/>
      <c r="FC442" s="236"/>
      <c r="FD442" s="236"/>
      <c r="FE442" s="236"/>
      <c r="FF442" s="236"/>
      <c r="FG442" s="236"/>
      <c r="FH442" s="236"/>
      <c r="FI442" s="236"/>
      <c r="FJ442" s="236"/>
      <c r="FK442" s="236"/>
      <c r="FL442" s="236"/>
      <c r="FM442" s="236"/>
      <c r="FN442" s="236"/>
      <c r="FO442" s="236"/>
      <c r="FP442" s="236"/>
      <c r="FQ442" s="236"/>
      <c r="FR442" s="236"/>
      <c r="FS442" s="236"/>
      <c r="FT442" s="236"/>
      <c r="FU442" s="236"/>
      <c r="FV442" s="236"/>
      <c r="FW442" s="236"/>
      <c r="FX442" s="236"/>
      <c r="FY442" s="236"/>
      <c r="FZ442" s="236"/>
      <c r="GA442" s="236"/>
      <c r="GB442" s="236"/>
      <c r="GC442" s="236"/>
      <c r="GD442" s="236"/>
      <c r="GE442" s="236"/>
      <c r="GF442" s="236"/>
      <c r="GG442" s="236"/>
      <c r="GH442" s="236"/>
      <c r="GI442" s="236"/>
      <c r="GJ442" s="236"/>
      <c r="GK442" s="236"/>
      <c r="GL442" s="236"/>
      <c r="GM442" s="236"/>
      <c r="GN442" s="236"/>
      <c r="GO442" s="236"/>
      <c r="GP442" s="236"/>
      <c r="GQ442" s="236"/>
      <c r="GR442" s="236"/>
      <c r="GS442" s="236"/>
      <c r="GT442" s="236"/>
      <c r="GU442" s="236"/>
      <c r="GV442" s="236"/>
      <c r="GW442" s="236"/>
      <c r="GX442" s="236"/>
      <c r="GY442" s="236"/>
      <c r="GZ442" s="236"/>
      <c r="HA442" s="236"/>
      <c r="HB442" s="236"/>
      <c r="HC442" s="236"/>
      <c r="HD442" s="236"/>
      <c r="HE442" s="236"/>
      <c r="HF442" s="236"/>
      <c r="HG442" s="236"/>
      <c r="HH442" s="236"/>
      <c r="HI442" s="236"/>
      <c r="HJ442" s="236"/>
      <c r="HK442" s="236"/>
      <c r="HL442" s="236"/>
      <c r="HM442" s="236"/>
      <c r="HN442" s="236"/>
      <c r="HO442" s="236"/>
      <c r="HP442" s="236"/>
      <c r="HQ442" s="236"/>
      <c r="HR442" s="236"/>
      <c r="HS442" s="236"/>
      <c r="HT442" s="236"/>
      <c r="HU442" s="236"/>
      <c r="HV442" s="236"/>
      <c r="HW442" s="236"/>
      <c r="HX442" s="236"/>
      <c r="HY442" s="236"/>
      <c r="HZ442" s="236"/>
      <c r="IA442" s="236"/>
      <c r="IB442" s="236"/>
      <c r="IC442" s="236"/>
      <c r="ID442" s="236"/>
      <c r="IE442" s="236"/>
      <c r="IF442" s="236"/>
      <c r="IG442" s="236"/>
      <c r="IH442" s="236"/>
      <c r="II442" s="236"/>
      <c r="IJ442" s="236"/>
      <c r="IK442" s="236"/>
      <c r="IL442" s="236"/>
      <c r="IM442" s="236"/>
      <c r="IN442" s="236"/>
      <c r="IO442" s="236"/>
      <c r="IP442" s="236"/>
      <c r="IQ442" s="236"/>
      <c r="IR442" s="236"/>
      <c r="IS442" s="236"/>
      <c r="IT442" s="236"/>
      <c r="IU442" s="236"/>
      <c r="IV442" s="236"/>
      <c r="IW442" s="236"/>
      <c r="IX442" s="236"/>
      <c r="IY442" s="236"/>
      <c r="IZ442" s="236"/>
      <c r="JA442" s="236"/>
      <c r="JB442" s="236"/>
      <c r="JC442" s="236"/>
      <c r="JD442" s="236"/>
      <c r="JE442" s="236"/>
      <c r="JF442" s="236"/>
      <c r="JG442" s="236"/>
      <c r="JH442" s="236"/>
      <c r="JI442" s="236"/>
      <c r="JJ442" s="236"/>
      <c r="JK442" s="236"/>
      <c r="JL442" s="236"/>
      <c r="JM442" s="236"/>
      <c r="JN442" s="236"/>
      <c r="JO442" s="236"/>
      <c r="JP442" s="236"/>
      <c r="JQ442" s="236"/>
      <c r="JR442" s="236"/>
      <c r="JS442" s="236"/>
      <c r="JT442" s="236"/>
      <c r="JU442" s="236"/>
      <c r="JV442" s="236"/>
      <c r="JW442" s="236"/>
      <c r="JX442" s="236"/>
      <c r="JY442" s="236"/>
      <c r="JZ442" s="236"/>
      <c r="KA442" s="236"/>
      <c r="KB442" s="236"/>
      <c r="KC442" s="236"/>
      <c r="KD442" s="236"/>
      <c r="KE442" s="236"/>
      <c r="KF442" s="236"/>
      <c r="KG442" s="236"/>
      <c r="KH442" s="236"/>
      <c r="KI442" s="236"/>
      <c r="KJ442" s="236"/>
      <c r="KK442" s="236"/>
      <c r="KL442" s="236"/>
      <c r="KM442" s="236"/>
      <c r="KN442" s="236"/>
      <c r="KO442" s="236"/>
      <c r="KP442" s="236"/>
      <c r="KQ442" s="236"/>
      <c r="KR442" s="236"/>
      <c r="KS442" s="236"/>
      <c r="KT442" s="236"/>
      <c r="KU442" s="236"/>
      <c r="KV442" s="236"/>
      <c r="KW442" s="236"/>
      <c r="KX442" s="236"/>
      <c r="KY442" s="236"/>
      <c r="KZ442" s="236"/>
      <c r="LA442" s="236"/>
      <c r="LB442" s="236"/>
      <c r="LC442" s="236"/>
      <c r="LD442" s="236"/>
      <c r="LE442" s="236"/>
      <c r="LF442" s="236"/>
      <c r="LG442" s="236"/>
      <c r="LH442" s="236"/>
      <c r="LI442" s="236"/>
      <c r="LJ442" s="236"/>
      <c r="LK442" s="236"/>
      <c r="LL442" s="236"/>
      <c r="LM442" s="236"/>
      <c r="LN442" s="236"/>
      <c r="LO442" s="236"/>
      <c r="LP442" s="236"/>
      <c r="LQ442" s="236"/>
      <c r="LR442" s="236"/>
      <c r="LS442" s="236"/>
      <c r="LT442" s="236"/>
      <c r="LU442" s="236"/>
      <c r="LV442" s="236"/>
      <c r="LW442" s="236"/>
      <c r="LX442" s="236"/>
      <c r="LY442" s="236"/>
      <c r="LZ442" s="236"/>
      <c r="MA442" s="236"/>
      <c r="MB442" s="236"/>
      <c r="MC442" s="236"/>
      <c r="MD442" s="236"/>
      <c r="ME442" s="236"/>
      <c r="MF442" s="236"/>
      <c r="MG442" s="236"/>
      <c r="MH442" s="236"/>
      <c r="MI442" s="236"/>
      <c r="MJ442" s="236"/>
      <c r="MK442" s="236"/>
      <c r="ML442" s="236"/>
      <c r="MM442" s="236"/>
      <c r="MN442" s="236"/>
      <c r="MO442" s="236"/>
      <c r="MP442" s="236"/>
      <c r="MQ442" s="236"/>
      <c r="MR442" s="236"/>
      <c r="MS442" s="236"/>
      <c r="MT442" s="236"/>
      <c r="MU442" s="236"/>
      <c r="MV442" s="236"/>
      <c r="MW442" s="236"/>
      <c r="MX442" s="236"/>
      <c r="MY442" s="236"/>
      <c r="MZ442" s="236"/>
      <c r="NA442" s="236"/>
      <c r="NB442" s="236"/>
      <c r="NC442" s="236"/>
      <c r="ND442" s="236"/>
      <c r="NE442" s="236"/>
      <c r="NF442" s="236"/>
      <c r="NG442" s="236"/>
      <c r="NH442" s="236"/>
      <c r="NI442" s="236"/>
      <c r="NJ442" s="236"/>
      <c r="NK442" s="236"/>
      <c r="NL442" s="236"/>
      <c r="NM442" s="236"/>
      <c r="NN442" s="236"/>
      <c r="NO442" s="236"/>
      <c r="NP442" s="236"/>
      <c r="NQ442" s="236"/>
      <c r="NR442" s="236"/>
      <c r="NS442" s="236"/>
      <c r="NT442" s="236"/>
      <c r="NU442" s="236"/>
      <c r="NV442" s="236"/>
      <c r="NW442" s="236"/>
      <c r="NX442" s="236"/>
      <c r="NY442" s="236"/>
      <c r="NZ442" s="236"/>
      <c r="OA442" s="236"/>
      <c r="OB442" s="236"/>
      <c r="OC442" s="236"/>
      <c r="OD442" s="236"/>
      <c r="OE442" s="236"/>
      <c r="OF442" s="236"/>
      <c r="OG442" s="236"/>
      <c r="OH442" s="236"/>
      <c r="OI442" s="236"/>
      <c r="OJ442" s="236"/>
      <c r="OK442" s="236"/>
      <c r="OL442" s="236"/>
      <c r="OM442" s="236"/>
      <c r="ON442" s="236"/>
      <c r="OO442" s="236"/>
      <c r="OP442" s="236"/>
      <c r="OQ442" s="236"/>
      <c r="OR442" s="236"/>
      <c r="OS442" s="236"/>
      <c r="OT442" s="236"/>
      <c r="OU442" s="236"/>
      <c r="OV442" s="236"/>
      <c r="OW442" s="236"/>
      <c r="OX442" s="236"/>
      <c r="OY442" s="236"/>
      <c r="OZ442" s="236"/>
      <c r="PA442" s="236"/>
      <c r="PB442" s="236"/>
      <c r="PC442" s="236"/>
      <c r="PD442" s="236"/>
      <c r="PE442" s="236"/>
      <c r="PF442" s="236"/>
      <c r="PG442" s="236"/>
      <c r="PH442" s="236"/>
      <c r="PI442" s="236"/>
      <c r="PJ442" s="236"/>
      <c r="PK442" s="236"/>
      <c r="PL442" s="236"/>
      <c r="PM442" s="236"/>
      <c r="PN442" s="236"/>
      <c r="PO442" s="236"/>
      <c r="PP442" s="236"/>
      <c r="PQ442" s="236"/>
      <c r="PR442" s="236"/>
      <c r="PS442" s="236"/>
      <c r="PT442" s="236"/>
      <c r="PU442" s="236"/>
      <c r="PV442" s="236"/>
      <c r="PW442" s="236"/>
      <c r="PX442" s="236"/>
      <c r="PY442" s="236"/>
      <c r="PZ442" s="236"/>
      <c r="QA442" s="236"/>
      <c r="QB442" s="236"/>
      <c r="QC442" s="236"/>
      <c r="QD442" s="236"/>
      <c r="QE442" s="236"/>
      <c r="QF442" s="236"/>
      <c r="QG442" s="236"/>
      <c r="QH442" s="236"/>
      <c r="QI442" s="236"/>
      <c r="QJ442" s="236"/>
      <c r="QK442" s="236"/>
      <c r="QL442" s="236"/>
      <c r="QM442" s="236"/>
      <c r="QN442" s="236"/>
      <c r="QO442" s="236"/>
      <c r="QP442" s="236"/>
      <c r="QQ442" s="236"/>
      <c r="QR442" s="236"/>
      <c r="QS442" s="236"/>
      <c r="QT442" s="236"/>
      <c r="QU442" s="236"/>
      <c r="QV442" s="236"/>
      <c r="QW442" s="236"/>
      <c r="QX442" s="236"/>
      <c r="QY442" s="236"/>
      <c r="QZ442" s="236"/>
      <c r="RA442" s="236"/>
      <c r="RB442" s="236"/>
      <c r="RC442" s="236"/>
      <c r="RD442" s="236"/>
      <c r="RE442" s="236"/>
      <c r="RF442" s="236"/>
      <c r="RG442" s="236"/>
      <c r="RH442" s="236"/>
      <c r="RI442" s="236"/>
      <c r="RJ442" s="236"/>
      <c r="RK442" s="236"/>
      <c r="RL442" s="236"/>
      <c r="RM442" s="236"/>
      <c r="RN442" s="236"/>
      <c r="RO442" s="236"/>
      <c r="RP442" s="236"/>
      <c r="RQ442" s="236"/>
      <c r="RR442" s="236"/>
      <c r="RS442" s="236"/>
      <c r="RT442" s="236"/>
      <c r="RU442" s="236"/>
      <c r="RV442" s="236"/>
      <c r="RW442" s="236"/>
      <c r="RX442" s="236"/>
      <c r="RY442" s="236"/>
      <c r="RZ442" s="236"/>
      <c r="SA442" s="236"/>
      <c r="SB442" s="236"/>
    </row>
    <row r="443" spans="1:496" s="243" customFormat="1" ht="15" customHeight="1" x14ac:dyDescent="0.2">
      <c r="A443" s="241"/>
      <c r="B443" s="241"/>
      <c r="D443" s="241"/>
      <c r="E443" s="264"/>
      <c r="F443" s="236"/>
      <c r="G443" s="236"/>
      <c r="H443" s="236"/>
      <c r="I443" s="236"/>
      <c r="J443" s="236"/>
      <c r="K443" s="236"/>
      <c r="L443" s="236"/>
      <c r="M443" s="236"/>
      <c r="N443" s="236"/>
      <c r="O443" s="236"/>
      <c r="P443" s="236"/>
      <c r="Q443" s="236"/>
      <c r="R443" s="236"/>
      <c r="S443" s="236"/>
      <c r="T443" s="236"/>
      <c r="U443" s="236"/>
      <c r="V443" s="236"/>
      <c r="W443" s="236"/>
      <c r="X443" s="236"/>
      <c r="Y443" s="236"/>
      <c r="Z443" s="236"/>
      <c r="AA443" s="236"/>
      <c r="AB443" s="236"/>
      <c r="AC443" s="236"/>
      <c r="AD443" s="236"/>
      <c r="AE443" s="236"/>
      <c r="AF443" s="236"/>
      <c r="AG443" s="236"/>
      <c r="AH443" s="236"/>
      <c r="AI443" s="236"/>
      <c r="AJ443" s="236"/>
      <c r="AK443" s="236"/>
      <c r="AL443" s="236"/>
      <c r="AM443" s="236"/>
      <c r="AN443" s="236"/>
      <c r="AO443" s="236"/>
      <c r="AP443" s="236"/>
      <c r="AQ443" s="236"/>
      <c r="AR443" s="236"/>
      <c r="AS443" s="236"/>
      <c r="AT443" s="236"/>
      <c r="AU443" s="236"/>
      <c r="AV443" s="236"/>
      <c r="AW443" s="236"/>
      <c r="AX443" s="236"/>
      <c r="AY443" s="236"/>
      <c r="AZ443" s="236"/>
      <c r="BA443" s="236"/>
      <c r="BB443" s="236"/>
      <c r="BC443" s="236"/>
      <c r="BD443" s="236"/>
      <c r="BE443" s="236"/>
      <c r="BF443" s="236"/>
      <c r="BG443" s="236"/>
      <c r="BH443" s="236"/>
      <c r="BI443" s="236"/>
      <c r="BJ443" s="236"/>
      <c r="BK443" s="236"/>
      <c r="BL443" s="236"/>
      <c r="BM443" s="236"/>
      <c r="BN443" s="236"/>
      <c r="BO443" s="236"/>
      <c r="BP443" s="236"/>
      <c r="BQ443" s="236"/>
      <c r="BR443" s="236"/>
      <c r="BS443" s="236"/>
      <c r="BT443" s="236"/>
      <c r="BU443" s="236"/>
      <c r="BV443" s="236"/>
      <c r="BW443" s="236"/>
      <c r="BX443" s="236"/>
      <c r="BY443" s="236"/>
      <c r="BZ443" s="236"/>
      <c r="CA443" s="236"/>
      <c r="CB443" s="236"/>
      <c r="CC443" s="236"/>
      <c r="CD443" s="236"/>
      <c r="CE443" s="236"/>
      <c r="CF443" s="236"/>
      <c r="CG443" s="236"/>
      <c r="CH443" s="236"/>
      <c r="CI443" s="236"/>
      <c r="CJ443" s="236"/>
      <c r="CK443" s="236"/>
      <c r="CL443" s="236"/>
      <c r="CM443" s="236"/>
      <c r="CN443" s="236"/>
      <c r="CO443" s="236"/>
      <c r="CP443" s="236"/>
      <c r="CQ443" s="236"/>
      <c r="CR443" s="236"/>
      <c r="CS443" s="236"/>
      <c r="CT443" s="236"/>
      <c r="CU443" s="236"/>
      <c r="CV443" s="236"/>
      <c r="CW443" s="236"/>
      <c r="CX443" s="236"/>
      <c r="CY443" s="236"/>
      <c r="CZ443" s="236"/>
      <c r="DA443" s="236"/>
      <c r="DB443" s="236"/>
      <c r="DC443" s="236"/>
      <c r="DD443" s="236"/>
      <c r="DE443" s="236"/>
      <c r="DF443" s="236"/>
      <c r="DG443" s="236"/>
      <c r="DH443" s="236"/>
      <c r="DI443" s="236"/>
      <c r="DJ443" s="236"/>
      <c r="DK443" s="236"/>
      <c r="DL443" s="236"/>
      <c r="DM443" s="236"/>
      <c r="DN443" s="236"/>
      <c r="DO443" s="236"/>
      <c r="DP443" s="236"/>
      <c r="DQ443" s="236"/>
      <c r="DR443" s="236"/>
      <c r="DS443" s="236"/>
      <c r="DT443" s="236"/>
      <c r="DU443" s="236"/>
      <c r="DV443" s="236"/>
      <c r="DW443" s="236"/>
      <c r="DX443" s="236"/>
      <c r="DY443" s="236"/>
      <c r="DZ443" s="236"/>
      <c r="EA443" s="236"/>
      <c r="EB443" s="236"/>
      <c r="EC443" s="236"/>
      <c r="ED443" s="236"/>
      <c r="EE443" s="236"/>
      <c r="EF443" s="236"/>
      <c r="EG443" s="236"/>
      <c r="EH443" s="236"/>
      <c r="EI443" s="236"/>
      <c r="EJ443" s="236"/>
      <c r="EK443" s="236"/>
      <c r="EL443" s="236"/>
      <c r="EM443" s="236"/>
      <c r="EN443" s="236"/>
      <c r="EO443" s="236"/>
      <c r="EP443" s="236"/>
      <c r="EQ443" s="236"/>
      <c r="ER443" s="236"/>
      <c r="ES443" s="236"/>
      <c r="ET443" s="236"/>
      <c r="EU443" s="236"/>
      <c r="EV443" s="236"/>
      <c r="EW443" s="236"/>
      <c r="EX443" s="236"/>
      <c r="EY443" s="236"/>
      <c r="EZ443" s="236"/>
      <c r="FA443" s="236"/>
      <c r="FB443" s="236"/>
      <c r="FC443" s="236"/>
      <c r="FD443" s="236"/>
      <c r="FE443" s="236"/>
      <c r="FF443" s="236"/>
      <c r="FG443" s="236"/>
      <c r="FH443" s="236"/>
      <c r="FI443" s="236"/>
      <c r="FJ443" s="236"/>
      <c r="FK443" s="236"/>
      <c r="FL443" s="236"/>
      <c r="FM443" s="236"/>
      <c r="FN443" s="236"/>
      <c r="FO443" s="236"/>
      <c r="FP443" s="236"/>
      <c r="FQ443" s="236"/>
      <c r="FR443" s="236"/>
      <c r="FS443" s="236"/>
      <c r="FT443" s="236"/>
      <c r="FU443" s="236"/>
      <c r="FV443" s="236"/>
      <c r="FW443" s="236"/>
      <c r="FX443" s="236"/>
      <c r="FY443" s="236"/>
      <c r="FZ443" s="236"/>
      <c r="GA443" s="236"/>
      <c r="GB443" s="236"/>
      <c r="GC443" s="236"/>
      <c r="GD443" s="236"/>
      <c r="GE443" s="236"/>
      <c r="GF443" s="236"/>
      <c r="GG443" s="236"/>
      <c r="GH443" s="236"/>
      <c r="GI443" s="236"/>
      <c r="GJ443" s="236"/>
      <c r="GK443" s="236"/>
      <c r="GL443" s="236"/>
      <c r="GM443" s="236"/>
      <c r="GN443" s="236"/>
      <c r="GO443" s="236"/>
      <c r="GP443" s="236"/>
      <c r="GQ443" s="236"/>
      <c r="GR443" s="236"/>
      <c r="GS443" s="236"/>
      <c r="GT443" s="236"/>
      <c r="GU443" s="236"/>
      <c r="GV443" s="236"/>
      <c r="GW443" s="236"/>
      <c r="GX443" s="236"/>
      <c r="GY443" s="236"/>
      <c r="GZ443" s="236"/>
      <c r="HA443" s="236"/>
      <c r="HB443" s="236"/>
      <c r="HC443" s="236"/>
      <c r="HD443" s="236"/>
      <c r="HE443" s="236"/>
      <c r="HF443" s="236"/>
      <c r="HG443" s="236"/>
      <c r="HH443" s="236"/>
      <c r="HI443" s="236"/>
      <c r="HJ443" s="236"/>
      <c r="HK443" s="236"/>
      <c r="HL443" s="236"/>
      <c r="HM443" s="236"/>
      <c r="HN443" s="236"/>
      <c r="HO443" s="236"/>
      <c r="HP443" s="236"/>
      <c r="HQ443" s="236"/>
      <c r="HR443" s="236"/>
      <c r="HS443" s="236"/>
      <c r="HT443" s="236"/>
      <c r="HU443" s="236"/>
      <c r="HV443" s="236"/>
      <c r="HW443" s="236"/>
      <c r="HX443" s="236"/>
      <c r="HY443" s="236"/>
      <c r="HZ443" s="236"/>
      <c r="IA443" s="236"/>
      <c r="IB443" s="236"/>
      <c r="IC443" s="236"/>
      <c r="ID443" s="236"/>
      <c r="IE443" s="236"/>
      <c r="IF443" s="236"/>
      <c r="IG443" s="236"/>
      <c r="IH443" s="236"/>
      <c r="II443" s="236"/>
      <c r="IJ443" s="236"/>
      <c r="IK443" s="236"/>
      <c r="IL443" s="236"/>
      <c r="IM443" s="236"/>
      <c r="IN443" s="236"/>
      <c r="IO443" s="236"/>
      <c r="IP443" s="236"/>
      <c r="IQ443" s="236"/>
      <c r="IR443" s="236"/>
      <c r="IS443" s="236"/>
      <c r="IT443" s="236"/>
      <c r="IU443" s="236"/>
      <c r="IV443" s="236"/>
      <c r="IW443" s="236"/>
      <c r="IX443" s="236"/>
      <c r="IY443" s="236"/>
      <c r="IZ443" s="236"/>
      <c r="JA443" s="236"/>
      <c r="JB443" s="236"/>
      <c r="JC443" s="236"/>
      <c r="JD443" s="236"/>
      <c r="JE443" s="236"/>
      <c r="JF443" s="236"/>
      <c r="JG443" s="236"/>
      <c r="JH443" s="236"/>
      <c r="JI443" s="236"/>
      <c r="JJ443" s="236"/>
      <c r="JK443" s="236"/>
      <c r="JL443" s="236"/>
      <c r="JM443" s="236"/>
      <c r="JN443" s="236"/>
      <c r="JO443" s="236"/>
      <c r="JP443" s="236"/>
      <c r="JQ443" s="236"/>
      <c r="JR443" s="236"/>
      <c r="JS443" s="236"/>
      <c r="JT443" s="236"/>
      <c r="JU443" s="236"/>
      <c r="JV443" s="236"/>
      <c r="JW443" s="236"/>
      <c r="JX443" s="236"/>
      <c r="JY443" s="236"/>
      <c r="JZ443" s="236"/>
      <c r="KA443" s="236"/>
      <c r="KB443" s="236"/>
      <c r="KC443" s="236"/>
      <c r="KD443" s="236"/>
      <c r="KE443" s="236"/>
      <c r="KF443" s="236"/>
      <c r="KG443" s="236"/>
      <c r="KH443" s="236"/>
      <c r="KI443" s="236"/>
      <c r="KJ443" s="236"/>
      <c r="KK443" s="236"/>
      <c r="KL443" s="236"/>
      <c r="KM443" s="236"/>
      <c r="KN443" s="236"/>
      <c r="KO443" s="236"/>
      <c r="KP443" s="236"/>
      <c r="KQ443" s="236"/>
      <c r="KR443" s="236"/>
      <c r="KS443" s="236"/>
      <c r="KT443" s="236"/>
      <c r="KU443" s="236"/>
      <c r="KV443" s="236"/>
      <c r="KW443" s="236"/>
      <c r="KX443" s="236"/>
      <c r="KY443" s="236"/>
      <c r="KZ443" s="236"/>
      <c r="LA443" s="236"/>
      <c r="LB443" s="236"/>
      <c r="LC443" s="236"/>
      <c r="LD443" s="236"/>
      <c r="LE443" s="236"/>
      <c r="LF443" s="236"/>
      <c r="LG443" s="236"/>
      <c r="LH443" s="236"/>
      <c r="LI443" s="236"/>
      <c r="LJ443" s="236"/>
      <c r="LK443" s="236"/>
      <c r="LL443" s="236"/>
      <c r="LM443" s="236"/>
      <c r="LN443" s="236"/>
      <c r="LO443" s="236"/>
      <c r="LP443" s="236"/>
      <c r="LQ443" s="236"/>
      <c r="LR443" s="236"/>
      <c r="LS443" s="236"/>
      <c r="LT443" s="236"/>
      <c r="LU443" s="236"/>
      <c r="LV443" s="236"/>
      <c r="LW443" s="236"/>
      <c r="LX443" s="236"/>
      <c r="LY443" s="236"/>
      <c r="LZ443" s="236"/>
      <c r="MA443" s="236"/>
      <c r="MB443" s="236"/>
      <c r="MC443" s="236"/>
      <c r="MD443" s="236"/>
      <c r="ME443" s="236"/>
      <c r="MF443" s="236"/>
      <c r="MG443" s="236"/>
      <c r="MH443" s="236"/>
      <c r="MI443" s="236"/>
      <c r="MJ443" s="236"/>
      <c r="MK443" s="236"/>
      <c r="ML443" s="236"/>
      <c r="MM443" s="236"/>
      <c r="MN443" s="236"/>
      <c r="MO443" s="236"/>
      <c r="MP443" s="236"/>
      <c r="MQ443" s="236"/>
      <c r="MR443" s="236"/>
      <c r="MS443" s="236"/>
      <c r="MT443" s="236"/>
      <c r="MU443" s="236"/>
      <c r="MV443" s="236"/>
      <c r="MW443" s="236"/>
      <c r="MX443" s="236"/>
      <c r="MY443" s="236"/>
      <c r="MZ443" s="236"/>
      <c r="NA443" s="236"/>
      <c r="NB443" s="236"/>
      <c r="NC443" s="236"/>
      <c r="ND443" s="236"/>
      <c r="NE443" s="236"/>
      <c r="NF443" s="236"/>
      <c r="NG443" s="236"/>
      <c r="NH443" s="236"/>
      <c r="NI443" s="236"/>
      <c r="NJ443" s="236"/>
      <c r="NK443" s="236"/>
      <c r="NL443" s="236"/>
      <c r="NM443" s="236"/>
      <c r="NN443" s="236"/>
      <c r="NO443" s="236"/>
      <c r="NP443" s="236"/>
      <c r="NQ443" s="236"/>
      <c r="NR443" s="236"/>
      <c r="NS443" s="236"/>
      <c r="NT443" s="236"/>
      <c r="NU443" s="236"/>
      <c r="NV443" s="236"/>
      <c r="NW443" s="236"/>
      <c r="NX443" s="236"/>
      <c r="NY443" s="236"/>
      <c r="NZ443" s="236"/>
      <c r="OA443" s="236"/>
      <c r="OB443" s="236"/>
      <c r="OC443" s="236"/>
      <c r="OD443" s="236"/>
      <c r="OE443" s="236"/>
      <c r="OF443" s="236"/>
      <c r="OG443" s="236"/>
      <c r="OH443" s="236"/>
      <c r="OI443" s="236"/>
      <c r="OJ443" s="236"/>
      <c r="OK443" s="236"/>
      <c r="OL443" s="236"/>
      <c r="OM443" s="236"/>
      <c r="ON443" s="236"/>
      <c r="OO443" s="236"/>
      <c r="OP443" s="236"/>
      <c r="OQ443" s="236"/>
      <c r="OR443" s="236"/>
      <c r="OS443" s="236"/>
      <c r="OT443" s="236"/>
      <c r="OU443" s="236"/>
      <c r="OV443" s="236"/>
      <c r="OW443" s="236"/>
      <c r="OX443" s="236"/>
      <c r="OY443" s="236"/>
      <c r="OZ443" s="236"/>
      <c r="PA443" s="236"/>
      <c r="PB443" s="236"/>
      <c r="PC443" s="236"/>
      <c r="PD443" s="236"/>
      <c r="PE443" s="236"/>
      <c r="PF443" s="236"/>
      <c r="PG443" s="236"/>
      <c r="PH443" s="236"/>
      <c r="PI443" s="236"/>
      <c r="PJ443" s="236"/>
      <c r="PK443" s="236"/>
      <c r="PL443" s="236"/>
      <c r="PM443" s="236"/>
      <c r="PN443" s="236"/>
      <c r="PO443" s="236"/>
      <c r="PP443" s="236"/>
      <c r="PQ443" s="236"/>
      <c r="PR443" s="236"/>
      <c r="PS443" s="236"/>
      <c r="PT443" s="236"/>
      <c r="PU443" s="236"/>
      <c r="PV443" s="236"/>
      <c r="PW443" s="236"/>
      <c r="PX443" s="236"/>
      <c r="PY443" s="236"/>
      <c r="PZ443" s="236"/>
      <c r="QA443" s="236"/>
      <c r="QB443" s="236"/>
      <c r="QC443" s="236"/>
      <c r="QD443" s="236"/>
      <c r="QE443" s="236"/>
      <c r="QF443" s="236"/>
      <c r="QG443" s="236"/>
      <c r="QH443" s="236"/>
      <c r="QI443" s="236"/>
      <c r="QJ443" s="236"/>
      <c r="QK443" s="236"/>
      <c r="QL443" s="236"/>
      <c r="QM443" s="236"/>
      <c r="QN443" s="236"/>
      <c r="QO443" s="236"/>
      <c r="QP443" s="236"/>
      <c r="QQ443" s="236"/>
      <c r="QR443" s="236"/>
      <c r="QS443" s="236"/>
      <c r="QT443" s="236"/>
      <c r="QU443" s="236"/>
      <c r="QV443" s="236"/>
      <c r="QW443" s="236"/>
      <c r="QX443" s="236"/>
      <c r="QY443" s="236"/>
      <c r="QZ443" s="236"/>
      <c r="RA443" s="236"/>
      <c r="RB443" s="236"/>
      <c r="RC443" s="236"/>
      <c r="RD443" s="236"/>
      <c r="RE443" s="236"/>
      <c r="RF443" s="236"/>
      <c r="RG443" s="236"/>
      <c r="RH443" s="236"/>
      <c r="RI443" s="236"/>
      <c r="RJ443" s="236"/>
      <c r="RK443" s="236"/>
      <c r="RL443" s="236"/>
      <c r="RM443" s="236"/>
      <c r="RN443" s="236"/>
      <c r="RO443" s="236"/>
      <c r="RP443" s="236"/>
      <c r="RQ443" s="236"/>
      <c r="RR443" s="236"/>
      <c r="RS443" s="236"/>
      <c r="RT443" s="236"/>
      <c r="RU443" s="236"/>
      <c r="RV443" s="236"/>
      <c r="RW443" s="236"/>
      <c r="RX443" s="236"/>
      <c r="RY443" s="236"/>
      <c r="RZ443" s="236"/>
      <c r="SA443" s="236"/>
      <c r="SB443" s="236"/>
    </row>
    <row r="444" spans="1:496" s="243" customFormat="1" ht="15" customHeight="1" x14ac:dyDescent="0.2">
      <c r="A444" s="241"/>
      <c r="B444" s="241"/>
      <c r="D444" s="241"/>
      <c r="E444" s="264"/>
      <c r="F444" s="236"/>
      <c r="G444" s="236"/>
      <c r="H444" s="236"/>
      <c r="I444" s="236"/>
      <c r="J444" s="236"/>
      <c r="K444" s="236"/>
      <c r="L444" s="236"/>
      <c r="M444" s="236"/>
      <c r="N444" s="236"/>
      <c r="O444" s="236"/>
      <c r="P444" s="236"/>
      <c r="Q444" s="236"/>
      <c r="R444" s="236"/>
      <c r="S444" s="236"/>
      <c r="T444" s="236"/>
      <c r="U444" s="236"/>
      <c r="V444" s="236"/>
      <c r="W444" s="236"/>
      <c r="X444" s="236"/>
      <c r="Y444" s="236"/>
      <c r="Z444" s="236"/>
      <c r="AA444" s="236"/>
      <c r="AB444" s="236"/>
      <c r="AC444" s="236"/>
      <c r="AD444" s="236"/>
      <c r="AE444" s="236"/>
      <c r="AF444" s="236"/>
      <c r="AG444" s="236"/>
      <c r="AH444" s="236"/>
      <c r="AI444" s="236"/>
      <c r="AJ444" s="236"/>
      <c r="AK444" s="236"/>
      <c r="AL444" s="236"/>
      <c r="AM444" s="236"/>
      <c r="AN444" s="236"/>
      <c r="AO444" s="236"/>
      <c r="AP444" s="236"/>
      <c r="AQ444" s="236"/>
      <c r="AR444" s="236"/>
      <c r="AS444" s="236"/>
      <c r="AT444" s="236"/>
      <c r="AU444" s="236"/>
      <c r="AV444" s="236"/>
      <c r="AW444" s="236"/>
      <c r="AX444" s="236"/>
      <c r="AY444" s="236"/>
      <c r="AZ444" s="236"/>
      <c r="BA444" s="236"/>
      <c r="BB444" s="236"/>
      <c r="BC444" s="236"/>
      <c r="BD444" s="236"/>
      <c r="BE444" s="236"/>
      <c r="BF444" s="236"/>
      <c r="BG444" s="236"/>
      <c r="BH444" s="236"/>
      <c r="BI444" s="236"/>
      <c r="BJ444" s="236"/>
      <c r="BK444" s="236"/>
      <c r="BL444" s="236"/>
      <c r="BM444" s="236"/>
      <c r="BN444" s="236"/>
      <c r="BO444" s="236"/>
      <c r="BP444" s="236"/>
      <c r="BQ444" s="236"/>
      <c r="BR444" s="236"/>
      <c r="BS444" s="236"/>
      <c r="BT444" s="236"/>
      <c r="BU444" s="236"/>
      <c r="BV444" s="236"/>
      <c r="BW444" s="236"/>
      <c r="BX444" s="236"/>
      <c r="BY444" s="236"/>
      <c r="BZ444" s="236"/>
      <c r="CA444" s="236"/>
      <c r="CB444" s="236"/>
      <c r="CC444" s="236"/>
      <c r="CD444" s="236"/>
      <c r="CE444" s="236"/>
      <c r="CF444" s="236"/>
      <c r="CG444" s="236"/>
      <c r="CH444" s="236"/>
      <c r="CI444" s="236"/>
      <c r="CJ444" s="236"/>
      <c r="CK444" s="236"/>
      <c r="CL444" s="236"/>
      <c r="CM444" s="236"/>
      <c r="CN444" s="236"/>
      <c r="CO444" s="236"/>
      <c r="CP444" s="236"/>
      <c r="CQ444" s="236"/>
      <c r="CR444" s="236"/>
      <c r="CS444" s="236"/>
      <c r="CT444" s="236"/>
      <c r="CU444" s="236"/>
      <c r="CV444" s="236"/>
      <c r="CW444" s="236"/>
      <c r="CX444" s="236"/>
      <c r="CY444" s="236"/>
      <c r="CZ444" s="236"/>
      <c r="DA444" s="236"/>
      <c r="DB444" s="236"/>
      <c r="DC444" s="236"/>
      <c r="DD444" s="236"/>
      <c r="DE444" s="236"/>
      <c r="DF444" s="236"/>
      <c r="DG444" s="236"/>
      <c r="DH444" s="236"/>
      <c r="DI444" s="236"/>
      <c r="DJ444" s="236"/>
      <c r="DK444" s="236"/>
      <c r="DL444" s="236"/>
      <c r="DM444" s="236"/>
      <c r="DN444" s="236"/>
      <c r="DO444" s="236"/>
      <c r="DP444" s="236"/>
      <c r="DQ444" s="236"/>
      <c r="DR444" s="236"/>
      <c r="DS444" s="236"/>
      <c r="DT444" s="236"/>
      <c r="DU444" s="236"/>
      <c r="DV444" s="236"/>
      <c r="DW444" s="236"/>
      <c r="DX444" s="236"/>
      <c r="DY444" s="236"/>
      <c r="DZ444" s="236"/>
      <c r="EA444" s="236"/>
      <c r="EB444" s="236"/>
      <c r="EC444" s="236"/>
      <c r="ED444" s="236"/>
      <c r="EE444" s="236"/>
      <c r="EF444" s="236"/>
      <c r="EG444" s="236"/>
      <c r="EH444" s="236"/>
      <c r="EI444" s="236"/>
      <c r="EJ444" s="236"/>
      <c r="EK444" s="236"/>
      <c r="EL444" s="236"/>
      <c r="EM444" s="236"/>
      <c r="EN444" s="236"/>
      <c r="EO444" s="236"/>
      <c r="EP444" s="236"/>
      <c r="EQ444" s="236"/>
      <c r="ER444" s="236"/>
      <c r="ES444" s="236"/>
      <c r="ET444" s="236"/>
      <c r="EU444" s="236"/>
      <c r="EV444" s="236"/>
      <c r="EW444" s="236"/>
      <c r="EX444" s="236"/>
      <c r="EY444" s="236"/>
      <c r="EZ444" s="236"/>
      <c r="FA444" s="236"/>
      <c r="FB444" s="236"/>
      <c r="FC444" s="236"/>
      <c r="FD444" s="236"/>
      <c r="FE444" s="236"/>
      <c r="FF444" s="236"/>
      <c r="FG444" s="236"/>
      <c r="FH444" s="236"/>
      <c r="FI444" s="236"/>
      <c r="FJ444" s="236"/>
      <c r="FK444" s="236"/>
      <c r="FL444" s="236"/>
      <c r="FM444" s="236"/>
      <c r="FN444" s="236"/>
      <c r="FO444" s="236"/>
      <c r="FP444" s="236"/>
      <c r="FQ444" s="236"/>
      <c r="FR444" s="236"/>
      <c r="FS444" s="236"/>
      <c r="FT444" s="236"/>
      <c r="FU444" s="236"/>
      <c r="FV444" s="236"/>
      <c r="FW444" s="236"/>
      <c r="FX444" s="236"/>
      <c r="FY444" s="236"/>
      <c r="FZ444" s="236"/>
      <c r="GA444" s="236"/>
      <c r="GB444" s="236"/>
      <c r="GC444" s="236"/>
      <c r="GD444" s="236"/>
      <c r="GE444" s="236"/>
      <c r="GF444" s="236"/>
      <c r="GG444" s="236"/>
      <c r="GH444" s="236"/>
      <c r="GI444" s="236"/>
      <c r="GJ444" s="236"/>
      <c r="GK444" s="236"/>
      <c r="GL444" s="236"/>
      <c r="GM444" s="236"/>
      <c r="GN444" s="236"/>
      <c r="GO444" s="236"/>
      <c r="GP444" s="236"/>
      <c r="GQ444" s="236"/>
      <c r="GR444" s="236"/>
      <c r="GS444" s="236"/>
      <c r="GT444" s="236"/>
      <c r="GU444" s="236"/>
      <c r="GV444" s="236"/>
      <c r="GW444" s="236"/>
      <c r="GX444" s="236"/>
      <c r="GY444" s="236"/>
      <c r="GZ444" s="236"/>
      <c r="HA444" s="236"/>
      <c r="HB444" s="236"/>
      <c r="HC444" s="236"/>
      <c r="HD444" s="236"/>
      <c r="HE444" s="236"/>
      <c r="HF444" s="236"/>
      <c r="HG444" s="236"/>
      <c r="HH444" s="236"/>
      <c r="HI444" s="236"/>
      <c r="HJ444" s="236"/>
      <c r="HK444" s="236"/>
      <c r="HL444" s="236"/>
      <c r="HM444" s="236"/>
      <c r="HN444" s="236"/>
      <c r="HO444" s="236"/>
      <c r="HP444" s="236"/>
      <c r="HQ444" s="236"/>
      <c r="HR444" s="236"/>
      <c r="HS444" s="236"/>
      <c r="HT444" s="236"/>
      <c r="HU444" s="236"/>
      <c r="HV444" s="236"/>
      <c r="HW444" s="236"/>
      <c r="HX444" s="236"/>
      <c r="HY444" s="236"/>
      <c r="HZ444" s="236"/>
      <c r="IA444" s="236"/>
      <c r="IB444" s="236"/>
      <c r="IC444" s="236"/>
      <c r="ID444" s="236"/>
      <c r="IE444" s="236"/>
      <c r="IF444" s="236"/>
      <c r="IG444" s="236"/>
      <c r="IH444" s="236"/>
      <c r="II444" s="236"/>
      <c r="IJ444" s="236"/>
      <c r="IK444" s="236"/>
      <c r="IL444" s="236"/>
      <c r="IM444" s="236"/>
      <c r="IN444" s="236"/>
      <c r="IO444" s="236"/>
      <c r="IP444" s="236"/>
      <c r="IQ444" s="236"/>
      <c r="IR444" s="236"/>
      <c r="IS444" s="236"/>
      <c r="IT444" s="236"/>
      <c r="IU444" s="236"/>
      <c r="IV444" s="236"/>
      <c r="IW444" s="236"/>
      <c r="IX444" s="236"/>
      <c r="IY444" s="236"/>
      <c r="IZ444" s="236"/>
      <c r="JA444" s="236"/>
      <c r="JB444" s="236"/>
      <c r="JC444" s="236"/>
      <c r="JD444" s="236"/>
      <c r="JE444" s="236"/>
      <c r="JF444" s="236"/>
      <c r="JG444" s="236"/>
      <c r="JH444" s="236"/>
      <c r="JI444" s="236"/>
      <c r="JJ444" s="236"/>
      <c r="JK444" s="236"/>
      <c r="JL444" s="236"/>
      <c r="JM444" s="236"/>
      <c r="JN444" s="236"/>
      <c r="JO444" s="236"/>
      <c r="JP444" s="236"/>
      <c r="JQ444" s="236"/>
      <c r="JR444" s="236"/>
      <c r="JS444" s="236"/>
      <c r="JT444" s="236"/>
      <c r="JU444" s="236"/>
      <c r="JV444" s="236"/>
      <c r="JW444" s="236"/>
      <c r="JX444" s="236"/>
      <c r="JY444" s="236"/>
      <c r="JZ444" s="236"/>
      <c r="KA444" s="236"/>
      <c r="KB444" s="236"/>
      <c r="KC444" s="236"/>
      <c r="KD444" s="236"/>
      <c r="KE444" s="236"/>
      <c r="KF444" s="236"/>
      <c r="KG444" s="236"/>
      <c r="KH444" s="236"/>
      <c r="KI444" s="236"/>
      <c r="KJ444" s="236"/>
      <c r="KK444" s="236"/>
      <c r="KL444" s="236"/>
      <c r="KM444" s="236"/>
      <c r="KN444" s="236"/>
      <c r="KO444" s="236"/>
      <c r="KP444" s="236"/>
      <c r="KQ444" s="236"/>
      <c r="KR444" s="236"/>
      <c r="KS444" s="236"/>
      <c r="KT444" s="236"/>
      <c r="KU444" s="236"/>
      <c r="KV444" s="236"/>
      <c r="KW444" s="236"/>
      <c r="KX444" s="236"/>
      <c r="KY444" s="236"/>
      <c r="KZ444" s="236"/>
      <c r="LA444" s="236"/>
      <c r="LB444" s="236"/>
      <c r="LC444" s="236"/>
      <c r="LD444" s="236"/>
      <c r="LE444" s="236"/>
      <c r="LF444" s="236"/>
      <c r="LG444" s="236"/>
      <c r="LH444" s="236"/>
      <c r="LI444" s="236"/>
      <c r="LJ444" s="236"/>
      <c r="LK444" s="236"/>
      <c r="LL444" s="236"/>
      <c r="LM444" s="236"/>
      <c r="LN444" s="236"/>
      <c r="LO444" s="236"/>
      <c r="LP444" s="236"/>
      <c r="LQ444" s="236"/>
      <c r="LR444" s="236"/>
      <c r="LS444" s="236"/>
      <c r="LT444" s="236"/>
      <c r="LU444" s="236"/>
      <c r="LV444" s="236"/>
      <c r="LW444" s="236"/>
      <c r="LX444" s="236"/>
      <c r="LY444" s="236"/>
      <c r="LZ444" s="236"/>
      <c r="MA444" s="236"/>
      <c r="MB444" s="236"/>
      <c r="MC444" s="236"/>
      <c r="MD444" s="236"/>
      <c r="ME444" s="236"/>
      <c r="MF444" s="236"/>
      <c r="MG444" s="236"/>
      <c r="MH444" s="236"/>
      <c r="MI444" s="236"/>
      <c r="MJ444" s="236"/>
      <c r="MK444" s="236"/>
      <c r="ML444" s="236"/>
      <c r="MM444" s="236"/>
      <c r="MN444" s="236"/>
      <c r="MO444" s="236"/>
      <c r="MP444" s="236"/>
      <c r="MQ444" s="236"/>
      <c r="MR444" s="236"/>
      <c r="MS444" s="236"/>
      <c r="MT444" s="236"/>
      <c r="MU444" s="236"/>
      <c r="MV444" s="236"/>
      <c r="MW444" s="236"/>
      <c r="MX444" s="236"/>
      <c r="MY444" s="236"/>
      <c r="MZ444" s="236"/>
      <c r="NA444" s="236"/>
      <c r="NB444" s="236"/>
      <c r="NC444" s="236"/>
      <c r="ND444" s="236"/>
      <c r="NE444" s="236"/>
      <c r="NF444" s="236"/>
      <c r="NG444" s="236"/>
      <c r="NH444" s="236"/>
      <c r="NI444" s="236"/>
      <c r="NJ444" s="236"/>
      <c r="NK444" s="236"/>
      <c r="NL444" s="236"/>
      <c r="NM444" s="236"/>
      <c r="NN444" s="236"/>
      <c r="NO444" s="236"/>
      <c r="NP444" s="236"/>
      <c r="NQ444" s="236"/>
      <c r="NR444" s="236"/>
      <c r="NS444" s="236"/>
      <c r="NT444" s="236"/>
      <c r="NU444" s="236"/>
      <c r="NV444" s="236"/>
      <c r="NW444" s="236"/>
      <c r="NX444" s="236"/>
      <c r="NY444" s="236"/>
      <c r="NZ444" s="236"/>
      <c r="OA444" s="236"/>
      <c r="OB444" s="236"/>
      <c r="OC444" s="236"/>
      <c r="OD444" s="236"/>
      <c r="OE444" s="236"/>
      <c r="OF444" s="236"/>
      <c r="OG444" s="236"/>
      <c r="OH444" s="236"/>
      <c r="OI444" s="236"/>
      <c r="OJ444" s="236"/>
      <c r="OK444" s="236"/>
      <c r="OL444" s="236"/>
      <c r="OM444" s="236"/>
      <c r="ON444" s="236"/>
      <c r="OO444" s="236"/>
      <c r="OP444" s="236"/>
      <c r="OQ444" s="236"/>
      <c r="OR444" s="236"/>
      <c r="OS444" s="236"/>
      <c r="OT444" s="236"/>
      <c r="OU444" s="236"/>
      <c r="OV444" s="236"/>
      <c r="OW444" s="236"/>
      <c r="OX444" s="236"/>
      <c r="OY444" s="236"/>
      <c r="OZ444" s="236"/>
      <c r="PA444" s="236"/>
      <c r="PB444" s="236"/>
      <c r="PC444" s="236"/>
      <c r="PD444" s="236"/>
      <c r="PE444" s="236"/>
      <c r="PF444" s="236"/>
      <c r="PG444" s="236"/>
      <c r="PH444" s="236"/>
      <c r="PI444" s="236"/>
      <c r="PJ444" s="236"/>
      <c r="PK444" s="236"/>
      <c r="PL444" s="236"/>
      <c r="PM444" s="236"/>
      <c r="PN444" s="236"/>
      <c r="PO444" s="236"/>
      <c r="PP444" s="236"/>
      <c r="PQ444" s="236"/>
      <c r="PR444" s="236"/>
      <c r="PS444" s="236"/>
      <c r="PT444" s="236"/>
      <c r="PU444" s="236"/>
      <c r="PV444" s="236"/>
      <c r="PW444" s="236"/>
      <c r="PX444" s="236"/>
      <c r="PY444" s="236"/>
      <c r="PZ444" s="236"/>
      <c r="QA444" s="236"/>
      <c r="QB444" s="236"/>
      <c r="QC444" s="236"/>
      <c r="QD444" s="236"/>
      <c r="QE444" s="236"/>
      <c r="QF444" s="236"/>
      <c r="QG444" s="236"/>
      <c r="QH444" s="236"/>
      <c r="QI444" s="236"/>
      <c r="QJ444" s="236"/>
      <c r="QK444" s="236"/>
      <c r="QL444" s="236"/>
      <c r="QM444" s="236"/>
      <c r="QN444" s="236"/>
      <c r="QO444" s="236"/>
      <c r="QP444" s="236"/>
      <c r="QQ444" s="236"/>
      <c r="QR444" s="236"/>
      <c r="QS444" s="236"/>
      <c r="QT444" s="236"/>
      <c r="QU444" s="236"/>
      <c r="QV444" s="236"/>
      <c r="QW444" s="236"/>
      <c r="QX444" s="236"/>
      <c r="QY444" s="236"/>
      <c r="QZ444" s="236"/>
      <c r="RA444" s="236"/>
      <c r="RB444" s="236"/>
      <c r="RC444" s="236"/>
      <c r="RD444" s="236"/>
      <c r="RE444" s="236"/>
      <c r="RF444" s="236"/>
      <c r="RG444" s="236"/>
      <c r="RH444" s="236"/>
      <c r="RI444" s="236"/>
      <c r="RJ444" s="236"/>
      <c r="RK444" s="236"/>
      <c r="RL444" s="236"/>
      <c r="RM444" s="236"/>
      <c r="RN444" s="236"/>
      <c r="RO444" s="236"/>
      <c r="RP444" s="236"/>
      <c r="RQ444" s="236"/>
      <c r="RR444" s="236"/>
      <c r="RS444" s="236"/>
      <c r="RT444" s="236"/>
      <c r="RU444" s="236"/>
      <c r="RV444" s="236"/>
      <c r="RW444" s="236"/>
      <c r="RX444" s="236"/>
      <c r="RY444" s="236"/>
      <c r="RZ444" s="236"/>
      <c r="SA444" s="236"/>
      <c r="SB444" s="236"/>
    </row>
    <row r="445" spans="1:496" ht="15" customHeight="1" x14ac:dyDescent="0.2">
      <c r="A445" s="237" t="str">
        <f t="shared" si="9"/>
        <v>INDEC-PB - 85490-1</v>
      </c>
      <c r="B445" s="237">
        <v>85490</v>
      </c>
      <c r="C445" s="236" t="s">
        <v>51</v>
      </c>
      <c r="D445" s="237">
        <v>1</v>
      </c>
      <c r="E445" s="263" t="s">
        <v>449</v>
      </c>
    </row>
    <row r="448" spans="1:496" ht="15" customHeight="1" x14ac:dyDescent="0.2">
      <c r="A448" s="263"/>
      <c r="B448" s="235" t="s">
        <v>451</v>
      </c>
      <c r="C448" s="268"/>
      <c r="D448" s="269"/>
    </row>
    <row r="449" spans="1:5" ht="15" customHeight="1" x14ac:dyDescent="0.2">
      <c r="A449" s="263"/>
      <c r="B449" s="247"/>
      <c r="C449" s="268"/>
      <c r="D449" s="269"/>
    </row>
    <row r="450" spans="1:5" ht="15" customHeight="1" x14ac:dyDescent="0.2">
      <c r="A450" s="377" t="s">
        <v>318</v>
      </c>
      <c r="B450" s="377" t="s">
        <v>452</v>
      </c>
      <c r="C450" s="377"/>
      <c r="D450" s="377"/>
      <c r="E450" s="377" t="s">
        <v>49</v>
      </c>
    </row>
    <row r="451" spans="1:5" ht="15" customHeight="1" x14ac:dyDescent="0.2">
      <c r="A451" s="377"/>
      <c r="B451" s="377" t="s">
        <v>453</v>
      </c>
      <c r="C451" s="377"/>
      <c r="D451" s="377"/>
      <c r="E451" s="377"/>
    </row>
    <row r="452" spans="1:5" ht="15" customHeight="1" x14ac:dyDescent="0.2">
      <c r="B452" s="246"/>
      <c r="C452" s="269"/>
      <c r="D452" s="269"/>
      <c r="E452" s="270"/>
    </row>
    <row r="453" spans="1:5" ht="15" customHeight="1" x14ac:dyDescent="0.2">
      <c r="B453" s="246"/>
      <c r="C453" s="269"/>
      <c r="D453" s="269"/>
      <c r="E453" s="266" t="s">
        <v>454</v>
      </c>
    </row>
    <row r="454" spans="1:5" ht="15" customHeight="1" x14ac:dyDescent="0.2">
      <c r="A454" s="237" t="str">
        <f t="shared" ref="A454:A474" si="10">CONCATENATE("INDEC-PB - ",B454,C454,D454)</f>
        <v>INDEC-PB - 2811-1</v>
      </c>
      <c r="B454" s="269">
        <v>2811</v>
      </c>
      <c r="C454" s="236" t="s">
        <v>51</v>
      </c>
      <c r="D454" s="237">
        <v>1</v>
      </c>
      <c r="E454" s="245" t="s">
        <v>455</v>
      </c>
    </row>
    <row r="455" spans="1:5" ht="15" customHeight="1" x14ac:dyDescent="0.2">
      <c r="A455" s="237" t="str">
        <f t="shared" si="10"/>
        <v>INDEC-PB - 2710-1</v>
      </c>
      <c r="B455" s="269">
        <v>2710</v>
      </c>
      <c r="C455" s="236" t="s">
        <v>51</v>
      </c>
      <c r="D455" s="237">
        <v>1</v>
      </c>
      <c r="E455" s="245" t="s">
        <v>456</v>
      </c>
    </row>
    <row r="456" spans="1:5" ht="15" customHeight="1" x14ac:dyDescent="0.2">
      <c r="A456" s="237" t="str">
        <f t="shared" si="10"/>
        <v>INDEC-PB - 2922-1</v>
      </c>
      <c r="B456" s="269">
        <v>2922</v>
      </c>
      <c r="C456" s="236" t="s">
        <v>51</v>
      </c>
      <c r="D456" s="237">
        <v>1</v>
      </c>
      <c r="E456" s="245" t="s">
        <v>457</v>
      </c>
    </row>
    <row r="457" spans="1:5" ht="15" customHeight="1" x14ac:dyDescent="0.2">
      <c r="A457" s="237" t="str">
        <f t="shared" si="10"/>
        <v>INDEC-PB - 2691-</v>
      </c>
      <c r="B457" s="269">
        <v>2691</v>
      </c>
      <c r="C457" s="236" t="s">
        <v>51</v>
      </c>
      <c r="E457" s="245" t="s">
        <v>458</v>
      </c>
    </row>
    <row r="458" spans="1:5" ht="15" customHeight="1" x14ac:dyDescent="0.2">
      <c r="A458" s="237" t="str">
        <f t="shared" si="10"/>
        <v>INDEC-PB - 2695-</v>
      </c>
      <c r="B458" s="269">
        <v>2695</v>
      </c>
      <c r="C458" s="236" t="s">
        <v>51</v>
      </c>
      <c r="E458" s="245" t="s">
        <v>459</v>
      </c>
    </row>
    <row r="459" spans="1:5" ht="15" customHeight="1" x14ac:dyDescent="0.2">
      <c r="A459" s="237" t="str">
        <f t="shared" si="10"/>
        <v>INDEC-PB - 3410-2</v>
      </c>
      <c r="B459" s="269">
        <v>3410</v>
      </c>
      <c r="C459" s="236" t="s">
        <v>51</v>
      </c>
      <c r="D459" s="237">
        <v>2</v>
      </c>
      <c r="E459" s="245" t="s">
        <v>460</v>
      </c>
    </row>
    <row r="460" spans="1:5" ht="15" customHeight="1" x14ac:dyDescent="0.2">
      <c r="A460" s="237" t="str">
        <f t="shared" si="10"/>
        <v>INDEC-PB - 2520-1</v>
      </c>
      <c r="B460" s="269">
        <v>2520</v>
      </c>
      <c r="C460" s="236" t="s">
        <v>51</v>
      </c>
      <c r="D460" s="237">
        <v>1</v>
      </c>
      <c r="E460" s="263" t="s">
        <v>461</v>
      </c>
    </row>
    <row r="461" spans="1:5" ht="15" customHeight="1" x14ac:dyDescent="0.2">
      <c r="A461" s="237" t="str">
        <f t="shared" si="10"/>
        <v>INDEC-PB - 2413-3</v>
      </c>
      <c r="B461" s="269">
        <v>2413</v>
      </c>
      <c r="C461" s="236" t="s">
        <v>51</v>
      </c>
      <c r="D461" s="237">
        <v>3</v>
      </c>
      <c r="E461" s="263" t="s">
        <v>462</v>
      </c>
    </row>
    <row r="462" spans="1:5" ht="15" customHeight="1" x14ac:dyDescent="0.2">
      <c r="A462" s="237" t="str">
        <f t="shared" si="10"/>
        <v>INDEC-PB - 2519-1</v>
      </c>
      <c r="B462" s="269">
        <v>2519</v>
      </c>
      <c r="C462" s="236" t="s">
        <v>51</v>
      </c>
      <c r="D462" s="237">
        <v>1</v>
      </c>
      <c r="E462" s="263" t="s">
        <v>463</v>
      </c>
    </row>
    <row r="463" spans="1:5" ht="15" customHeight="1" x14ac:dyDescent="0.2">
      <c r="A463" s="237" t="str">
        <f t="shared" si="10"/>
        <v>INDEC-PB - 2520-3</v>
      </c>
      <c r="B463" s="269">
        <v>2520</v>
      </c>
      <c r="C463" s="236" t="s">
        <v>51</v>
      </c>
      <c r="D463" s="237">
        <v>3</v>
      </c>
      <c r="E463" s="263" t="s">
        <v>464</v>
      </c>
    </row>
    <row r="464" spans="1:5" ht="15" customHeight="1" x14ac:dyDescent="0.2">
      <c r="A464" s="237" t="str">
        <f t="shared" si="10"/>
        <v>INDEC-PB - 2022-1</v>
      </c>
      <c r="B464" s="269">
        <v>2022</v>
      </c>
      <c r="C464" s="236" t="s">
        <v>51</v>
      </c>
      <c r="D464" s="237">
        <v>1</v>
      </c>
      <c r="E464" s="263" t="s">
        <v>465</v>
      </c>
    </row>
    <row r="465" spans="1:5" ht="15" customHeight="1" x14ac:dyDescent="0.2">
      <c r="A465" s="237" t="str">
        <f t="shared" si="10"/>
        <v>INDEC-PB - 2511-1</v>
      </c>
      <c r="B465" s="269">
        <v>2511</v>
      </c>
      <c r="C465" s="236" t="s">
        <v>51</v>
      </c>
      <c r="D465" s="237">
        <v>1</v>
      </c>
      <c r="E465" s="263" t="s">
        <v>466</v>
      </c>
    </row>
    <row r="466" spans="1:5" ht="15" customHeight="1" x14ac:dyDescent="0.2">
      <c r="A466" s="237" t="str">
        <f t="shared" si="10"/>
        <v>INDEC-PB - 2899-</v>
      </c>
      <c r="B466" s="269">
        <v>2899</v>
      </c>
      <c r="C466" s="236" t="s">
        <v>51</v>
      </c>
      <c r="E466" s="263" t="s">
        <v>467</v>
      </c>
    </row>
    <row r="467" spans="1:5" ht="15" customHeight="1" x14ac:dyDescent="0.2">
      <c r="A467" s="237" t="str">
        <f t="shared" si="10"/>
        <v>INDEC-PB - 3110-1</v>
      </c>
      <c r="B467" s="269">
        <v>3110</v>
      </c>
      <c r="C467" s="236" t="s">
        <v>51</v>
      </c>
      <c r="D467" s="237">
        <v>1</v>
      </c>
      <c r="E467" s="263" t="s">
        <v>468</v>
      </c>
    </row>
    <row r="468" spans="1:5" ht="15" customHeight="1" x14ac:dyDescent="0.2">
      <c r="A468" s="237" t="str">
        <f t="shared" si="10"/>
        <v>INDEC-PB - 2320-1</v>
      </c>
      <c r="B468" s="269">
        <v>2320</v>
      </c>
      <c r="C468" s="236" t="s">
        <v>51</v>
      </c>
      <c r="D468" s="237">
        <v>1</v>
      </c>
      <c r="E468" s="263" t="s">
        <v>469</v>
      </c>
    </row>
    <row r="469" spans="1:5" ht="15" customHeight="1" x14ac:dyDescent="0.2">
      <c r="A469" s="237" t="str">
        <f t="shared" si="10"/>
        <v>INDEC-PB - 2924-1</v>
      </c>
      <c r="B469" s="269">
        <v>2924</v>
      </c>
      <c r="C469" s="236" t="s">
        <v>51</v>
      </c>
      <c r="D469" s="237">
        <v>1</v>
      </c>
      <c r="E469" s="263" t="s">
        <v>470</v>
      </c>
    </row>
    <row r="470" spans="1:5" ht="15" customHeight="1" x14ac:dyDescent="0.2">
      <c r="A470" s="237" t="str">
        <f t="shared" si="10"/>
        <v>INDEC-PB - 2692-1</v>
      </c>
      <c r="B470" s="269">
        <v>2692</v>
      </c>
      <c r="C470" s="236" t="s">
        <v>51</v>
      </c>
      <c r="D470" s="237">
        <v>1</v>
      </c>
      <c r="E470" s="263" t="s">
        <v>471</v>
      </c>
    </row>
    <row r="471" spans="1:5" ht="15" customHeight="1" x14ac:dyDescent="0.2">
      <c r="A471" s="237" t="str">
        <f t="shared" si="10"/>
        <v>INDEC-PB - 3410-</v>
      </c>
      <c r="B471" s="269">
        <v>3410</v>
      </c>
      <c r="C471" s="236" t="s">
        <v>51</v>
      </c>
      <c r="E471" s="263" t="s">
        <v>472</v>
      </c>
    </row>
    <row r="472" spans="1:5" ht="15" customHeight="1" x14ac:dyDescent="0.2">
      <c r="A472" s="237" t="str">
        <f t="shared" si="10"/>
        <v>INDEC-PB - 2413-1</v>
      </c>
      <c r="B472" s="269">
        <v>2413</v>
      </c>
      <c r="C472" s="236" t="s">
        <v>51</v>
      </c>
      <c r="D472" s="237">
        <v>1</v>
      </c>
      <c r="E472" s="263" t="s">
        <v>473</v>
      </c>
    </row>
    <row r="473" spans="1:5" ht="15" customHeight="1" x14ac:dyDescent="0.2">
      <c r="A473" s="237" t="str">
        <f t="shared" si="10"/>
        <v>INDEC-PB - 291-</v>
      </c>
      <c r="B473" s="269">
        <v>291</v>
      </c>
      <c r="C473" s="236" t="s">
        <v>51</v>
      </c>
      <c r="E473" s="245" t="s">
        <v>474</v>
      </c>
    </row>
    <row r="474" spans="1:5" ht="15" customHeight="1" x14ac:dyDescent="0.2">
      <c r="A474" s="237" t="str">
        <f t="shared" si="10"/>
        <v>INDEC-PB - 2610-1</v>
      </c>
      <c r="B474" s="269">
        <v>2610</v>
      </c>
      <c r="C474" s="236" t="s">
        <v>51</v>
      </c>
      <c r="D474" s="237">
        <v>1</v>
      </c>
      <c r="E474" s="245" t="s">
        <v>475</v>
      </c>
    </row>
    <row r="475" spans="1:5" ht="15" customHeight="1" x14ac:dyDescent="0.2">
      <c r="A475" s="269"/>
      <c r="B475" s="248"/>
      <c r="C475" s="268"/>
      <c r="E475" s="245"/>
    </row>
    <row r="476" spans="1:5" ht="15" customHeight="1" x14ac:dyDescent="0.2">
      <c r="A476" s="269"/>
      <c r="B476" s="248"/>
      <c r="C476" s="268"/>
      <c r="E476" s="266" t="s">
        <v>438</v>
      </c>
    </row>
    <row r="477" spans="1:5" ht="15" customHeight="1" x14ac:dyDescent="0.2">
      <c r="A477" s="237" t="str">
        <f t="shared" ref="A477:A482" si="11">CONCATENATE("INDEC-PB - ",B477,C477,D477)</f>
        <v>INDEC-PB - 2710-1</v>
      </c>
      <c r="B477" s="269">
        <v>2710</v>
      </c>
      <c r="C477" s="236" t="s">
        <v>51</v>
      </c>
      <c r="D477" s="269">
        <v>1</v>
      </c>
      <c r="E477" s="245" t="s">
        <v>476</v>
      </c>
    </row>
    <row r="478" spans="1:5" ht="15" customHeight="1" x14ac:dyDescent="0.2">
      <c r="A478" s="237" t="str">
        <f t="shared" si="11"/>
        <v>INDEC-PB - 2720-1</v>
      </c>
      <c r="B478" s="269">
        <v>2720</v>
      </c>
      <c r="C478" s="236" t="s">
        <v>51</v>
      </c>
      <c r="D478" s="269">
        <v>1</v>
      </c>
      <c r="E478" s="245" t="s">
        <v>477</v>
      </c>
    </row>
    <row r="479" spans="1:5" ht="15" customHeight="1" x14ac:dyDescent="0.2">
      <c r="A479" s="237" t="str">
        <f t="shared" si="11"/>
        <v>INDEC-PB - 2922-1</v>
      </c>
      <c r="B479" s="269">
        <v>2922</v>
      </c>
      <c r="C479" s="236" t="s">
        <v>51</v>
      </c>
      <c r="D479" s="269">
        <v>1</v>
      </c>
      <c r="E479" s="245" t="s">
        <v>478</v>
      </c>
    </row>
    <row r="480" spans="1:5" ht="15" customHeight="1" x14ac:dyDescent="0.2">
      <c r="A480" s="237" t="str">
        <f t="shared" si="11"/>
        <v>INDEC-PB - 2913-1</v>
      </c>
      <c r="B480" s="269">
        <v>2913</v>
      </c>
      <c r="C480" s="236" t="s">
        <v>51</v>
      </c>
      <c r="D480" s="269">
        <v>1</v>
      </c>
      <c r="E480" s="245" t="s">
        <v>479</v>
      </c>
    </row>
    <row r="481" spans="1:5" ht="15" customHeight="1" x14ac:dyDescent="0.2">
      <c r="A481" s="237" t="str">
        <f t="shared" si="11"/>
        <v>INDEC-PB - 2413-11</v>
      </c>
      <c r="B481" s="269">
        <v>2413</v>
      </c>
      <c r="C481" s="236" t="s">
        <v>51</v>
      </c>
      <c r="D481" s="269">
        <v>11</v>
      </c>
      <c r="E481" s="245" t="s">
        <v>480</v>
      </c>
    </row>
    <row r="482" spans="1:5" ht="15" customHeight="1" x14ac:dyDescent="0.2">
      <c r="A482" s="237" t="str">
        <f t="shared" si="11"/>
        <v>INDEC-PB - 2411-1</v>
      </c>
      <c r="B482" s="269">
        <v>2411</v>
      </c>
      <c r="C482" s="236" t="s">
        <v>51</v>
      </c>
      <c r="D482" s="269">
        <v>1</v>
      </c>
      <c r="E482" s="245" t="s">
        <v>481</v>
      </c>
    </row>
    <row r="485" spans="1:5" ht="15" customHeight="1" x14ac:dyDescent="0.2">
      <c r="A485" s="271"/>
      <c r="B485" s="235" t="s">
        <v>505</v>
      </c>
      <c r="C485" s="271"/>
      <c r="D485" s="272"/>
    </row>
    <row r="487" spans="1:5" ht="15" customHeight="1" x14ac:dyDescent="0.2">
      <c r="A487" s="238"/>
      <c r="B487" s="377" t="s">
        <v>252</v>
      </c>
      <c r="C487" s="238"/>
      <c r="D487" s="238"/>
      <c r="E487" s="377" t="s">
        <v>253</v>
      </c>
    </row>
    <row r="488" spans="1:5" ht="15" customHeight="1" x14ac:dyDescent="0.2">
      <c r="A488" s="238"/>
      <c r="B488" s="377"/>
      <c r="C488" s="238"/>
      <c r="D488" s="238"/>
      <c r="E488" s="377"/>
    </row>
    <row r="490" spans="1:5" ht="15" customHeight="1" x14ac:dyDescent="0.2">
      <c r="A490" s="237" t="str">
        <f t="shared" ref="A490:A500" si="12">CONCATENATE("INDEC-DCTO - Inciso ",B490)</f>
        <v>INDEC-DCTO - Inciso a)</v>
      </c>
      <c r="B490" s="237" t="s">
        <v>254</v>
      </c>
      <c r="C490" s="237"/>
      <c r="E490" s="236" t="s">
        <v>255</v>
      </c>
    </row>
    <row r="491" spans="1:5" ht="15" customHeight="1" x14ac:dyDescent="0.2">
      <c r="A491" s="237" t="str">
        <f t="shared" si="12"/>
        <v>INDEC-DCTO - Inciso b)</v>
      </c>
      <c r="B491" s="237" t="s">
        <v>256</v>
      </c>
      <c r="C491" s="237"/>
      <c r="E491" s="236" t="s">
        <v>257</v>
      </c>
    </row>
    <row r="492" spans="1:5" ht="15" customHeight="1" x14ac:dyDescent="0.2">
      <c r="A492" s="237" t="str">
        <f t="shared" si="12"/>
        <v>INDEC-DCTO - Inciso d)</v>
      </c>
      <c r="B492" s="237" t="s">
        <v>258</v>
      </c>
      <c r="C492" s="237"/>
      <c r="E492" s="236" t="s">
        <v>259</v>
      </c>
    </row>
    <row r="493" spans="1:5" ht="15" customHeight="1" x14ac:dyDescent="0.2">
      <c r="A493" s="237" t="str">
        <f t="shared" si="12"/>
        <v>INDEC-DCTO - Inciso f)</v>
      </c>
      <c r="B493" s="237" t="s">
        <v>260</v>
      </c>
      <c r="C493" s="237"/>
      <c r="E493" s="236" t="s">
        <v>261</v>
      </c>
    </row>
    <row r="494" spans="1:5" ht="15" customHeight="1" x14ac:dyDescent="0.2">
      <c r="A494" s="237" t="str">
        <f t="shared" si="12"/>
        <v>INDEC-DCTO - Inciso g)</v>
      </c>
      <c r="B494" s="237" t="s">
        <v>262</v>
      </c>
      <c r="C494" s="237"/>
      <c r="E494" s="236" t="s">
        <v>263</v>
      </c>
    </row>
    <row r="495" spans="1:5" ht="15" customHeight="1" x14ac:dyDescent="0.2">
      <c r="A495" s="237" t="str">
        <f t="shared" si="12"/>
        <v>INDEC-DCTO - Inciso h)</v>
      </c>
      <c r="B495" s="237" t="s">
        <v>264</v>
      </c>
      <c r="C495" s="237"/>
      <c r="E495" s="236" t="s">
        <v>265</v>
      </c>
    </row>
    <row r="496" spans="1:5" ht="15" customHeight="1" x14ac:dyDescent="0.2">
      <c r="A496" s="237" t="str">
        <f t="shared" si="12"/>
        <v>INDEC-DCTO - Inciso p)</v>
      </c>
      <c r="B496" s="237" t="s">
        <v>266</v>
      </c>
      <c r="C496" s="237"/>
      <c r="E496" s="236" t="s">
        <v>267</v>
      </c>
    </row>
    <row r="497" spans="1:5" ht="15" customHeight="1" x14ac:dyDescent="0.2">
      <c r="A497" s="237" t="str">
        <f t="shared" si="12"/>
        <v>INDEC-DCTO - Inciso r)</v>
      </c>
      <c r="B497" s="237" t="s">
        <v>268</v>
      </c>
      <c r="C497" s="237"/>
      <c r="E497" s="236" t="s">
        <v>269</v>
      </c>
    </row>
    <row r="498" spans="1:5" ht="15" customHeight="1" x14ac:dyDescent="0.2">
      <c r="A498" s="237" t="str">
        <f t="shared" si="12"/>
        <v>INDEC-DCTO - Inciso s)</v>
      </c>
      <c r="B498" s="237" t="s">
        <v>270</v>
      </c>
      <c r="C498" s="237"/>
      <c r="E498" s="236" t="s">
        <v>271</v>
      </c>
    </row>
    <row r="499" spans="1:5" ht="15" customHeight="1" x14ac:dyDescent="0.2">
      <c r="A499" s="237" t="str">
        <f t="shared" si="12"/>
        <v>INDEC-DCTO - Inciso u)</v>
      </c>
      <c r="B499" s="237" t="s">
        <v>272</v>
      </c>
      <c r="C499" s="237"/>
      <c r="E499" s="236" t="s">
        <v>273</v>
      </c>
    </row>
    <row r="500" spans="1:5" ht="15" customHeight="1" x14ac:dyDescent="0.2">
      <c r="A500" s="237" t="str">
        <f t="shared" si="12"/>
        <v>INDEC-DCTO - Inciso v)</v>
      </c>
      <c r="B500" s="237" t="s">
        <v>274</v>
      </c>
      <c r="C500" s="237"/>
      <c r="E500" s="236" t="s">
        <v>275</v>
      </c>
    </row>
    <row r="501" spans="1:5" ht="15" customHeight="1" x14ac:dyDescent="0.2">
      <c r="A501" s="237"/>
      <c r="C501" s="237"/>
    </row>
    <row r="502" spans="1:5" ht="15" customHeight="1" x14ac:dyDescent="0.2">
      <c r="A502" s="237" t="str">
        <f>CONCATENATE("INDEC-DCTO - Inciso ",B502)</f>
        <v>INDEC-DCTO - Inciso c)</v>
      </c>
      <c r="B502" s="237" t="s">
        <v>276</v>
      </c>
      <c r="C502" s="237"/>
      <c r="E502" s="236" t="s">
        <v>277</v>
      </c>
    </row>
    <row r="503" spans="1:5" ht="15" customHeight="1" x14ac:dyDescent="0.2">
      <c r="A503" s="237" t="str">
        <f>CONCATENATE("INDEC-DCTO - Inciso ",B503)</f>
        <v>INDEC-DCTO - Inciso m)</v>
      </c>
      <c r="B503" s="237" t="s">
        <v>278</v>
      </c>
      <c r="C503" s="237"/>
      <c r="E503" s="236" t="s">
        <v>279</v>
      </c>
    </row>
    <row r="504" spans="1:5" ht="15" customHeight="1" x14ac:dyDescent="0.2">
      <c r="A504" s="237" t="str">
        <f>CONCATENATE("INDEC-DCTO - Inciso ",B504)</f>
        <v>INDEC-DCTO - Inciso n)</v>
      </c>
      <c r="B504" s="237" t="s">
        <v>280</v>
      </c>
      <c r="C504" s="237"/>
      <c r="E504" s="236" t="s">
        <v>281</v>
      </c>
    </row>
    <row r="505" spans="1:5" ht="15" customHeight="1" x14ac:dyDescent="0.2">
      <c r="A505" s="237" t="str">
        <f>CONCATENATE("INDEC-DCTO - Inciso ",B505)</f>
        <v>INDEC-DCTO - Inciso q)</v>
      </c>
      <c r="B505" s="237" t="s">
        <v>282</v>
      </c>
      <c r="C505" s="237"/>
      <c r="E505" s="236" t="s">
        <v>283</v>
      </c>
    </row>
    <row r="508" spans="1:5" ht="15" customHeight="1" x14ac:dyDescent="0.2">
      <c r="B508" s="235" t="s">
        <v>506</v>
      </c>
    </row>
    <row r="511" spans="1:5" ht="15" customHeight="1" x14ac:dyDescent="0.2">
      <c r="A511" s="238"/>
      <c r="B511" s="377" t="s">
        <v>252</v>
      </c>
      <c r="C511" s="238"/>
      <c r="D511" s="238"/>
      <c r="E511" s="377" t="s">
        <v>253</v>
      </c>
    </row>
    <row r="512" spans="1:5" ht="15" customHeight="1" x14ac:dyDescent="0.2">
      <c r="A512" s="238"/>
      <c r="B512" s="377"/>
      <c r="C512" s="238"/>
      <c r="D512" s="238"/>
      <c r="E512" s="377"/>
    </row>
    <row r="513" spans="1:5" ht="15" customHeight="1" x14ac:dyDescent="0.2">
      <c r="A513" s="245"/>
      <c r="B513" s="246"/>
      <c r="C513" s="245"/>
      <c r="D513" s="246"/>
      <c r="E513" s="245"/>
    </row>
    <row r="514" spans="1:5" ht="15" customHeight="1" x14ac:dyDescent="0.2">
      <c r="A514" s="245"/>
      <c r="B514" s="246"/>
      <c r="C514" s="245"/>
      <c r="D514" s="246"/>
      <c r="E514" s="257" t="s">
        <v>454</v>
      </c>
    </row>
    <row r="515" spans="1:5" ht="15" customHeight="1" x14ac:dyDescent="0.2">
      <c r="A515" s="237" t="str">
        <f>CONCATENATE("INDEC-DCTO - Inciso ",B515)</f>
        <v>INDEC-DCTO - Inciso e)</v>
      </c>
      <c r="B515" s="237" t="s">
        <v>499</v>
      </c>
      <c r="C515" s="246"/>
      <c r="D515" s="246"/>
      <c r="E515" s="245" t="s">
        <v>493</v>
      </c>
    </row>
    <row r="516" spans="1:5" ht="15" customHeight="1" x14ac:dyDescent="0.2">
      <c r="A516" s="237" t="str">
        <f>CONCATENATE("INDEC-DCTO - Inciso ",B516)</f>
        <v>INDEC-DCTO - Inciso i)</v>
      </c>
      <c r="B516" s="237" t="s">
        <v>500</v>
      </c>
      <c r="C516" s="246"/>
      <c r="D516" s="246"/>
      <c r="E516" s="245" t="s">
        <v>494</v>
      </c>
    </row>
    <row r="517" spans="1:5" ht="15" customHeight="1" x14ac:dyDescent="0.2">
      <c r="A517" s="237" t="str">
        <f>CONCATENATE("INDEC-DCTO - Inciso ",B517)</f>
        <v>INDEC-DCTO - Inciso k)</v>
      </c>
      <c r="B517" s="237" t="s">
        <v>501</v>
      </c>
      <c r="C517" s="246"/>
      <c r="D517" s="246"/>
      <c r="E517" s="245" t="s">
        <v>495</v>
      </c>
    </row>
    <row r="518" spans="1:5" ht="15" customHeight="1" x14ac:dyDescent="0.2">
      <c r="A518" s="237" t="str">
        <f>CONCATENATE("INDEC-DCTO - Inciso ",B518)</f>
        <v>INDEC-DCTO - Inciso t)</v>
      </c>
      <c r="B518" s="237" t="s">
        <v>502</v>
      </c>
      <c r="C518" s="246"/>
      <c r="D518" s="246"/>
      <c r="E518" s="245" t="s">
        <v>496</v>
      </c>
    </row>
    <row r="519" spans="1:5" ht="15" customHeight="1" x14ac:dyDescent="0.2">
      <c r="A519" s="237" t="str">
        <f>CONCATENATE("INDEC-DCTO - Inciso ",B519)</f>
        <v>INDEC-DCTO - Inciso w)</v>
      </c>
      <c r="B519" s="237" t="s">
        <v>503</v>
      </c>
      <c r="C519" s="246"/>
      <c r="D519" s="246"/>
      <c r="E519" s="245" t="s">
        <v>497</v>
      </c>
    </row>
    <row r="520" spans="1:5" ht="15" customHeight="1" x14ac:dyDescent="0.2">
      <c r="A520" s="245"/>
      <c r="C520" s="245"/>
      <c r="D520" s="246"/>
      <c r="E520" s="245"/>
    </row>
    <row r="521" spans="1:5" ht="15" customHeight="1" x14ac:dyDescent="0.2">
      <c r="A521" s="245"/>
      <c r="C521" s="245"/>
      <c r="D521" s="246"/>
      <c r="E521" s="257" t="s">
        <v>438</v>
      </c>
    </row>
    <row r="522" spans="1:5" ht="15" customHeight="1" x14ac:dyDescent="0.2">
      <c r="A522" s="237" t="str">
        <f>CONCATENATE("INDEC-DCTO - Inciso ",B522)</f>
        <v>INDEC-DCTO - Inciso j)</v>
      </c>
      <c r="B522" s="237" t="s">
        <v>504</v>
      </c>
      <c r="C522" s="246"/>
      <c r="D522" s="246"/>
      <c r="E522" s="245" t="s">
        <v>498</v>
      </c>
    </row>
    <row r="523" spans="1:5" ht="15" customHeight="1" x14ac:dyDescent="0.2">
      <c r="A523" s="246"/>
      <c r="B523" s="246"/>
      <c r="C523" s="246"/>
      <c r="D523" s="246"/>
      <c r="E523" s="245"/>
    </row>
    <row r="526" spans="1:5" ht="15" customHeight="1" x14ac:dyDescent="0.2">
      <c r="A526" s="245"/>
      <c r="B526" s="248"/>
      <c r="C526" s="245"/>
      <c r="D526" s="246"/>
      <c r="E526" s="245"/>
    </row>
    <row r="528" spans="1:5" ht="15" customHeight="1" x14ac:dyDescent="0.2">
      <c r="A528" s="234"/>
      <c r="B528" s="235" t="s">
        <v>284</v>
      </c>
      <c r="C528" s="234"/>
      <c r="D528" s="235"/>
    </row>
    <row r="530" spans="1:5" ht="15" customHeight="1" x14ac:dyDescent="0.2">
      <c r="A530" s="377" t="s">
        <v>318</v>
      </c>
      <c r="B530" s="377" t="s">
        <v>48</v>
      </c>
      <c r="C530" s="377"/>
      <c r="D530" s="377"/>
      <c r="E530" s="377" t="s">
        <v>49</v>
      </c>
    </row>
    <row r="531" spans="1:5" ht="15" customHeight="1" x14ac:dyDescent="0.2">
      <c r="A531" s="377"/>
      <c r="B531" s="377" t="s">
        <v>50</v>
      </c>
      <c r="C531" s="377"/>
      <c r="D531" s="377"/>
      <c r="E531" s="377"/>
    </row>
    <row r="532" spans="1:5" ht="15" customHeight="1" x14ac:dyDescent="0.2">
      <c r="A532" s="237" t="str">
        <f t="shared" ref="A532:A553" si="13">CONCATENATE("INDEC-GG ",B532,C532,D532)</f>
        <v>INDEC-GG 18000-1</v>
      </c>
      <c r="B532" s="237">
        <v>18000</v>
      </c>
      <c r="C532" s="239" t="s">
        <v>51</v>
      </c>
      <c r="D532" s="237">
        <v>1</v>
      </c>
      <c r="E532" s="253" t="s">
        <v>285</v>
      </c>
    </row>
    <row r="533" spans="1:5" ht="15" customHeight="1" x14ac:dyDescent="0.2">
      <c r="A533" s="237" t="str">
        <f t="shared" si="13"/>
        <v>INDEC-GG 83107-1</v>
      </c>
      <c r="B533" s="237">
        <v>83107</v>
      </c>
      <c r="C533" s="239" t="s">
        <v>51</v>
      </c>
      <c r="D533" s="237">
        <v>1</v>
      </c>
      <c r="E533" s="253" t="s">
        <v>286</v>
      </c>
    </row>
    <row r="534" spans="1:5" ht="15" customHeight="1" x14ac:dyDescent="0.2">
      <c r="A534" s="237" t="str">
        <f t="shared" si="13"/>
        <v>INDEC-GG 71240-11</v>
      </c>
      <c r="B534" s="237">
        <v>71240</v>
      </c>
      <c r="C534" s="239" t="s">
        <v>51</v>
      </c>
      <c r="D534" s="237">
        <v>11</v>
      </c>
      <c r="E534" s="250" t="s">
        <v>287</v>
      </c>
    </row>
    <row r="535" spans="1:5" ht="15" customHeight="1" x14ac:dyDescent="0.2">
      <c r="A535" s="237" t="str">
        <f t="shared" si="13"/>
        <v>INDEC-GG 71233-11</v>
      </c>
      <c r="B535" s="237">
        <v>71233</v>
      </c>
      <c r="C535" s="239" t="s">
        <v>51</v>
      </c>
      <c r="D535" s="237">
        <v>11</v>
      </c>
      <c r="E535" s="250" t="s">
        <v>288</v>
      </c>
    </row>
    <row r="536" spans="1:5" ht="15" customHeight="1" x14ac:dyDescent="0.2">
      <c r="A536" s="237" t="str">
        <f t="shared" si="13"/>
        <v>INDEC-GG 51800-11</v>
      </c>
      <c r="B536" s="237">
        <v>51800</v>
      </c>
      <c r="C536" s="239" t="s">
        <v>51</v>
      </c>
      <c r="D536" s="237">
        <v>11</v>
      </c>
      <c r="E536" s="250" t="s">
        <v>289</v>
      </c>
    </row>
    <row r="537" spans="1:5" ht="15" customHeight="1" x14ac:dyDescent="0.2">
      <c r="A537" s="237" t="str">
        <f t="shared" si="13"/>
        <v>INDEC-GG 51800-21</v>
      </c>
      <c r="B537" s="237">
        <v>51800</v>
      </c>
      <c r="C537" s="239" t="s">
        <v>51</v>
      </c>
      <c r="D537" s="237">
        <v>21</v>
      </c>
      <c r="E537" s="253" t="s">
        <v>290</v>
      </c>
    </row>
    <row r="538" spans="1:5" ht="15" customHeight="1" x14ac:dyDescent="0.2">
      <c r="A538" s="237" t="str">
        <f t="shared" si="13"/>
        <v>INDEC-GG 74110-11</v>
      </c>
      <c r="B538" s="237">
        <v>74110</v>
      </c>
      <c r="C538" s="239" t="s">
        <v>51</v>
      </c>
      <c r="D538" s="237">
        <v>11</v>
      </c>
      <c r="E538" s="250" t="s">
        <v>291</v>
      </c>
    </row>
    <row r="539" spans="1:5" ht="15" customHeight="1" x14ac:dyDescent="0.2">
      <c r="A539" s="237" t="str">
        <f t="shared" si="13"/>
        <v>INDEC-GG 51560-31</v>
      </c>
      <c r="B539" s="237">
        <v>51560</v>
      </c>
      <c r="C539" s="239" t="s">
        <v>51</v>
      </c>
      <c r="D539" s="237">
        <v>31</v>
      </c>
      <c r="E539" s="253" t="s">
        <v>292</v>
      </c>
    </row>
    <row r="540" spans="1:5" ht="15" customHeight="1" x14ac:dyDescent="0.2">
      <c r="A540" s="237" t="str">
        <f t="shared" si="13"/>
        <v>INDEC-GG 53111-1</v>
      </c>
      <c r="B540" s="237">
        <v>53111</v>
      </c>
      <c r="C540" s="239" t="s">
        <v>51</v>
      </c>
      <c r="D540" s="237">
        <v>1</v>
      </c>
      <c r="E540" s="250" t="s">
        <v>293</v>
      </c>
    </row>
    <row r="541" spans="1:5" ht="15" customHeight="1" x14ac:dyDescent="0.2">
      <c r="A541" s="237" t="str">
        <f t="shared" si="13"/>
        <v>INDEC-GG 54400-1</v>
      </c>
      <c r="B541" s="237">
        <v>54400</v>
      </c>
      <c r="C541" s="239" t="s">
        <v>51</v>
      </c>
      <c r="D541" s="237">
        <v>1</v>
      </c>
      <c r="E541" s="250" t="s">
        <v>294</v>
      </c>
    </row>
    <row r="542" spans="1:5" ht="15" customHeight="1" x14ac:dyDescent="0.2">
      <c r="A542" s="237" t="str">
        <f t="shared" si="13"/>
        <v>INDEC-GG 18000-21</v>
      </c>
      <c r="B542" s="237">
        <v>18000</v>
      </c>
      <c r="C542" s="239" t="s">
        <v>51</v>
      </c>
      <c r="D542" s="237">
        <v>21</v>
      </c>
      <c r="E542" s="250" t="s">
        <v>295</v>
      </c>
    </row>
    <row r="543" spans="1:5" ht="15" customHeight="1" x14ac:dyDescent="0.2">
      <c r="A543" s="237" t="str">
        <f t="shared" si="13"/>
        <v>INDEC-GG 18000-22</v>
      </c>
      <c r="B543" s="237">
        <v>18000</v>
      </c>
      <c r="C543" s="239" t="s">
        <v>51</v>
      </c>
      <c r="D543" s="237">
        <v>22</v>
      </c>
      <c r="E543" s="250" t="s">
        <v>296</v>
      </c>
    </row>
    <row r="544" spans="1:5" ht="15" customHeight="1" x14ac:dyDescent="0.2">
      <c r="A544" s="237" t="str">
        <f t="shared" si="13"/>
        <v>INDEC-GG 88700-2</v>
      </c>
      <c r="B544" s="237">
        <v>88700</v>
      </c>
      <c r="C544" s="239" t="s">
        <v>51</v>
      </c>
      <c r="D544" s="237">
        <v>2</v>
      </c>
      <c r="E544" s="250" t="s">
        <v>297</v>
      </c>
    </row>
    <row r="545" spans="1:5" ht="15" customHeight="1" x14ac:dyDescent="0.2">
      <c r="A545" s="237" t="str">
        <f t="shared" si="13"/>
        <v>INDEC-GG 88700-31</v>
      </c>
      <c r="B545" s="237">
        <v>88700</v>
      </c>
      <c r="C545" s="239" t="s">
        <v>51</v>
      </c>
      <c r="D545" s="237">
        <v>31</v>
      </c>
      <c r="E545" s="253" t="s">
        <v>298</v>
      </c>
    </row>
    <row r="546" spans="1:5" ht="15" customHeight="1" x14ac:dyDescent="0.2">
      <c r="A546" s="237" t="str">
        <f t="shared" si="13"/>
        <v>INDEC-GG DEP-EQ</v>
      </c>
      <c r="B546" s="237" t="s">
        <v>1005</v>
      </c>
      <c r="C546" s="239"/>
      <c r="E546" s="253" t="s">
        <v>299</v>
      </c>
    </row>
    <row r="547" spans="1:5" ht="15" customHeight="1" x14ac:dyDescent="0.2">
      <c r="A547" s="237" t="str">
        <f t="shared" si="13"/>
        <v>INDEC-GG 88700-1</v>
      </c>
      <c r="B547" s="237">
        <v>88700</v>
      </c>
      <c r="C547" s="239" t="s">
        <v>51</v>
      </c>
      <c r="D547" s="237">
        <v>1</v>
      </c>
      <c r="E547" s="253" t="s">
        <v>300</v>
      </c>
    </row>
    <row r="548" spans="1:5" ht="15" customHeight="1" x14ac:dyDescent="0.2">
      <c r="A548" s="237" t="str">
        <f t="shared" si="13"/>
        <v>INDEC-GG 31210-11</v>
      </c>
      <c r="B548" s="237">
        <v>31210</v>
      </c>
      <c r="C548" s="239" t="s">
        <v>51</v>
      </c>
      <c r="D548" s="237">
        <v>11</v>
      </c>
      <c r="E548" s="253" t="s">
        <v>301</v>
      </c>
    </row>
    <row r="549" spans="1:5" ht="15" customHeight="1" x14ac:dyDescent="0.2">
      <c r="A549" s="237" t="str">
        <f t="shared" si="13"/>
        <v>INDEC-GG 81295-1</v>
      </c>
      <c r="B549" s="237">
        <v>81295</v>
      </c>
      <c r="C549" s="239" t="s">
        <v>51</v>
      </c>
      <c r="D549" s="237">
        <v>1</v>
      </c>
      <c r="E549" s="253" t="s">
        <v>302</v>
      </c>
    </row>
    <row r="550" spans="1:5" ht="15" customHeight="1" x14ac:dyDescent="0.2">
      <c r="A550" s="237" t="str">
        <f t="shared" si="13"/>
        <v>INDEC-GG 81297-1</v>
      </c>
      <c r="B550" s="237">
        <v>81297</v>
      </c>
      <c r="C550" s="239" t="s">
        <v>51</v>
      </c>
      <c r="D550" s="237">
        <v>1</v>
      </c>
      <c r="E550" s="250" t="s">
        <v>303</v>
      </c>
    </row>
    <row r="551" spans="1:5" ht="15" customHeight="1" x14ac:dyDescent="0.2">
      <c r="A551" s="237" t="str">
        <f t="shared" si="13"/>
        <v>INDEC-GG 51560-21</v>
      </c>
      <c r="B551" s="237">
        <v>51560</v>
      </c>
      <c r="C551" s="239" t="s">
        <v>51</v>
      </c>
      <c r="D551" s="237">
        <v>21</v>
      </c>
      <c r="E551" s="253" t="s">
        <v>304</v>
      </c>
    </row>
    <row r="552" spans="1:5" ht="15" customHeight="1" x14ac:dyDescent="0.2">
      <c r="A552" s="237" t="str">
        <f t="shared" si="13"/>
        <v>INDEC-GG 31100-11</v>
      </c>
      <c r="B552" s="237">
        <v>31100</v>
      </c>
      <c r="C552" s="239" t="s">
        <v>51</v>
      </c>
      <c r="D552" s="237">
        <v>11</v>
      </c>
      <c r="E552" s="253" t="s">
        <v>305</v>
      </c>
    </row>
    <row r="553" spans="1:5" ht="15" customHeight="1" x14ac:dyDescent="0.2">
      <c r="A553" s="237" t="str">
        <f t="shared" si="13"/>
        <v>INDEC-GG 53211-11</v>
      </c>
      <c r="B553" s="237">
        <v>53211</v>
      </c>
      <c r="C553" s="239" t="s">
        <v>51</v>
      </c>
      <c r="D553" s="237">
        <v>11</v>
      </c>
      <c r="E553" s="250" t="s">
        <v>306</v>
      </c>
    </row>
    <row r="556" spans="1:5" ht="15" customHeight="1" x14ac:dyDescent="0.2">
      <c r="B556" s="235" t="s">
        <v>612</v>
      </c>
    </row>
    <row r="557" spans="1:5" ht="15" customHeight="1" x14ac:dyDescent="0.2">
      <c r="B557" s="235" t="s">
        <v>613</v>
      </c>
    </row>
    <row r="559" spans="1:5" ht="15" customHeight="1" x14ac:dyDescent="0.2">
      <c r="A559" s="237" t="str">
        <f t="shared" ref="A559:A622" si="14">CONCATENATE("DNV-T I - ",B559)</f>
        <v>DNV-T I - 1</v>
      </c>
      <c r="B559" s="237">
        <v>1</v>
      </c>
      <c r="E559" s="236" t="s">
        <v>255</v>
      </c>
    </row>
    <row r="560" spans="1:5" ht="15" customHeight="1" x14ac:dyDescent="0.2">
      <c r="A560" s="237" t="str">
        <f t="shared" si="14"/>
        <v>DNV-T I - 2</v>
      </c>
      <c r="B560" s="237">
        <v>2</v>
      </c>
      <c r="E560" s="236" t="s">
        <v>614</v>
      </c>
    </row>
    <row r="561" spans="1:5" ht="15" customHeight="1" x14ac:dyDescent="0.2">
      <c r="A561" s="237" t="str">
        <f t="shared" si="14"/>
        <v>DNV-T I - 3</v>
      </c>
      <c r="B561" s="237">
        <v>3</v>
      </c>
      <c r="E561" s="236" t="s">
        <v>615</v>
      </c>
    </row>
    <row r="562" spans="1:5" ht="15" customHeight="1" x14ac:dyDescent="0.2">
      <c r="A562" s="237" t="str">
        <f t="shared" si="14"/>
        <v>DNV-T I - 4</v>
      </c>
      <c r="B562" s="237">
        <v>4</v>
      </c>
      <c r="E562" s="236" t="s">
        <v>616</v>
      </c>
    </row>
    <row r="563" spans="1:5" ht="15" customHeight="1" x14ac:dyDescent="0.2">
      <c r="A563" s="237" t="str">
        <f t="shared" si="14"/>
        <v>DNV-T I - 5</v>
      </c>
      <c r="B563" s="237">
        <v>5</v>
      </c>
      <c r="E563" s="236" t="s">
        <v>617</v>
      </c>
    </row>
    <row r="564" spans="1:5" ht="15" customHeight="1" x14ac:dyDescent="0.2">
      <c r="A564" s="237" t="str">
        <f t="shared" si="14"/>
        <v>DNV-T I - 6</v>
      </c>
      <c r="B564" s="237">
        <v>6</v>
      </c>
      <c r="E564" s="236" t="s">
        <v>618</v>
      </c>
    </row>
    <row r="565" spans="1:5" ht="15" customHeight="1" x14ac:dyDescent="0.2">
      <c r="A565" s="237" t="str">
        <f t="shared" si="14"/>
        <v>DNV-T I - 7</v>
      </c>
      <c r="B565" s="237">
        <v>7</v>
      </c>
      <c r="E565" s="236" t="s">
        <v>619</v>
      </c>
    </row>
    <row r="566" spans="1:5" ht="15" customHeight="1" x14ac:dyDescent="0.2">
      <c r="A566" s="237" t="str">
        <f t="shared" si="14"/>
        <v>DNV-T I - 8</v>
      </c>
      <c r="B566" s="237">
        <v>8</v>
      </c>
      <c r="E566" s="236" t="s">
        <v>620</v>
      </c>
    </row>
    <row r="567" spans="1:5" ht="15" customHeight="1" x14ac:dyDescent="0.2">
      <c r="A567" s="237" t="str">
        <f t="shared" si="14"/>
        <v>DNV-T I - 9</v>
      </c>
      <c r="B567" s="237">
        <v>9</v>
      </c>
      <c r="E567" s="236" t="s">
        <v>621</v>
      </c>
    </row>
    <row r="568" spans="1:5" ht="15" customHeight="1" x14ac:dyDescent="0.2">
      <c r="A568" s="237" t="str">
        <f t="shared" si="14"/>
        <v>DNV-T I - 10</v>
      </c>
      <c r="B568" s="237">
        <v>10</v>
      </c>
      <c r="E568" s="236" t="s">
        <v>622</v>
      </c>
    </row>
    <row r="569" spans="1:5" ht="15" customHeight="1" x14ac:dyDescent="0.2">
      <c r="A569" s="237" t="str">
        <f t="shared" si="14"/>
        <v>DNV-T I - 11</v>
      </c>
      <c r="B569" s="237">
        <v>11</v>
      </c>
      <c r="E569" s="236" t="s">
        <v>623</v>
      </c>
    </row>
    <row r="570" spans="1:5" ht="15" customHeight="1" x14ac:dyDescent="0.2">
      <c r="A570" s="237" t="str">
        <f t="shared" si="14"/>
        <v>DNV-T I - 12</v>
      </c>
      <c r="B570" s="237">
        <v>12</v>
      </c>
      <c r="E570" s="236" t="s">
        <v>624</v>
      </c>
    </row>
    <row r="571" spans="1:5" ht="15" customHeight="1" x14ac:dyDescent="0.2">
      <c r="A571" s="237" t="str">
        <f t="shared" si="14"/>
        <v>DNV-T I - 13</v>
      </c>
      <c r="B571" s="237">
        <v>13</v>
      </c>
      <c r="E571" s="236" t="s">
        <v>625</v>
      </c>
    </row>
    <row r="572" spans="1:5" ht="15" customHeight="1" x14ac:dyDescent="0.2">
      <c r="A572" s="237" t="str">
        <f t="shared" si="14"/>
        <v>DNV-T I - 14</v>
      </c>
      <c r="B572" s="237">
        <v>14</v>
      </c>
      <c r="E572" s="236" t="s">
        <v>626</v>
      </c>
    </row>
    <row r="573" spans="1:5" ht="15" customHeight="1" x14ac:dyDescent="0.2">
      <c r="A573" s="237" t="str">
        <f t="shared" si="14"/>
        <v>DNV-T I - 15</v>
      </c>
      <c r="B573" s="237">
        <v>15</v>
      </c>
      <c r="E573" s="236" t="s">
        <v>627</v>
      </c>
    </row>
    <row r="574" spans="1:5" ht="15" customHeight="1" x14ac:dyDescent="0.2">
      <c r="A574" s="237" t="str">
        <f t="shared" si="14"/>
        <v>DNV-T I - 16</v>
      </c>
      <c r="B574" s="237">
        <v>16</v>
      </c>
      <c r="E574" s="236" t="s">
        <v>628</v>
      </c>
    </row>
    <row r="575" spans="1:5" ht="15" customHeight="1" x14ac:dyDescent="0.2">
      <c r="A575" s="237" t="str">
        <f t="shared" si="14"/>
        <v>DNV-T I - 17</v>
      </c>
      <c r="B575" s="237">
        <v>17</v>
      </c>
      <c r="E575" s="236" t="s">
        <v>629</v>
      </c>
    </row>
    <row r="576" spans="1:5" ht="15" customHeight="1" x14ac:dyDescent="0.2">
      <c r="A576" s="237" t="str">
        <f t="shared" si="14"/>
        <v>DNV-T I - 18</v>
      </c>
      <c r="B576" s="237">
        <v>18</v>
      </c>
      <c r="E576" s="236" t="s">
        <v>630</v>
      </c>
    </row>
    <row r="577" spans="1:5" ht="15" customHeight="1" x14ac:dyDescent="0.2">
      <c r="A577" s="237" t="str">
        <f t="shared" si="14"/>
        <v>DNV-T I - 19</v>
      </c>
      <c r="B577" s="237">
        <v>19</v>
      </c>
      <c r="E577" s="236" t="s">
        <v>631</v>
      </c>
    </row>
    <row r="578" spans="1:5" ht="15" customHeight="1" x14ac:dyDescent="0.2">
      <c r="A578" s="237" t="str">
        <f t="shared" si="14"/>
        <v>DNV-T I - 20</v>
      </c>
      <c r="B578" s="237">
        <v>20</v>
      </c>
      <c r="E578" s="236" t="s">
        <v>632</v>
      </c>
    </row>
    <row r="579" spans="1:5" ht="15" customHeight="1" x14ac:dyDescent="0.2">
      <c r="A579" s="237" t="str">
        <f t="shared" si="14"/>
        <v>DNV-T I - 21</v>
      </c>
      <c r="B579" s="237">
        <v>21</v>
      </c>
      <c r="E579" s="236" t="s">
        <v>633</v>
      </c>
    </row>
    <row r="580" spans="1:5" ht="15" customHeight="1" x14ac:dyDescent="0.2">
      <c r="A580" s="237" t="str">
        <f t="shared" si="14"/>
        <v>DNV-T I - 22</v>
      </c>
      <c r="B580" s="237">
        <v>22</v>
      </c>
      <c r="E580" s="236" t="s">
        <v>634</v>
      </c>
    </row>
    <row r="581" spans="1:5" ht="15" customHeight="1" x14ac:dyDescent="0.2">
      <c r="A581" s="237" t="str">
        <f t="shared" si="14"/>
        <v>DNV-T I - 23</v>
      </c>
      <c r="B581" s="237">
        <v>23</v>
      </c>
      <c r="E581" s="236" t="s">
        <v>635</v>
      </c>
    </row>
    <row r="582" spans="1:5" ht="15" customHeight="1" x14ac:dyDescent="0.2">
      <c r="A582" s="237" t="str">
        <f t="shared" si="14"/>
        <v>DNV-T I - 24</v>
      </c>
      <c r="B582" s="237">
        <v>24</v>
      </c>
      <c r="E582" s="236" t="s">
        <v>636</v>
      </c>
    </row>
    <row r="583" spans="1:5" ht="15" customHeight="1" x14ac:dyDescent="0.2">
      <c r="A583" s="237" t="str">
        <f t="shared" si="14"/>
        <v>DNV-T I - 25</v>
      </c>
      <c r="B583" s="237">
        <v>25</v>
      </c>
      <c r="E583" s="236" t="s">
        <v>637</v>
      </c>
    </row>
    <row r="584" spans="1:5" ht="15" customHeight="1" x14ac:dyDescent="0.2">
      <c r="A584" s="237" t="str">
        <f t="shared" si="14"/>
        <v>DNV-T I - 26</v>
      </c>
      <c r="B584" s="237">
        <v>26</v>
      </c>
      <c r="E584" s="236" t="s">
        <v>638</v>
      </c>
    </row>
    <row r="585" spans="1:5" ht="15" customHeight="1" x14ac:dyDescent="0.2">
      <c r="A585" s="237" t="str">
        <f t="shared" si="14"/>
        <v>DNV-T I - 27</v>
      </c>
      <c r="B585" s="237">
        <v>27</v>
      </c>
      <c r="E585" s="236" t="s">
        <v>639</v>
      </c>
    </row>
    <row r="586" spans="1:5" ht="15" customHeight="1" x14ac:dyDescent="0.2">
      <c r="A586" s="237" t="str">
        <f t="shared" si="14"/>
        <v>DNV-T I - 28</v>
      </c>
      <c r="B586" s="237">
        <v>28</v>
      </c>
      <c r="E586" s="236" t="s">
        <v>640</v>
      </c>
    </row>
    <row r="587" spans="1:5" ht="15" customHeight="1" x14ac:dyDescent="0.2">
      <c r="A587" s="237" t="str">
        <f t="shared" si="14"/>
        <v>DNV-T I - 29</v>
      </c>
      <c r="B587" s="237">
        <v>29</v>
      </c>
      <c r="E587" s="236" t="s">
        <v>641</v>
      </c>
    </row>
    <row r="588" spans="1:5" ht="15" customHeight="1" x14ac:dyDescent="0.2">
      <c r="A588" s="237" t="str">
        <f t="shared" si="14"/>
        <v>DNV-T I - 30</v>
      </c>
      <c r="B588" s="237">
        <v>30</v>
      </c>
      <c r="E588" s="236" t="s">
        <v>642</v>
      </c>
    </row>
    <row r="589" spans="1:5" ht="15" customHeight="1" x14ac:dyDescent="0.2">
      <c r="A589" s="237" t="str">
        <f t="shared" si="14"/>
        <v>DNV-T I - 31</v>
      </c>
      <c r="B589" s="237">
        <v>31</v>
      </c>
      <c r="E589" s="236" t="s">
        <v>643</v>
      </c>
    </row>
    <row r="590" spans="1:5" ht="15" customHeight="1" x14ac:dyDescent="0.2">
      <c r="A590" s="237" t="str">
        <f t="shared" si="14"/>
        <v>DNV-T I - 32</v>
      </c>
      <c r="B590" s="237">
        <v>32</v>
      </c>
      <c r="E590" s="236" t="s">
        <v>644</v>
      </c>
    </row>
    <row r="591" spans="1:5" ht="15" customHeight="1" x14ac:dyDescent="0.2">
      <c r="A591" s="237" t="str">
        <f t="shared" si="14"/>
        <v>DNV-T I - 33</v>
      </c>
      <c r="B591" s="237">
        <v>33</v>
      </c>
      <c r="E591" s="236" t="s">
        <v>645</v>
      </c>
    </row>
    <row r="592" spans="1:5" ht="15" customHeight="1" x14ac:dyDescent="0.2">
      <c r="A592" s="237" t="str">
        <f t="shared" si="14"/>
        <v>DNV-T I - 34</v>
      </c>
      <c r="B592" s="237">
        <v>34</v>
      </c>
      <c r="E592" s="236" t="s">
        <v>646</v>
      </c>
    </row>
    <row r="593" spans="1:5" ht="15" customHeight="1" x14ac:dyDescent="0.2">
      <c r="A593" s="237" t="str">
        <f t="shared" si="14"/>
        <v>DNV-T I - 35</v>
      </c>
      <c r="B593" s="237">
        <v>35</v>
      </c>
      <c r="E593" s="236" t="s">
        <v>647</v>
      </c>
    </row>
    <row r="594" spans="1:5" ht="15" customHeight="1" x14ac:dyDescent="0.2">
      <c r="A594" s="237" t="str">
        <f t="shared" si="14"/>
        <v>DNV-T I - 36</v>
      </c>
      <c r="B594" s="237">
        <v>36</v>
      </c>
      <c r="E594" s="236" t="s">
        <v>648</v>
      </c>
    </row>
    <row r="595" spans="1:5" ht="15" customHeight="1" x14ac:dyDescent="0.2">
      <c r="A595" s="237" t="str">
        <f t="shared" si="14"/>
        <v>DNV-T I - 37</v>
      </c>
      <c r="B595" s="237">
        <v>37</v>
      </c>
      <c r="E595" s="236" t="s">
        <v>649</v>
      </c>
    </row>
    <row r="596" spans="1:5" ht="15" customHeight="1" x14ac:dyDescent="0.2">
      <c r="A596" s="237" t="str">
        <f t="shared" si="14"/>
        <v>DNV-T I - 38</v>
      </c>
      <c r="B596" s="237">
        <v>38</v>
      </c>
      <c r="E596" s="236" t="s">
        <v>650</v>
      </c>
    </row>
    <row r="597" spans="1:5" ht="15" customHeight="1" x14ac:dyDescent="0.2">
      <c r="A597" s="237" t="str">
        <f t="shared" si="14"/>
        <v>DNV-T I - 39</v>
      </c>
      <c r="B597" s="237">
        <v>39</v>
      </c>
      <c r="E597" s="236" t="s">
        <v>651</v>
      </c>
    </row>
    <row r="598" spans="1:5" ht="15" customHeight="1" x14ac:dyDescent="0.2">
      <c r="A598" s="237" t="str">
        <f t="shared" si="14"/>
        <v>DNV-T I - 40</v>
      </c>
      <c r="B598" s="237">
        <v>40</v>
      </c>
      <c r="E598" s="236" t="s">
        <v>652</v>
      </c>
    </row>
    <row r="599" spans="1:5" ht="15" customHeight="1" x14ac:dyDescent="0.2">
      <c r="A599" s="237" t="str">
        <f t="shared" si="14"/>
        <v>DNV-T I - 41</v>
      </c>
      <c r="B599" s="237">
        <v>41</v>
      </c>
      <c r="E599" s="236" t="s">
        <v>653</v>
      </c>
    </row>
    <row r="600" spans="1:5" ht="15" customHeight="1" x14ac:dyDescent="0.2">
      <c r="A600" s="237" t="str">
        <f t="shared" si="14"/>
        <v>DNV-T I - 42</v>
      </c>
      <c r="B600" s="237">
        <v>42</v>
      </c>
      <c r="E600" s="236" t="s">
        <v>654</v>
      </c>
    </row>
    <row r="601" spans="1:5" ht="15" customHeight="1" x14ac:dyDescent="0.2">
      <c r="A601" s="237" t="str">
        <f t="shared" si="14"/>
        <v>DNV-T I - 43</v>
      </c>
      <c r="B601" s="237">
        <v>43</v>
      </c>
      <c r="E601" s="236" t="s">
        <v>655</v>
      </c>
    </row>
    <row r="602" spans="1:5" ht="15" customHeight="1" x14ac:dyDescent="0.2">
      <c r="A602" s="237" t="str">
        <f t="shared" si="14"/>
        <v>DNV-T I - 44</v>
      </c>
      <c r="B602" s="237">
        <v>44</v>
      </c>
      <c r="E602" s="236" t="s">
        <v>656</v>
      </c>
    </row>
    <row r="603" spans="1:5" ht="15" customHeight="1" x14ac:dyDescent="0.2">
      <c r="A603" s="237" t="str">
        <f t="shared" si="14"/>
        <v>DNV-T I - 45</v>
      </c>
      <c r="B603" s="237">
        <v>45</v>
      </c>
      <c r="E603" s="236" t="s">
        <v>657</v>
      </c>
    </row>
    <row r="604" spans="1:5" ht="15" customHeight="1" x14ac:dyDescent="0.2">
      <c r="A604" s="237" t="str">
        <f t="shared" si="14"/>
        <v>DNV-T I - 46</v>
      </c>
      <c r="B604" s="237">
        <v>46</v>
      </c>
      <c r="E604" s="236" t="s">
        <v>658</v>
      </c>
    </row>
    <row r="605" spans="1:5" ht="15" customHeight="1" x14ac:dyDescent="0.2">
      <c r="A605" s="237" t="str">
        <f t="shared" si="14"/>
        <v>DNV-T I - 47</v>
      </c>
      <c r="B605" s="237">
        <v>47</v>
      </c>
      <c r="E605" s="236" t="s">
        <v>659</v>
      </c>
    </row>
    <row r="606" spans="1:5" ht="15" customHeight="1" x14ac:dyDescent="0.2">
      <c r="A606" s="237" t="str">
        <f t="shared" si="14"/>
        <v>DNV-T I - 48</v>
      </c>
      <c r="B606" s="237">
        <v>48</v>
      </c>
      <c r="E606" s="236" t="s">
        <v>660</v>
      </c>
    </row>
    <row r="607" spans="1:5" ht="15" customHeight="1" x14ac:dyDescent="0.2">
      <c r="A607" s="237" t="str">
        <f t="shared" si="14"/>
        <v>DNV-T I - 49</v>
      </c>
      <c r="B607" s="237">
        <v>49</v>
      </c>
      <c r="E607" s="236" t="s">
        <v>661</v>
      </c>
    </row>
    <row r="608" spans="1:5" ht="15" customHeight="1" x14ac:dyDescent="0.2">
      <c r="A608" s="237" t="str">
        <f t="shared" si="14"/>
        <v>DNV-T I - 50</v>
      </c>
      <c r="B608" s="237">
        <v>50</v>
      </c>
      <c r="E608" s="236" t="s">
        <v>662</v>
      </c>
    </row>
    <row r="609" spans="1:5" ht="15" customHeight="1" x14ac:dyDescent="0.2">
      <c r="A609" s="237" t="str">
        <f t="shared" si="14"/>
        <v>DNV-T I - 51</v>
      </c>
      <c r="B609" s="237">
        <v>51</v>
      </c>
      <c r="E609" s="236" t="s">
        <v>663</v>
      </c>
    </row>
    <row r="610" spans="1:5" ht="15" customHeight="1" x14ac:dyDescent="0.2">
      <c r="A610" s="237" t="str">
        <f t="shared" si="14"/>
        <v>DNV-T I - 52</v>
      </c>
      <c r="B610" s="237">
        <v>52</v>
      </c>
      <c r="E610" s="236" t="s">
        <v>664</v>
      </c>
    </row>
    <row r="611" spans="1:5" ht="15" customHeight="1" x14ac:dyDescent="0.2">
      <c r="A611" s="237" t="str">
        <f t="shared" si="14"/>
        <v>DNV-T I - 53</v>
      </c>
      <c r="B611" s="237">
        <v>53</v>
      </c>
      <c r="E611" s="236" t="s">
        <v>665</v>
      </c>
    </row>
    <row r="612" spans="1:5" ht="15" customHeight="1" x14ac:dyDescent="0.2">
      <c r="A612" s="237" t="str">
        <f t="shared" si="14"/>
        <v>DNV-T I - 54</v>
      </c>
      <c r="B612" s="237">
        <v>54</v>
      </c>
      <c r="E612" s="236" t="s">
        <v>666</v>
      </c>
    </row>
    <row r="613" spans="1:5" ht="15" customHeight="1" x14ac:dyDescent="0.2">
      <c r="A613" s="237" t="str">
        <f t="shared" si="14"/>
        <v>DNV-T I - 55</v>
      </c>
      <c r="B613" s="237">
        <v>55</v>
      </c>
      <c r="E613" s="236" t="s">
        <v>667</v>
      </c>
    </row>
    <row r="614" spans="1:5" ht="15" customHeight="1" x14ac:dyDescent="0.2">
      <c r="A614" s="237" t="str">
        <f t="shared" si="14"/>
        <v>DNV-T I - 56</v>
      </c>
      <c r="B614" s="237">
        <v>56</v>
      </c>
      <c r="E614" s="236" t="s">
        <v>668</v>
      </c>
    </row>
    <row r="615" spans="1:5" ht="15" customHeight="1" x14ac:dyDescent="0.2">
      <c r="A615" s="237" t="str">
        <f t="shared" si="14"/>
        <v>DNV-T I - 57</v>
      </c>
      <c r="B615" s="237">
        <v>57</v>
      </c>
      <c r="E615" s="236" t="s">
        <v>669</v>
      </c>
    </row>
    <row r="616" spans="1:5" ht="15" customHeight="1" x14ac:dyDescent="0.2">
      <c r="A616" s="237" t="str">
        <f t="shared" si="14"/>
        <v>DNV-T I - 58</v>
      </c>
      <c r="B616" s="237">
        <v>58</v>
      </c>
      <c r="E616" s="236" t="s">
        <v>670</v>
      </c>
    </row>
    <row r="617" spans="1:5" ht="15" customHeight="1" x14ac:dyDescent="0.2">
      <c r="A617" s="237" t="str">
        <f t="shared" si="14"/>
        <v>DNV-T I - 59</v>
      </c>
      <c r="B617" s="237">
        <v>59</v>
      </c>
      <c r="E617" s="236" t="s">
        <v>671</v>
      </c>
    </row>
    <row r="618" spans="1:5" ht="15" customHeight="1" x14ac:dyDescent="0.2">
      <c r="A618" s="237" t="str">
        <f t="shared" si="14"/>
        <v>DNV-T I - 60</v>
      </c>
      <c r="B618" s="237">
        <v>60</v>
      </c>
      <c r="E618" s="236" t="s">
        <v>672</v>
      </c>
    </row>
    <row r="619" spans="1:5" ht="15" customHeight="1" x14ac:dyDescent="0.2">
      <c r="A619" s="237" t="str">
        <f t="shared" si="14"/>
        <v>DNV-T I - 61</v>
      </c>
      <c r="B619" s="237">
        <v>61</v>
      </c>
      <c r="E619" s="236" t="s">
        <v>673</v>
      </c>
    </row>
    <row r="620" spans="1:5" ht="15" customHeight="1" x14ac:dyDescent="0.2">
      <c r="A620" s="237" t="str">
        <f t="shared" si="14"/>
        <v>DNV-T I - 62</v>
      </c>
      <c r="B620" s="237">
        <v>62</v>
      </c>
      <c r="E620" s="236" t="s">
        <v>674</v>
      </c>
    </row>
    <row r="621" spans="1:5" ht="15" customHeight="1" x14ac:dyDescent="0.2">
      <c r="A621" s="237" t="str">
        <f t="shared" si="14"/>
        <v>DNV-T I - 63</v>
      </c>
      <c r="B621" s="237">
        <v>63</v>
      </c>
      <c r="E621" s="236" t="s">
        <v>675</v>
      </c>
    </row>
    <row r="622" spans="1:5" ht="15" customHeight="1" x14ac:dyDescent="0.2">
      <c r="A622" s="237" t="str">
        <f t="shared" si="14"/>
        <v>DNV-T I - 64</v>
      </c>
      <c r="B622" s="237">
        <v>64</v>
      </c>
      <c r="E622" s="236" t="s">
        <v>676</v>
      </c>
    </row>
    <row r="623" spans="1:5" ht="15" customHeight="1" x14ac:dyDescent="0.2">
      <c r="A623" s="237" t="str">
        <f t="shared" ref="A623:A676" si="15">CONCATENATE("DNV-T I - ",B623)</f>
        <v>DNV-T I - 65</v>
      </c>
      <c r="B623" s="237">
        <v>65</v>
      </c>
      <c r="E623" s="236" t="s">
        <v>677</v>
      </c>
    </row>
    <row r="624" spans="1:5" ht="15" customHeight="1" x14ac:dyDescent="0.2">
      <c r="A624" s="237" t="str">
        <f t="shared" si="15"/>
        <v>DNV-T I - 66</v>
      </c>
      <c r="B624" s="237">
        <v>66</v>
      </c>
      <c r="E624" s="236" t="s">
        <v>678</v>
      </c>
    </row>
    <row r="625" spans="1:5" ht="15" customHeight="1" x14ac:dyDescent="0.2">
      <c r="A625" s="237" t="str">
        <f t="shared" si="15"/>
        <v>DNV-T I - 67</v>
      </c>
      <c r="B625" s="237">
        <v>67</v>
      </c>
      <c r="E625" s="236" t="s">
        <v>679</v>
      </c>
    </row>
    <row r="626" spans="1:5" ht="15" customHeight="1" x14ac:dyDescent="0.2">
      <c r="A626" s="237" t="str">
        <f t="shared" si="15"/>
        <v>DNV-T I - 68</v>
      </c>
      <c r="B626" s="237">
        <v>68</v>
      </c>
      <c r="E626" s="236" t="s">
        <v>680</v>
      </c>
    </row>
    <row r="627" spans="1:5" ht="15" customHeight="1" x14ac:dyDescent="0.2">
      <c r="A627" s="237" t="str">
        <f t="shared" si="15"/>
        <v>DNV-T I - 69</v>
      </c>
      <c r="B627" s="237">
        <v>69</v>
      </c>
      <c r="E627" s="236" t="s">
        <v>681</v>
      </c>
    </row>
    <row r="628" spans="1:5" ht="15" customHeight="1" x14ac:dyDescent="0.2">
      <c r="A628" s="237" t="str">
        <f t="shared" si="15"/>
        <v>DNV-T I - 70</v>
      </c>
      <c r="B628" s="237">
        <v>70</v>
      </c>
      <c r="E628" s="236" t="s">
        <v>682</v>
      </c>
    </row>
    <row r="629" spans="1:5" ht="15" customHeight="1" x14ac:dyDescent="0.2">
      <c r="A629" s="237" t="str">
        <f t="shared" si="15"/>
        <v>DNV-T I - 71</v>
      </c>
      <c r="B629" s="237">
        <v>71</v>
      </c>
      <c r="E629" s="236" t="s">
        <v>683</v>
      </c>
    </row>
    <row r="630" spans="1:5" ht="15" customHeight="1" x14ac:dyDescent="0.2">
      <c r="A630" s="237" t="str">
        <f t="shared" si="15"/>
        <v>DNV-T I - 72</v>
      </c>
      <c r="B630" s="237">
        <v>72</v>
      </c>
      <c r="E630" s="236" t="s">
        <v>684</v>
      </c>
    </row>
    <row r="631" spans="1:5" ht="15" customHeight="1" x14ac:dyDescent="0.2">
      <c r="A631" s="237" t="str">
        <f t="shared" si="15"/>
        <v>DNV-T I - 73</v>
      </c>
      <c r="B631" s="237">
        <v>73</v>
      </c>
      <c r="E631" s="236" t="s">
        <v>685</v>
      </c>
    </row>
    <row r="632" spans="1:5" ht="15" customHeight="1" x14ac:dyDescent="0.2">
      <c r="A632" s="237" t="str">
        <f t="shared" si="15"/>
        <v>DNV-T I - 74</v>
      </c>
      <c r="B632" s="237">
        <v>74</v>
      </c>
      <c r="E632" s="236" t="s">
        <v>686</v>
      </c>
    </row>
    <row r="633" spans="1:5" ht="15" customHeight="1" x14ac:dyDescent="0.2">
      <c r="A633" s="237" t="str">
        <f t="shared" si="15"/>
        <v>DNV-T I - 75</v>
      </c>
      <c r="B633" s="237">
        <v>75</v>
      </c>
      <c r="E633" s="236" t="s">
        <v>687</v>
      </c>
    </row>
    <row r="634" spans="1:5" ht="15" customHeight="1" x14ac:dyDescent="0.2">
      <c r="A634" s="237"/>
    </row>
    <row r="635" spans="1:5" ht="15" customHeight="1" x14ac:dyDescent="0.2">
      <c r="A635" s="237"/>
    </row>
    <row r="636" spans="1:5" ht="15" customHeight="1" x14ac:dyDescent="0.2">
      <c r="A636" s="237" t="str">
        <f t="shared" si="15"/>
        <v>DNV-T I - 78</v>
      </c>
      <c r="B636" s="237">
        <v>78</v>
      </c>
      <c r="E636" s="236" t="s">
        <v>688</v>
      </c>
    </row>
    <row r="637" spans="1:5" ht="15" customHeight="1" x14ac:dyDescent="0.2">
      <c r="A637" s="237" t="str">
        <f t="shared" si="15"/>
        <v>DNV-T I - 79</v>
      </c>
      <c r="B637" s="237">
        <v>79</v>
      </c>
      <c r="E637" s="236" t="s">
        <v>689</v>
      </c>
    </row>
    <row r="638" spans="1:5" ht="15" customHeight="1" x14ac:dyDescent="0.2">
      <c r="A638" s="237" t="str">
        <f t="shared" si="15"/>
        <v>DNV-T I - 80</v>
      </c>
      <c r="B638" s="237">
        <v>80</v>
      </c>
      <c r="E638" s="236" t="s">
        <v>690</v>
      </c>
    </row>
    <row r="639" spans="1:5" ht="15" customHeight="1" x14ac:dyDescent="0.2">
      <c r="A639" s="237" t="str">
        <f t="shared" si="15"/>
        <v>DNV-T I - 81</v>
      </c>
      <c r="B639" s="237">
        <v>81</v>
      </c>
      <c r="E639" s="236" t="s">
        <v>691</v>
      </c>
    </row>
    <row r="640" spans="1:5" ht="15" customHeight="1" x14ac:dyDescent="0.2">
      <c r="A640" s="237" t="str">
        <f t="shared" si="15"/>
        <v>DNV-T I - 82</v>
      </c>
      <c r="B640" s="237">
        <v>82</v>
      </c>
      <c r="E640" s="236" t="s">
        <v>692</v>
      </c>
    </row>
    <row r="641" spans="1:5" ht="15" customHeight="1" x14ac:dyDescent="0.2">
      <c r="A641" s="237" t="str">
        <f t="shared" si="15"/>
        <v>DNV-T I - 83</v>
      </c>
      <c r="B641" s="237">
        <v>83</v>
      </c>
      <c r="E641" s="236" t="s">
        <v>693</v>
      </c>
    </row>
    <row r="642" spans="1:5" ht="15" customHeight="1" x14ac:dyDescent="0.2">
      <c r="A642" s="237" t="str">
        <f t="shared" si="15"/>
        <v>DNV-T I - 84</v>
      </c>
      <c r="B642" s="237">
        <v>84</v>
      </c>
      <c r="E642" s="236" t="s">
        <v>694</v>
      </c>
    </row>
    <row r="643" spans="1:5" ht="15" customHeight="1" x14ac:dyDescent="0.2">
      <c r="A643" s="237" t="str">
        <f t="shared" si="15"/>
        <v>DNV-T I - 85</v>
      </c>
      <c r="B643" s="237">
        <v>85</v>
      </c>
      <c r="E643" s="236" t="s">
        <v>695</v>
      </c>
    </row>
    <row r="644" spans="1:5" ht="15" customHeight="1" x14ac:dyDescent="0.2">
      <c r="A644" s="237" t="str">
        <f t="shared" si="15"/>
        <v>DNV-T I - 86</v>
      </c>
      <c r="B644" s="237">
        <v>86</v>
      </c>
      <c r="E644" s="236" t="s">
        <v>696</v>
      </c>
    </row>
    <row r="645" spans="1:5" ht="15" customHeight="1" x14ac:dyDescent="0.2">
      <c r="A645" s="237" t="str">
        <f t="shared" si="15"/>
        <v>DNV-T I - 86.1</v>
      </c>
      <c r="B645" s="237" t="s">
        <v>697</v>
      </c>
      <c r="E645" s="236" t="s">
        <v>698</v>
      </c>
    </row>
    <row r="646" spans="1:5" ht="15" customHeight="1" x14ac:dyDescent="0.2">
      <c r="A646" s="237" t="str">
        <f t="shared" si="15"/>
        <v>DNV-T I - 86.1.1</v>
      </c>
      <c r="B646" s="237" t="s">
        <v>699</v>
      </c>
      <c r="E646" s="236" t="s">
        <v>700</v>
      </c>
    </row>
    <row r="647" spans="1:5" ht="15" customHeight="1" x14ac:dyDescent="0.2">
      <c r="A647" s="237" t="str">
        <f t="shared" si="15"/>
        <v>DNV-T I - 86.1.2</v>
      </c>
      <c r="B647" s="237" t="s">
        <v>701</v>
      </c>
      <c r="E647" s="236" t="s">
        <v>702</v>
      </c>
    </row>
    <row r="648" spans="1:5" ht="15" customHeight="1" x14ac:dyDescent="0.2">
      <c r="A648" s="237" t="str">
        <f t="shared" si="15"/>
        <v>DNV-T I - 86.1.3</v>
      </c>
      <c r="B648" s="237" t="s">
        <v>703</v>
      </c>
      <c r="E648" s="236" t="s">
        <v>704</v>
      </c>
    </row>
    <row r="649" spans="1:5" ht="15" customHeight="1" x14ac:dyDescent="0.2">
      <c r="A649" s="237" t="str">
        <f t="shared" si="15"/>
        <v>DNV-T I - 86.1.4</v>
      </c>
      <c r="B649" s="237" t="s">
        <v>705</v>
      </c>
      <c r="E649" s="236" t="s">
        <v>706</v>
      </c>
    </row>
    <row r="650" spans="1:5" ht="15" customHeight="1" x14ac:dyDescent="0.2">
      <c r="A650" s="237" t="str">
        <f t="shared" si="15"/>
        <v>DNV-T I - 86.1.5</v>
      </c>
      <c r="B650" s="237" t="s">
        <v>707</v>
      </c>
      <c r="E650" s="236" t="s">
        <v>708</v>
      </c>
    </row>
    <row r="651" spans="1:5" ht="15" customHeight="1" x14ac:dyDescent="0.2">
      <c r="A651" s="237" t="str">
        <f t="shared" si="15"/>
        <v>DNV-T I - 86.2</v>
      </c>
      <c r="B651" s="237" t="s">
        <v>709</v>
      </c>
      <c r="E651" s="236" t="s">
        <v>710</v>
      </c>
    </row>
    <row r="652" spans="1:5" ht="15" customHeight="1" x14ac:dyDescent="0.2">
      <c r="A652" s="237" t="str">
        <f t="shared" si="15"/>
        <v>DNV-T I - 86.2.1</v>
      </c>
      <c r="B652" s="237" t="s">
        <v>711</v>
      </c>
      <c r="E652" s="236" t="s">
        <v>700</v>
      </c>
    </row>
    <row r="653" spans="1:5" ht="15" customHeight="1" x14ac:dyDescent="0.2">
      <c r="A653" s="237" t="str">
        <f t="shared" si="15"/>
        <v>DNV-T I - 86.2.2</v>
      </c>
      <c r="B653" s="237" t="s">
        <v>712</v>
      </c>
      <c r="E653" s="236" t="s">
        <v>713</v>
      </c>
    </row>
    <row r="654" spans="1:5" ht="15" customHeight="1" x14ac:dyDescent="0.2">
      <c r="A654" s="237" t="str">
        <f t="shared" si="15"/>
        <v>DNV-T I - 86.2.3</v>
      </c>
      <c r="B654" s="237" t="s">
        <v>714</v>
      </c>
      <c r="E654" s="236" t="s">
        <v>702</v>
      </c>
    </row>
    <row r="655" spans="1:5" ht="15" customHeight="1" x14ac:dyDescent="0.2">
      <c r="A655" s="237" t="str">
        <f t="shared" si="15"/>
        <v>DNV-T I - 86.2.4</v>
      </c>
      <c r="B655" s="237" t="s">
        <v>715</v>
      </c>
      <c r="E655" s="236" t="s">
        <v>704</v>
      </c>
    </row>
    <row r="656" spans="1:5" ht="15" customHeight="1" x14ac:dyDescent="0.2">
      <c r="A656" s="237" t="str">
        <f t="shared" si="15"/>
        <v>DNV-T I - 86.2.5</v>
      </c>
      <c r="B656" s="237" t="s">
        <v>716</v>
      </c>
      <c r="E656" s="236" t="s">
        <v>706</v>
      </c>
    </row>
    <row r="657" spans="1:5" ht="15" customHeight="1" x14ac:dyDescent="0.2">
      <c r="A657" s="237" t="str">
        <f t="shared" si="15"/>
        <v>DNV-T I - 86.2.6</v>
      </c>
      <c r="B657" s="237" t="s">
        <v>717</v>
      </c>
      <c r="E657" s="236" t="s">
        <v>708</v>
      </c>
    </row>
    <row r="658" spans="1:5" ht="15" customHeight="1" x14ac:dyDescent="0.2">
      <c r="A658" s="237" t="str">
        <f t="shared" si="15"/>
        <v>DNV-T I - 87</v>
      </c>
      <c r="B658" s="237">
        <v>87</v>
      </c>
      <c r="E658" s="236" t="s">
        <v>718</v>
      </c>
    </row>
    <row r="659" spans="1:5" ht="15" customHeight="1" x14ac:dyDescent="0.2">
      <c r="A659" s="237" t="str">
        <f t="shared" si="15"/>
        <v>DNV-T I - 88</v>
      </c>
      <c r="B659" s="237">
        <v>88</v>
      </c>
      <c r="E659" s="236" t="s">
        <v>719</v>
      </c>
    </row>
    <row r="660" spans="1:5" ht="15" customHeight="1" x14ac:dyDescent="0.2">
      <c r="A660" s="237" t="str">
        <f t="shared" si="15"/>
        <v>DNV-T I - 89</v>
      </c>
      <c r="B660" s="237">
        <v>89</v>
      </c>
      <c r="E660" s="236" t="s">
        <v>720</v>
      </c>
    </row>
    <row r="661" spans="1:5" ht="15" customHeight="1" x14ac:dyDescent="0.2">
      <c r="A661" s="237" t="str">
        <f t="shared" si="15"/>
        <v>DNV-T I - 90</v>
      </c>
      <c r="B661" s="237">
        <v>90</v>
      </c>
      <c r="E661" s="236" t="s">
        <v>721</v>
      </c>
    </row>
    <row r="662" spans="1:5" ht="15" customHeight="1" x14ac:dyDescent="0.2">
      <c r="A662" s="237" t="str">
        <f t="shared" si="15"/>
        <v>DNV-T I - 91</v>
      </c>
      <c r="B662" s="237">
        <v>91</v>
      </c>
      <c r="E662" s="236" t="s">
        <v>722</v>
      </c>
    </row>
    <row r="663" spans="1:5" ht="15" customHeight="1" x14ac:dyDescent="0.2">
      <c r="A663" s="237" t="str">
        <f t="shared" si="15"/>
        <v>DNV-T I - 92</v>
      </c>
      <c r="B663" s="237">
        <v>92</v>
      </c>
      <c r="E663" s="236" t="s">
        <v>723</v>
      </c>
    </row>
    <row r="664" spans="1:5" ht="15" customHeight="1" x14ac:dyDescent="0.2">
      <c r="A664" s="237" t="str">
        <f t="shared" si="15"/>
        <v>DNV-T I - 93</v>
      </c>
      <c r="B664" s="237">
        <v>93</v>
      </c>
      <c r="E664" s="236" t="s">
        <v>724</v>
      </c>
    </row>
    <row r="665" spans="1:5" ht="15" customHeight="1" x14ac:dyDescent="0.2">
      <c r="A665" s="237" t="str">
        <f t="shared" si="15"/>
        <v>DNV-T I - 94</v>
      </c>
      <c r="B665" s="237">
        <v>94</v>
      </c>
      <c r="E665" s="236" t="s">
        <v>725</v>
      </c>
    </row>
    <row r="666" spans="1:5" ht="15" customHeight="1" x14ac:dyDescent="0.2">
      <c r="A666" s="237" t="str">
        <f t="shared" si="15"/>
        <v>DNV-T I - 95</v>
      </c>
      <c r="B666" s="237">
        <v>95</v>
      </c>
      <c r="E666" s="236" t="s">
        <v>726</v>
      </c>
    </row>
    <row r="667" spans="1:5" ht="15" customHeight="1" x14ac:dyDescent="0.2">
      <c r="A667" s="237" t="str">
        <f t="shared" si="15"/>
        <v>DNV-T I - 96</v>
      </c>
      <c r="B667" s="237">
        <v>96</v>
      </c>
      <c r="E667" s="236" t="s">
        <v>727</v>
      </c>
    </row>
    <row r="668" spans="1:5" ht="15" customHeight="1" x14ac:dyDescent="0.2">
      <c r="A668" s="237" t="str">
        <f t="shared" si="15"/>
        <v>DNV-T I - 97</v>
      </c>
      <c r="B668" s="237">
        <v>97</v>
      </c>
      <c r="E668" s="236" t="s">
        <v>728</v>
      </c>
    </row>
    <row r="669" spans="1:5" ht="15" customHeight="1" x14ac:dyDescent="0.2">
      <c r="A669" s="237" t="str">
        <f t="shared" si="15"/>
        <v>DNV-T I - 98</v>
      </c>
      <c r="B669" s="237">
        <v>98</v>
      </c>
      <c r="E669" s="236" t="s">
        <v>729</v>
      </c>
    </row>
    <row r="670" spans="1:5" ht="15" customHeight="1" x14ac:dyDescent="0.2">
      <c r="A670" s="237" t="str">
        <f t="shared" si="15"/>
        <v>DNV-T I - 99</v>
      </c>
      <c r="B670" s="237">
        <v>99</v>
      </c>
      <c r="E670" s="236" t="s">
        <v>730</v>
      </c>
    </row>
    <row r="671" spans="1:5" ht="15" customHeight="1" x14ac:dyDescent="0.2">
      <c r="A671" s="237" t="str">
        <f t="shared" si="15"/>
        <v>DNV-T I - 100</v>
      </c>
      <c r="B671" s="237">
        <v>100</v>
      </c>
      <c r="E671" s="236" t="s">
        <v>731</v>
      </c>
    </row>
    <row r="672" spans="1:5" ht="15" customHeight="1" x14ac:dyDescent="0.2">
      <c r="A672" s="237" t="str">
        <f t="shared" si="15"/>
        <v>DNV-T I - 101</v>
      </c>
      <c r="B672" s="237">
        <v>101</v>
      </c>
      <c r="E672" s="236" t="s">
        <v>732</v>
      </c>
    </row>
    <row r="673" spans="1:5" ht="15" customHeight="1" x14ac:dyDescent="0.2">
      <c r="A673" s="237" t="str">
        <f t="shared" si="15"/>
        <v>DNV-T I - 102</v>
      </c>
      <c r="B673" s="237">
        <v>102</v>
      </c>
      <c r="E673" s="236" t="s">
        <v>733</v>
      </c>
    </row>
    <row r="674" spans="1:5" ht="15" customHeight="1" x14ac:dyDescent="0.2">
      <c r="A674" s="237" t="str">
        <f t="shared" si="15"/>
        <v>DNV-T I - 103</v>
      </c>
      <c r="B674" s="237">
        <v>103</v>
      </c>
      <c r="E674" s="236" t="s">
        <v>734</v>
      </c>
    </row>
    <row r="675" spans="1:5" ht="15" customHeight="1" x14ac:dyDescent="0.2">
      <c r="A675" s="237" t="str">
        <f t="shared" si="15"/>
        <v>DNV-T I - 104</v>
      </c>
      <c r="B675" s="237">
        <v>104</v>
      </c>
      <c r="E675" s="236" t="s">
        <v>735</v>
      </c>
    </row>
    <row r="676" spans="1:5" ht="15" customHeight="1" x14ac:dyDescent="0.2">
      <c r="A676" s="237" t="str">
        <f t="shared" si="15"/>
        <v>DNV-T I - 105</v>
      </c>
      <c r="B676" s="237">
        <v>105</v>
      </c>
      <c r="E676" s="236" t="s">
        <v>736</v>
      </c>
    </row>
    <row r="678" spans="1:5" ht="15" customHeight="1" x14ac:dyDescent="0.2">
      <c r="A678" s="273"/>
      <c r="B678" s="235" t="s">
        <v>737</v>
      </c>
      <c r="C678" s="234"/>
      <c r="D678" s="274"/>
      <c r="E678" s="273"/>
    </row>
    <row r="679" spans="1:5" ht="15" customHeight="1" x14ac:dyDescent="0.2">
      <c r="A679" s="237" t="str">
        <f t="shared" ref="A679:A713" si="16">CONCATENATE("DNV-TRC - ",E679)</f>
        <v>DNV-TRC - 1</v>
      </c>
      <c r="E679" s="275">
        <v>1</v>
      </c>
    </row>
    <row r="680" spans="1:5" ht="15" customHeight="1" x14ac:dyDescent="0.2">
      <c r="A680" s="237" t="str">
        <f t="shared" si="16"/>
        <v>DNV-TRC - 1.5</v>
      </c>
      <c r="E680" s="275">
        <v>1.5</v>
      </c>
    </row>
    <row r="681" spans="1:5" ht="15" customHeight="1" x14ac:dyDescent="0.2">
      <c r="A681" s="237" t="str">
        <f t="shared" si="16"/>
        <v>DNV-TRC - 2</v>
      </c>
      <c r="E681" s="275">
        <v>2</v>
      </c>
    </row>
    <row r="682" spans="1:5" ht="15" customHeight="1" x14ac:dyDescent="0.2">
      <c r="A682" s="237" t="str">
        <f t="shared" si="16"/>
        <v>DNV-TRC - 2.5</v>
      </c>
      <c r="E682" s="275">
        <v>2.5</v>
      </c>
    </row>
    <row r="683" spans="1:5" ht="15" customHeight="1" x14ac:dyDescent="0.2">
      <c r="A683" s="237" t="str">
        <f t="shared" si="16"/>
        <v>DNV-TRC - 3</v>
      </c>
      <c r="E683" s="275">
        <v>3</v>
      </c>
    </row>
    <row r="684" spans="1:5" ht="15" customHeight="1" x14ac:dyDescent="0.2">
      <c r="A684" s="237" t="str">
        <f t="shared" si="16"/>
        <v>DNV-TRC - 3.5</v>
      </c>
      <c r="E684" s="275">
        <v>3.5</v>
      </c>
    </row>
    <row r="685" spans="1:5" ht="15" customHeight="1" x14ac:dyDescent="0.2">
      <c r="A685" s="237" t="str">
        <f t="shared" si="16"/>
        <v>DNV-TRC - 4</v>
      </c>
      <c r="E685" s="275">
        <v>4</v>
      </c>
    </row>
    <row r="686" spans="1:5" ht="15" customHeight="1" x14ac:dyDescent="0.2">
      <c r="A686" s="237" t="str">
        <f t="shared" si="16"/>
        <v>DNV-TRC - 4.5</v>
      </c>
      <c r="E686" s="275">
        <v>4.5</v>
      </c>
    </row>
    <row r="687" spans="1:5" ht="15" customHeight="1" x14ac:dyDescent="0.2">
      <c r="A687" s="237" t="str">
        <f t="shared" si="16"/>
        <v>DNV-TRC - 5</v>
      </c>
      <c r="E687" s="275">
        <v>5</v>
      </c>
    </row>
    <row r="688" spans="1:5" ht="15" customHeight="1" x14ac:dyDescent="0.2">
      <c r="A688" s="237" t="str">
        <f t="shared" si="16"/>
        <v>DNV-TRC - 6</v>
      </c>
      <c r="E688" s="275">
        <v>6</v>
      </c>
    </row>
    <row r="689" spans="1:5" ht="15" customHeight="1" x14ac:dyDescent="0.2">
      <c r="A689" s="237" t="str">
        <f t="shared" si="16"/>
        <v>DNV-TRC - 7</v>
      </c>
      <c r="E689" s="275">
        <v>7</v>
      </c>
    </row>
    <row r="690" spans="1:5" ht="15" customHeight="1" x14ac:dyDescent="0.2">
      <c r="A690" s="237" t="str">
        <f t="shared" si="16"/>
        <v>DNV-TRC - 8</v>
      </c>
      <c r="E690" s="275">
        <v>8</v>
      </c>
    </row>
    <row r="691" spans="1:5" ht="15" customHeight="1" x14ac:dyDescent="0.2">
      <c r="A691" s="237" t="str">
        <f t="shared" si="16"/>
        <v>DNV-TRC - 9</v>
      </c>
      <c r="E691" s="275">
        <v>9</v>
      </c>
    </row>
    <row r="692" spans="1:5" ht="15" customHeight="1" x14ac:dyDescent="0.2">
      <c r="A692" s="237" t="str">
        <f t="shared" si="16"/>
        <v>DNV-TRC - 10</v>
      </c>
      <c r="E692" s="275">
        <v>10</v>
      </c>
    </row>
    <row r="693" spans="1:5" ht="15" customHeight="1" x14ac:dyDescent="0.2">
      <c r="A693" s="237" t="str">
        <f t="shared" si="16"/>
        <v>DNV-TRC - 12</v>
      </c>
      <c r="E693" s="275">
        <v>12</v>
      </c>
    </row>
    <row r="694" spans="1:5" ht="15" customHeight="1" x14ac:dyDescent="0.2">
      <c r="A694" s="237" t="str">
        <f t="shared" si="16"/>
        <v>DNV-TRC - 15</v>
      </c>
      <c r="E694" s="275">
        <v>15</v>
      </c>
    </row>
    <row r="695" spans="1:5" ht="15" customHeight="1" x14ac:dyDescent="0.2">
      <c r="A695" s="237" t="str">
        <f t="shared" si="16"/>
        <v>DNV-TRC - 17</v>
      </c>
      <c r="E695" s="275">
        <v>17</v>
      </c>
    </row>
    <row r="696" spans="1:5" ht="15" customHeight="1" x14ac:dyDescent="0.2">
      <c r="A696" s="237" t="str">
        <f t="shared" si="16"/>
        <v>DNV-TRC - 19</v>
      </c>
      <c r="E696" s="275">
        <v>19</v>
      </c>
    </row>
    <row r="697" spans="1:5" ht="15" customHeight="1" x14ac:dyDescent="0.2">
      <c r="A697" s="237" t="str">
        <f t="shared" si="16"/>
        <v>DNV-TRC - 20</v>
      </c>
      <c r="E697" s="275">
        <v>20</v>
      </c>
    </row>
    <row r="698" spans="1:5" ht="15" customHeight="1" x14ac:dyDescent="0.2">
      <c r="A698" s="237" t="str">
        <f t="shared" si="16"/>
        <v>DNV-TRC - 25</v>
      </c>
      <c r="E698" s="275">
        <v>25</v>
      </c>
    </row>
    <row r="699" spans="1:5" ht="15" customHeight="1" x14ac:dyDescent="0.2">
      <c r="A699" s="237" t="str">
        <f t="shared" si="16"/>
        <v>DNV-TRC - 30</v>
      </c>
      <c r="E699" s="275">
        <v>30</v>
      </c>
    </row>
    <row r="700" spans="1:5" ht="15" customHeight="1" x14ac:dyDescent="0.2">
      <c r="A700" s="237" t="str">
        <f t="shared" si="16"/>
        <v>DNV-TRC - 35</v>
      </c>
      <c r="E700" s="275">
        <v>35</v>
      </c>
    </row>
    <row r="701" spans="1:5" ht="15" customHeight="1" x14ac:dyDescent="0.2">
      <c r="A701" s="237" t="str">
        <f t="shared" si="16"/>
        <v>DNV-TRC - 40</v>
      </c>
      <c r="E701" s="275">
        <v>40</v>
      </c>
    </row>
    <row r="702" spans="1:5" ht="15" customHeight="1" x14ac:dyDescent="0.2">
      <c r="A702" s="237" t="str">
        <f t="shared" si="16"/>
        <v>DNV-TRC - 45</v>
      </c>
      <c r="E702" s="275">
        <v>45</v>
      </c>
    </row>
    <row r="703" spans="1:5" ht="15" customHeight="1" x14ac:dyDescent="0.2">
      <c r="A703" s="237" t="str">
        <f t="shared" si="16"/>
        <v>DNV-TRC - 50</v>
      </c>
      <c r="E703" s="275">
        <v>50</v>
      </c>
    </row>
    <row r="704" spans="1:5" ht="15" customHeight="1" x14ac:dyDescent="0.2">
      <c r="A704" s="237" t="str">
        <f t="shared" si="16"/>
        <v>DNV-TRC - 55</v>
      </c>
      <c r="E704" s="275">
        <v>55</v>
      </c>
    </row>
    <row r="705" spans="1:5" ht="15" customHeight="1" x14ac:dyDescent="0.2">
      <c r="A705" s="237" t="str">
        <f t="shared" si="16"/>
        <v>DNV-TRC - 60</v>
      </c>
      <c r="E705" s="275">
        <v>60</v>
      </c>
    </row>
    <row r="706" spans="1:5" ht="15" customHeight="1" x14ac:dyDescent="0.2">
      <c r="A706" s="237" t="str">
        <f t="shared" si="16"/>
        <v>DNV-TRC - 65</v>
      </c>
      <c r="E706" s="275">
        <v>65</v>
      </c>
    </row>
    <row r="707" spans="1:5" ht="15" customHeight="1" x14ac:dyDescent="0.2">
      <c r="A707" s="237" t="str">
        <f t="shared" si="16"/>
        <v>DNV-TRC - 70</v>
      </c>
      <c r="E707" s="275">
        <v>70</v>
      </c>
    </row>
    <row r="708" spans="1:5" ht="15" customHeight="1" x14ac:dyDescent="0.2">
      <c r="A708" s="237" t="str">
        <f t="shared" si="16"/>
        <v>DNV-TRC - 75</v>
      </c>
      <c r="E708" s="275">
        <v>75</v>
      </c>
    </row>
    <row r="709" spans="1:5" ht="15" customHeight="1" x14ac:dyDescent="0.2">
      <c r="A709" s="237" t="str">
        <f t="shared" si="16"/>
        <v>DNV-TRC - 80</v>
      </c>
      <c r="E709" s="275">
        <v>80</v>
      </c>
    </row>
    <row r="710" spans="1:5" ht="15" customHeight="1" x14ac:dyDescent="0.2">
      <c r="A710" s="237" t="str">
        <f t="shared" si="16"/>
        <v>DNV-TRC - 85</v>
      </c>
      <c r="E710" s="275">
        <v>85</v>
      </c>
    </row>
    <row r="711" spans="1:5" ht="15" customHeight="1" x14ac:dyDescent="0.2">
      <c r="A711" s="237" t="str">
        <f t="shared" si="16"/>
        <v>DNV-TRC - 90</v>
      </c>
      <c r="E711" s="275">
        <v>90</v>
      </c>
    </row>
    <row r="712" spans="1:5" ht="15" customHeight="1" x14ac:dyDescent="0.2">
      <c r="A712" s="237" t="str">
        <f t="shared" si="16"/>
        <v>DNV-TRC - 95</v>
      </c>
      <c r="E712" s="275">
        <v>95</v>
      </c>
    </row>
    <row r="713" spans="1:5" ht="15" customHeight="1" x14ac:dyDescent="0.2">
      <c r="A713" s="237" t="str">
        <f t="shared" si="16"/>
        <v>DNV-TRC - 100</v>
      </c>
      <c r="E713" s="275">
        <v>100</v>
      </c>
    </row>
    <row r="714" spans="1:5" ht="15" customHeight="1" x14ac:dyDescent="0.2">
      <c r="A714" s="237"/>
      <c r="E714" s="275"/>
    </row>
    <row r="716" spans="1:5" ht="15" customHeight="1" x14ac:dyDescent="0.2">
      <c r="A716" s="235"/>
      <c r="B716" s="235" t="s">
        <v>738</v>
      </c>
      <c r="C716" s="234"/>
      <c r="D716" s="235"/>
      <c r="E716" s="234"/>
    </row>
    <row r="717" spans="1:5" ht="15" customHeight="1" x14ac:dyDescent="0.2">
      <c r="A717" s="237" t="str">
        <f t="shared" ref="A717:A751" si="17">CONCATENATE("DNV-TRCA - ",E717)</f>
        <v>DNV-TRCA - 55</v>
      </c>
      <c r="E717" s="275">
        <v>55</v>
      </c>
    </row>
    <row r="718" spans="1:5" ht="15" customHeight="1" x14ac:dyDescent="0.2">
      <c r="A718" s="237" t="str">
        <f t="shared" si="17"/>
        <v>DNV-TRCA - 60</v>
      </c>
      <c r="E718" s="275">
        <v>60</v>
      </c>
    </row>
    <row r="719" spans="1:5" ht="15" customHeight="1" x14ac:dyDescent="0.2">
      <c r="A719" s="237" t="str">
        <f t="shared" si="17"/>
        <v>DNV-TRCA - 65</v>
      </c>
      <c r="E719" s="275">
        <v>65</v>
      </c>
    </row>
    <row r="720" spans="1:5" ht="15" customHeight="1" x14ac:dyDescent="0.2">
      <c r="A720" s="237" t="str">
        <f t="shared" si="17"/>
        <v>DNV-TRCA - 70</v>
      </c>
      <c r="E720" s="275">
        <v>70</v>
      </c>
    </row>
    <row r="721" spans="1:5" ht="15" customHeight="1" x14ac:dyDescent="0.2">
      <c r="A721" s="237" t="str">
        <f t="shared" si="17"/>
        <v>DNV-TRCA - 75</v>
      </c>
      <c r="E721" s="275">
        <v>75</v>
      </c>
    </row>
    <row r="722" spans="1:5" ht="15" customHeight="1" x14ac:dyDescent="0.2">
      <c r="A722" s="237" t="str">
        <f t="shared" si="17"/>
        <v>DNV-TRCA - 80</v>
      </c>
      <c r="E722" s="275">
        <v>80</v>
      </c>
    </row>
    <row r="723" spans="1:5" ht="15" customHeight="1" x14ac:dyDescent="0.2">
      <c r="A723" s="237" t="str">
        <f t="shared" si="17"/>
        <v>DNV-TRCA - 85</v>
      </c>
      <c r="E723" s="275">
        <v>85</v>
      </c>
    </row>
    <row r="724" spans="1:5" ht="15" customHeight="1" x14ac:dyDescent="0.2">
      <c r="A724" s="237" t="str">
        <f t="shared" si="17"/>
        <v>DNV-TRCA - 90</v>
      </c>
      <c r="E724" s="275">
        <v>90</v>
      </c>
    </row>
    <row r="725" spans="1:5" ht="15" customHeight="1" x14ac:dyDescent="0.2">
      <c r="A725" s="237" t="str">
        <f t="shared" si="17"/>
        <v>DNV-TRCA - 95</v>
      </c>
      <c r="E725" s="275">
        <v>95</v>
      </c>
    </row>
    <row r="726" spans="1:5" ht="15" customHeight="1" x14ac:dyDescent="0.2">
      <c r="A726" s="237" t="str">
        <f t="shared" si="17"/>
        <v>DNV-TRCA - 100</v>
      </c>
      <c r="E726" s="275">
        <v>100</v>
      </c>
    </row>
    <row r="727" spans="1:5" ht="15" customHeight="1" x14ac:dyDescent="0.2">
      <c r="A727" s="237" t="str">
        <f t="shared" si="17"/>
        <v>DNV-TRCA - 105</v>
      </c>
      <c r="E727" s="275">
        <v>105</v>
      </c>
    </row>
    <row r="728" spans="1:5" ht="15" customHeight="1" x14ac:dyDescent="0.2">
      <c r="A728" s="237" t="str">
        <f t="shared" si="17"/>
        <v>DNV-TRCA - 110</v>
      </c>
      <c r="E728" s="275">
        <v>110</v>
      </c>
    </row>
    <row r="729" spans="1:5" ht="15" customHeight="1" x14ac:dyDescent="0.2">
      <c r="A729" s="237" t="str">
        <f t="shared" si="17"/>
        <v>DNV-TRCA - 120</v>
      </c>
      <c r="E729" s="275">
        <v>120</v>
      </c>
    </row>
    <row r="730" spans="1:5" ht="15" customHeight="1" x14ac:dyDescent="0.2">
      <c r="A730" s="237" t="str">
        <f t="shared" si="17"/>
        <v>DNV-TRCA - 130</v>
      </c>
      <c r="E730" s="275">
        <v>130</v>
      </c>
    </row>
    <row r="731" spans="1:5" ht="15" customHeight="1" x14ac:dyDescent="0.2">
      <c r="A731" s="237" t="str">
        <f t="shared" si="17"/>
        <v>DNV-TRCA - 140</v>
      </c>
      <c r="E731" s="275">
        <v>140</v>
      </c>
    </row>
    <row r="732" spans="1:5" ht="15" customHeight="1" x14ac:dyDescent="0.2">
      <c r="A732" s="237" t="str">
        <f t="shared" si="17"/>
        <v>DNV-TRCA - 150</v>
      </c>
      <c r="E732" s="275">
        <v>150</v>
      </c>
    </row>
    <row r="733" spans="1:5" ht="15" customHeight="1" x14ac:dyDescent="0.2">
      <c r="A733" s="237" t="str">
        <f t="shared" si="17"/>
        <v>DNV-TRCA - 160</v>
      </c>
      <c r="E733" s="275">
        <v>160</v>
      </c>
    </row>
    <row r="734" spans="1:5" ht="15" customHeight="1" x14ac:dyDescent="0.2">
      <c r="A734" s="237" t="str">
        <f t="shared" si="17"/>
        <v>DNV-TRCA - 170</v>
      </c>
      <c r="E734" s="275">
        <v>170</v>
      </c>
    </row>
    <row r="735" spans="1:5" ht="15" customHeight="1" x14ac:dyDescent="0.2">
      <c r="A735" s="237" t="str">
        <f t="shared" si="17"/>
        <v>DNV-TRCA - 180</v>
      </c>
      <c r="E735" s="275">
        <v>180</v>
      </c>
    </row>
    <row r="736" spans="1:5" ht="15" customHeight="1" x14ac:dyDescent="0.2">
      <c r="A736" s="237" t="str">
        <f t="shared" si="17"/>
        <v>DNV-TRCA - 200</v>
      </c>
      <c r="E736" s="275">
        <v>200</v>
      </c>
    </row>
    <row r="737" spans="1:5" ht="15" customHeight="1" x14ac:dyDescent="0.2">
      <c r="A737" s="237" t="str">
        <f t="shared" si="17"/>
        <v>DNV-TRCA - 225</v>
      </c>
      <c r="E737" s="275">
        <v>225</v>
      </c>
    </row>
    <row r="738" spans="1:5" ht="15" customHeight="1" x14ac:dyDescent="0.2">
      <c r="A738" s="237" t="str">
        <f t="shared" si="17"/>
        <v>DNV-TRCA - 250</v>
      </c>
      <c r="E738" s="275">
        <v>250</v>
      </c>
    </row>
    <row r="739" spans="1:5" ht="15" customHeight="1" x14ac:dyDescent="0.2">
      <c r="A739" s="237" t="str">
        <f t="shared" si="17"/>
        <v>DNV-TRCA - 275</v>
      </c>
      <c r="E739" s="275">
        <v>275</v>
      </c>
    </row>
    <row r="740" spans="1:5" ht="15" customHeight="1" x14ac:dyDescent="0.2">
      <c r="A740" s="237" t="str">
        <f t="shared" si="17"/>
        <v>DNV-TRCA - 300</v>
      </c>
      <c r="E740" s="275">
        <v>300</v>
      </c>
    </row>
    <row r="741" spans="1:5" ht="15" customHeight="1" x14ac:dyDescent="0.2">
      <c r="A741" s="237" t="str">
        <f t="shared" si="17"/>
        <v>DNV-TRCA - 325</v>
      </c>
      <c r="E741" s="275">
        <v>325</v>
      </c>
    </row>
    <row r="742" spans="1:5" ht="15" customHeight="1" x14ac:dyDescent="0.2">
      <c r="A742" s="237" t="str">
        <f t="shared" si="17"/>
        <v>DNV-TRCA - 350</v>
      </c>
      <c r="E742" s="275">
        <v>350</v>
      </c>
    </row>
    <row r="743" spans="1:5" ht="15" customHeight="1" x14ac:dyDescent="0.2">
      <c r="A743" s="237" t="str">
        <f t="shared" si="17"/>
        <v>DNV-TRCA - 375</v>
      </c>
      <c r="E743" s="275">
        <v>375</v>
      </c>
    </row>
    <row r="744" spans="1:5" ht="15" customHeight="1" x14ac:dyDescent="0.2">
      <c r="A744" s="237" t="str">
        <f t="shared" si="17"/>
        <v>DNV-TRCA - 400</v>
      </c>
      <c r="E744" s="275">
        <v>400</v>
      </c>
    </row>
    <row r="745" spans="1:5" ht="15" customHeight="1" x14ac:dyDescent="0.2">
      <c r="A745" s="237" t="str">
        <f t="shared" si="17"/>
        <v>DNV-TRCA - 425</v>
      </c>
      <c r="E745" s="275">
        <v>425</v>
      </c>
    </row>
    <row r="746" spans="1:5" ht="15" customHeight="1" x14ac:dyDescent="0.2">
      <c r="A746" s="237" t="str">
        <f t="shared" si="17"/>
        <v>DNV-TRCA - 450</v>
      </c>
      <c r="E746" s="275">
        <v>450</v>
      </c>
    </row>
    <row r="747" spans="1:5" ht="15" customHeight="1" x14ac:dyDescent="0.2">
      <c r="A747" s="237" t="str">
        <f t="shared" si="17"/>
        <v>DNV-TRCA - 475</v>
      </c>
      <c r="E747" s="275">
        <v>475</v>
      </c>
    </row>
    <row r="748" spans="1:5" ht="15" customHeight="1" x14ac:dyDescent="0.2">
      <c r="A748" s="237" t="str">
        <f t="shared" si="17"/>
        <v>DNV-TRCA - 500</v>
      </c>
      <c r="E748" s="275">
        <v>500</v>
      </c>
    </row>
    <row r="749" spans="1:5" ht="15" customHeight="1" x14ac:dyDescent="0.2">
      <c r="A749" s="237" t="str">
        <f t="shared" si="17"/>
        <v>DNV-TRCA - 600</v>
      </c>
      <c r="E749" s="275">
        <v>600</v>
      </c>
    </row>
    <row r="750" spans="1:5" ht="15" customHeight="1" x14ac:dyDescent="0.2">
      <c r="A750" s="237" t="str">
        <f t="shared" si="17"/>
        <v>DNV-TRCA - 800</v>
      </c>
      <c r="E750" s="275">
        <v>800</v>
      </c>
    </row>
    <row r="751" spans="1:5" ht="15" customHeight="1" x14ac:dyDescent="0.2">
      <c r="A751" s="237" t="str">
        <f t="shared" si="17"/>
        <v>DNV-TRCA - 1000</v>
      </c>
      <c r="E751" s="275">
        <v>1000</v>
      </c>
    </row>
    <row r="756" spans="1:5" ht="15" customHeight="1" x14ac:dyDescent="0.2">
      <c r="A756" s="239"/>
      <c r="B756" s="235" t="s">
        <v>1058</v>
      </c>
    </row>
    <row r="758" spans="1:5" ht="15" customHeight="1" x14ac:dyDescent="0.2">
      <c r="B758" s="237" t="s">
        <v>48</v>
      </c>
      <c r="C758" s="236" t="s">
        <v>739</v>
      </c>
    </row>
    <row r="759" spans="1:5" ht="15" customHeight="1" x14ac:dyDescent="0.2">
      <c r="A759" s="237" t="str">
        <f>CONCATENATE("IIEE-SJ - ",B759)</f>
        <v>IIEE-SJ - 1</v>
      </c>
      <c r="B759" s="237">
        <v>1</v>
      </c>
      <c r="E759" s="236" t="s">
        <v>740</v>
      </c>
    </row>
    <row r="760" spans="1:5" ht="15" customHeight="1" x14ac:dyDescent="0.2">
      <c r="A760" s="237" t="s">
        <v>1001</v>
      </c>
      <c r="B760" s="237">
        <v>101000</v>
      </c>
      <c r="E760" s="236" t="s">
        <v>609</v>
      </c>
    </row>
    <row r="761" spans="1:5" ht="15" customHeight="1" x14ac:dyDescent="0.2">
      <c r="A761" s="237" t="s">
        <v>1000</v>
      </c>
      <c r="B761" s="237">
        <v>102000</v>
      </c>
      <c r="E761" s="236" t="s">
        <v>610</v>
      </c>
    </row>
    <row r="762" spans="1:5" ht="15" customHeight="1" x14ac:dyDescent="0.2">
      <c r="A762" s="237" t="s">
        <v>998</v>
      </c>
      <c r="B762" s="237">
        <v>103000</v>
      </c>
      <c r="E762" s="236" t="s">
        <v>611</v>
      </c>
    </row>
    <row r="763" spans="1:5" ht="15" customHeight="1" x14ac:dyDescent="0.2">
      <c r="A763" s="237"/>
    </row>
    <row r="764" spans="1:5" ht="15" customHeight="1" x14ac:dyDescent="0.2">
      <c r="A764" s="237" t="s">
        <v>1059</v>
      </c>
      <c r="B764" s="237">
        <v>2</v>
      </c>
      <c r="E764" s="236" t="s">
        <v>741</v>
      </c>
    </row>
    <row r="765" spans="1:5" ht="15" customHeight="1" x14ac:dyDescent="0.2">
      <c r="A765" s="237"/>
    </row>
    <row r="766" spans="1:5" ht="15" customHeight="1" x14ac:dyDescent="0.2">
      <c r="A766" s="237" t="s">
        <v>1060</v>
      </c>
      <c r="B766" s="237">
        <v>201</v>
      </c>
      <c r="E766" s="236" t="s">
        <v>742</v>
      </c>
    </row>
    <row r="767" spans="1:5" ht="15" customHeight="1" x14ac:dyDescent="0.2">
      <c r="A767" s="237" t="s">
        <v>1061</v>
      </c>
      <c r="B767" s="237">
        <v>201001</v>
      </c>
      <c r="E767" s="236" t="s">
        <v>510</v>
      </c>
    </row>
    <row r="768" spans="1:5" ht="15" customHeight="1" x14ac:dyDescent="0.2">
      <c r="A768" s="237" t="s">
        <v>1062</v>
      </c>
      <c r="B768" s="237">
        <v>201002</v>
      </c>
      <c r="E768" s="236" t="s">
        <v>511</v>
      </c>
    </row>
    <row r="769" spans="1:496" ht="15" customHeight="1" x14ac:dyDescent="0.2">
      <c r="A769" s="237" t="s">
        <v>1063</v>
      </c>
      <c r="B769" s="237">
        <v>201003</v>
      </c>
      <c r="E769" s="236" t="s">
        <v>512</v>
      </c>
    </row>
    <row r="770" spans="1:496" s="243" customFormat="1" ht="15" customHeight="1" x14ac:dyDescent="0.2">
      <c r="A770" s="241"/>
      <c r="B770" s="241"/>
      <c r="D770" s="241"/>
      <c r="F770" s="236"/>
      <c r="G770" s="236"/>
      <c r="H770" s="236"/>
      <c r="I770" s="236"/>
      <c r="J770" s="236"/>
      <c r="K770" s="236"/>
      <c r="L770" s="236"/>
      <c r="M770" s="236"/>
      <c r="N770" s="236"/>
      <c r="O770" s="236"/>
      <c r="P770" s="236"/>
      <c r="Q770" s="236"/>
      <c r="R770" s="236"/>
      <c r="S770" s="236"/>
      <c r="T770" s="236"/>
      <c r="U770" s="236"/>
      <c r="V770" s="236"/>
      <c r="W770" s="236"/>
      <c r="X770" s="236"/>
      <c r="Y770" s="236"/>
      <c r="Z770" s="236"/>
      <c r="AA770" s="236"/>
      <c r="AB770" s="236"/>
      <c r="AC770" s="236"/>
      <c r="AD770" s="236"/>
      <c r="AE770" s="236"/>
      <c r="AF770" s="236"/>
      <c r="AG770" s="236"/>
      <c r="AH770" s="236"/>
      <c r="AI770" s="236"/>
      <c r="AJ770" s="236"/>
      <c r="AK770" s="236"/>
      <c r="AL770" s="236"/>
      <c r="AM770" s="236"/>
      <c r="AN770" s="236"/>
      <c r="AO770" s="236"/>
      <c r="AP770" s="236"/>
      <c r="AQ770" s="236"/>
      <c r="AR770" s="236"/>
      <c r="AS770" s="236"/>
      <c r="AT770" s="236"/>
      <c r="AU770" s="236"/>
      <c r="AV770" s="236"/>
      <c r="AW770" s="236"/>
      <c r="AX770" s="236"/>
      <c r="AY770" s="236"/>
      <c r="AZ770" s="236"/>
      <c r="BA770" s="236"/>
      <c r="BB770" s="236"/>
      <c r="BC770" s="236"/>
      <c r="BD770" s="236"/>
      <c r="BE770" s="236"/>
      <c r="BF770" s="236"/>
      <c r="BG770" s="236"/>
      <c r="BH770" s="236"/>
      <c r="BI770" s="236"/>
      <c r="BJ770" s="236"/>
      <c r="BK770" s="236"/>
      <c r="BL770" s="236"/>
      <c r="BM770" s="236"/>
      <c r="BN770" s="236"/>
      <c r="BO770" s="236"/>
      <c r="BP770" s="236"/>
      <c r="BQ770" s="236"/>
      <c r="BR770" s="236"/>
      <c r="BS770" s="236"/>
      <c r="BT770" s="236"/>
      <c r="BU770" s="236"/>
      <c r="BV770" s="236"/>
      <c r="BW770" s="236"/>
      <c r="BX770" s="236"/>
      <c r="BY770" s="236"/>
      <c r="BZ770" s="236"/>
      <c r="CA770" s="236"/>
      <c r="CB770" s="236"/>
      <c r="CC770" s="236"/>
      <c r="CD770" s="236"/>
      <c r="CE770" s="236"/>
      <c r="CF770" s="236"/>
      <c r="CG770" s="236"/>
      <c r="CH770" s="236"/>
      <c r="CI770" s="236"/>
      <c r="CJ770" s="236"/>
      <c r="CK770" s="236"/>
      <c r="CL770" s="236"/>
      <c r="CM770" s="236"/>
      <c r="CN770" s="236"/>
      <c r="CO770" s="236"/>
      <c r="CP770" s="236"/>
      <c r="CQ770" s="236"/>
      <c r="CR770" s="236"/>
      <c r="CS770" s="236"/>
      <c r="CT770" s="236"/>
      <c r="CU770" s="236"/>
      <c r="CV770" s="236"/>
      <c r="CW770" s="236"/>
      <c r="CX770" s="236"/>
      <c r="CY770" s="236"/>
      <c r="CZ770" s="236"/>
      <c r="DA770" s="236"/>
      <c r="DB770" s="236"/>
      <c r="DC770" s="236"/>
      <c r="DD770" s="236"/>
      <c r="DE770" s="236"/>
      <c r="DF770" s="236"/>
      <c r="DG770" s="236"/>
      <c r="DH770" s="236"/>
      <c r="DI770" s="236"/>
      <c r="DJ770" s="236"/>
      <c r="DK770" s="236"/>
      <c r="DL770" s="236"/>
      <c r="DM770" s="236"/>
      <c r="DN770" s="236"/>
      <c r="DO770" s="236"/>
      <c r="DP770" s="236"/>
      <c r="DQ770" s="236"/>
      <c r="DR770" s="236"/>
      <c r="DS770" s="236"/>
      <c r="DT770" s="236"/>
      <c r="DU770" s="236"/>
      <c r="DV770" s="236"/>
      <c r="DW770" s="236"/>
      <c r="DX770" s="236"/>
      <c r="DY770" s="236"/>
      <c r="DZ770" s="236"/>
      <c r="EA770" s="236"/>
      <c r="EB770" s="236"/>
      <c r="EC770" s="236"/>
      <c r="ED770" s="236"/>
      <c r="EE770" s="236"/>
      <c r="EF770" s="236"/>
      <c r="EG770" s="236"/>
      <c r="EH770" s="236"/>
      <c r="EI770" s="236"/>
      <c r="EJ770" s="236"/>
      <c r="EK770" s="236"/>
      <c r="EL770" s="236"/>
      <c r="EM770" s="236"/>
      <c r="EN770" s="236"/>
      <c r="EO770" s="236"/>
      <c r="EP770" s="236"/>
      <c r="EQ770" s="236"/>
      <c r="ER770" s="236"/>
      <c r="ES770" s="236"/>
      <c r="ET770" s="236"/>
      <c r="EU770" s="236"/>
      <c r="EV770" s="236"/>
      <c r="EW770" s="236"/>
      <c r="EX770" s="236"/>
      <c r="EY770" s="236"/>
      <c r="EZ770" s="236"/>
      <c r="FA770" s="236"/>
      <c r="FB770" s="236"/>
      <c r="FC770" s="236"/>
      <c r="FD770" s="236"/>
      <c r="FE770" s="236"/>
      <c r="FF770" s="236"/>
      <c r="FG770" s="236"/>
      <c r="FH770" s="236"/>
      <c r="FI770" s="236"/>
      <c r="FJ770" s="236"/>
      <c r="FK770" s="236"/>
      <c r="FL770" s="236"/>
      <c r="FM770" s="236"/>
      <c r="FN770" s="236"/>
      <c r="FO770" s="236"/>
      <c r="FP770" s="236"/>
      <c r="FQ770" s="236"/>
      <c r="FR770" s="236"/>
      <c r="FS770" s="236"/>
      <c r="FT770" s="236"/>
      <c r="FU770" s="236"/>
      <c r="FV770" s="236"/>
      <c r="FW770" s="236"/>
      <c r="FX770" s="236"/>
      <c r="FY770" s="236"/>
      <c r="FZ770" s="236"/>
      <c r="GA770" s="236"/>
      <c r="GB770" s="236"/>
      <c r="GC770" s="236"/>
      <c r="GD770" s="236"/>
      <c r="GE770" s="236"/>
      <c r="GF770" s="236"/>
      <c r="GG770" s="236"/>
      <c r="GH770" s="236"/>
      <c r="GI770" s="236"/>
      <c r="GJ770" s="236"/>
      <c r="GK770" s="236"/>
      <c r="GL770" s="236"/>
      <c r="GM770" s="236"/>
      <c r="GN770" s="236"/>
      <c r="GO770" s="236"/>
      <c r="GP770" s="236"/>
      <c r="GQ770" s="236"/>
      <c r="GR770" s="236"/>
      <c r="GS770" s="236"/>
      <c r="GT770" s="236"/>
      <c r="GU770" s="236"/>
      <c r="GV770" s="236"/>
      <c r="GW770" s="236"/>
      <c r="GX770" s="236"/>
      <c r="GY770" s="236"/>
      <c r="GZ770" s="236"/>
      <c r="HA770" s="236"/>
      <c r="HB770" s="236"/>
      <c r="HC770" s="236"/>
      <c r="HD770" s="236"/>
      <c r="HE770" s="236"/>
      <c r="HF770" s="236"/>
      <c r="HG770" s="236"/>
      <c r="HH770" s="236"/>
      <c r="HI770" s="236"/>
      <c r="HJ770" s="236"/>
      <c r="HK770" s="236"/>
      <c r="HL770" s="236"/>
      <c r="HM770" s="236"/>
      <c r="HN770" s="236"/>
      <c r="HO770" s="236"/>
      <c r="HP770" s="236"/>
      <c r="HQ770" s="236"/>
      <c r="HR770" s="236"/>
      <c r="HS770" s="236"/>
      <c r="HT770" s="236"/>
      <c r="HU770" s="236"/>
      <c r="HV770" s="236"/>
      <c r="HW770" s="236"/>
      <c r="HX770" s="236"/>
      <c r="HY770" s="236"/>
      <c r="HZ770" s="236"/>
      <c r="IA770" s="236"/>
      <c r="IB770" s="236"/>
      <c r="IC770" s="236"/>
      <c r="ID770" s="236"/>
      <c r="IE770" s="236"/>
      <c r="IF770" s="236"/>
      <c r="IG770" s="236"/>
      <c r="IH770" s="236"/>
      <c r="II770" s="236"/>
      <c r="IJ770" s="236"/>
      <c r="IK770" s="236"/>
      <c r="IL770" s="236"/>
      <c r="IM770" s="236"/>
      <c r="IN770" s="236"/>
      <c r="IO770" s="236"/>
      <c r="IP770" s="236"/>
      <c r="IQ770" s="236"/>
      <c r="IR770" s="236"/>
      <c r="IS770" s="236"/>
      <c r="IT770" s="236"/>
      <c r="IU770" s="236"/>
      <c r="IV770" s="236"/>
      <c r="IW770" s="236"/>
      <c r="IX770" s="236"/>
      <c r="IY770" s="236"/>
      <c r="IZ770" s="236"/>
      <c r="JA770" s="236"/>
      <c r="JB770" s="236"/>
      <c r="JC770" s="236"/>
      <c r="JD770" s="236"/>
      <c r="JE770" s="236"/>
      <c r="JF770" s="236"/>
      <c r="JG770" s="236"/>
      <c r="JH770" s="236"/>
      <c r="JI770" s="236"/>
      <c r="JJ770" s="236"/>
      <c r="JK770" s="236"/>
      <c r="JL770" s="236"/>
      <c r="JM770" s="236"/>
      <c r="JN770" s="236"/>
      <c r="JO770" s="236"/>
      <c r="JP770" s="236"/>
      <c r="JQ770" s="236"/>
      <c r="JR770" s="236"/>
      <c r="JS770" s="236"/>
      <c r="JT770" s="236"/>
      <c r="JU770" s="236"/>
      <c r="JV770" s="236"/>
      <c r="JW770" s="236"/>
      <c r="JX770" s="236"/>
      <c r="JY770" s="236"/>
      <c r="JZ770" s="236"/>
      <c r="KA770" s="236"/>
      <c r="KB770" s="236"/>
      <c r="KC770" s="236"/>
      <c r="KD770" s="236"/>
      <c r="KE770" s="236"/>
      <c r="KF770" s="236"/>
      <c r="KG770" s="236"/>
      <c r="KH770" s="236"/>
      <c r="KI770" s="236"/>
      <c r="KJ770" s="236"/>
      <c r="KK770" s="236"/>
      <c r="KL770" s="236"/>
      <c r="KM770" s="236"/>
      <c r="KN770" s="236"/>
      <c r="KO770" s="236"/>
      <c r="KP770" s="236"/>
      <c r="KQ770" s="236"/>
      <c r="KR770" s="236"/>
      <c r="KS770" s="236"/>
      <c r="KT770" s="236"/>
      <c r="KU770" s="236"/>
      <c r="KV770" s="236"/>
      <c r="KW770" s="236"/>
      <c r="KX770" s="236"/>
      <c r="KY770" s="236"/>
      <c r="KZ770" s="236"/>
      <c r="LA770" s="236"/>
      <c r="LB770" s="236"/>
      <c r="LC770" s="236"/>
      <c r="LD770" s="236"/>
      <c r="LE770" s="236"/>
      <c r="LF770" s="236"/>
      <c r="LG770" s="236"/>
      <c r="LH770" s="236"/>
      <c r="LI770" s="236"/>
      <c r="LJ770" s="236"/>
      <c r="LK770" s="236"/>
      <c r="LL770" s="236"/>
      <c r="LM770" s="236"/>
      <c r="LN770" s="236"/>
      <c r="LO770" s="236"/>
      <c r="LP770" s="236"/>
      <c r="LQ770" s="236"/>
      <c r="LR770" s="236"/>
      <c r="LS770" s="236"/>
      <c r="LT770" s="236"/>
      <c r="LU770" s="236"/>
      <c r="LV770" s="236"/>
      <c r="LW770" s="236"/>
      <c r="LX770" s="236"/>
      <c r="LY770" s="236"/>
      <c r="LZ770" s="236"/>
      <c r="MA770" s="236"/>
      <c r="MB770" s="236"/>
      <c r="MC770" s="236"/>
      <c r="MD770" s="236"/>
      <c r="ME770" s="236"/>
      <c r="MF770" s="236"/>
      <c r="MG770" s="236"/>
      <c r="MH770" s="236"/>
      <c r="MI770" s="236"/>
      <c r="MJ770" s="236"/>
      <c r="MK770" s="236"/>
      <c r="ML770" s="236"/>
      <c r="MM770" s="236"/>
      <c r="MN770" s="236"/>
      <c r="MO770" s="236"/>
      <c r="MP770" s="236"/>
      <c r="MQ770" s="236"/>
      <c r="MR770" s="236"/>
      <c r="MS770" s="236"/>
      <c r="MT770" s="236"/>
      <c r="MU770" s="236"/>
      <c r="MV770" s="236"/>
      <c r="MW770" s="236"/>
      <c r="MX770" s="236"/>
      <c r="MY770" s="236"/>
      <c r="MZ770" s="236"/>
      <c r="NA770" s="236"/>
      <c r="NB770" s="236"/>
      <c r="NC770" s="236"/>
      <c r="ND770" s="236"/>
      <c r="NE770" s="236"/>
      <c r="NF770" s="236"/>
      <c r="NG770" s="236"/>
      <c r="NH770" s="236"/>
      <c r="NI770" s="236"/>
      <c r="NJ770" s="236"/>
      <c r="NK770" s="236"/>
      <c r="NL770" s="236"/>
      <c r="NM770" s="236"/>
      <c r="NN770" s="236"/>
      <c r="NO770" s="236"/>
      <c r="NP770" s="236"/>
      <c r="NQ770" s="236"/>
      <c r="NR770" s="236"/>
      <c r="NS770" s="236"/>
      <c r="NT770" s="236"/>
      <c r="NU770" s="236"/>
      <c r="NV770" s="236"/>
      <c r="NW770" s="236"/>
      <c r="NX770" s="236"/>
      <c r="NY770" s="236"/>
      <c r="NZ770" s="236"/>
      <c r="OA770" s="236"/>
      <c r="OB770" s="236"/>
      <c r="OC770" s="236"/>
      <c r="OD770" s="236"/>
      <c r="OE770" s="236"/>
      <c r="OF770" s="236"/>
      <c r="OG770" s="236"/>
      <c r="OH770" s="236"/>
      <c r="OI770" s="236"/>
      <c r="OJ770" s="236"/>
      <c r="OK770" s="236"/>
      <c r="OL770" s="236"/>
      <c r="OM770" s="236"/>
      <c r="ON770" s="236"/>
      <c r="OO770" s="236"/>
      <c r="OP770" s="236"/>
      <c r="OQ770" s="236"/>
      <c r="OR770" s="236"/>
      <c r="OS770" s="236"/>
      <c r="OT770" s="236"/>
      <c r="OU770" s="236"/>
      <c r="OV770" s="236"/>
      <c r="OW770" s="236"/>
      <c r="OX770" s="236"/>
      <c r="OY770" s="236"/>
      <c r="OZ770" s="236"/>
      <c r="PA770" s="236"/>
      <c r="PB770" s="236"/>
      <c r="PC770" s="236"/>
      <c r="PD770" s="236"/>
      <c r="PE770" s="236"/>
      <c r="PF770" s="236"/>
      <c r="PG770" s="236"/>
      <c r="PH770" s="236"/>
      <c r="PI770" s="236"/>
      <c r="PJ770" s="236"/>
      <c r="PK770" s="236"/>
      <c r="PL770" s="236"/>
      <c r="PM770" s="236"/>
      <c r="PN770" s="236"/>
      <c r="PO770" s="236"/>
      <c r="PP770" s="236"/>
      <c r="PQ770" s="236"/>
      <c r="PR770" s="236"/>
      <c r="PS770" s="236"/>
      <c r="PT770" s="236"/>
      <c r="PU770" s="236"/>
      <c r="PV770" s="236"/>
      <c r="PW770" s="236"/>
      <c r="PX770" s="236"/>
      <c r="PY770" s="236"/>
      <c r="PZ770" s="236"/>
      <c r="QA770" s="236"/>
      <c r="QB770" s="236"/>
      <c r="QC770" s="236"/>
      <c r="QD770" s="236"/>
      <c r="QE770" s="236"/>
      <c r="QF770" s="236"/>
      <c r="QG770" s="236"/>
      <c r="QH770" s="236"/>
      <c r="QI770" s="236"/>
      <c r="QJ770" s="236"/>
      <c r="QK770" s="236"/>
      <c r="QL770" s="236"/>
      <c r="QM770" s="236"/>
      <c r="QN770" s="236"/>
      <c r="QO770" s="236"/>
      <c r="QP770" s="236"/>
      <c r="QQ770" s="236"/>
      <c r="QR770" s="236"/>
      <c r="QS770" s="236"/>
      <c r="QT770" s="236"/>
      <c r="QU770" s="236"/>
      <c r="QV770" s="236"/>
      <c r="QW770" s="236"/>
      <c r="QX770" s="236"/>
      <c r="QY770" s="236"/>
      <c r="QZ770" s="236"/>
      <c r="RA770" s="236"/>
      <c r="RB770" s="236"/>
      <c r="RC770" s="236"/>
      <c r="RD770" s="236"/>
      <c r="RE770" s="236"/>
      <c r="RF770" s="236"/>
      <c r="RG770" s="236"/>
      <c r="RH770" s="236"/>
      <c r="RI770" s="236"/>
      <c r="RJ770" s="236"/>
      <c r="RK770" s="236"/>
      <c r="RL770" s="236"/>
      <c r="RM770" s="236"/>
      <c r="RN770" s="236"/>
      <c r="RO770" s="236"/>
      <c r="RP770" s="236"/>
      <c r="RQ770" s="236"/>
      <c r="RR770" s="236"/>
      <c r="RS770" s="236"/>
      <c r="RT770" s="236"/>
      <c r="RU770" s="236"/>
      <c r="RV770" s="236"/>
      <c r="RW770" s="236"/>
      <c r="RX770" s="236"/>
      <c r="RY770" s="236"/>
      <c r="RZ770" s="236"/>
      <c r="SA770" s="236"/>
      <c r="SB770" s="236"/>
    </row>
    <row r="771" spans="1:496" ht="15" customHeight="1" x14ac:dyDescent="0.2">
      <c r="A771" s="237"/>
    </row>
    <row r="772" spans="1:496" ht="15" customHeight="1" x14ac:dyDescent="0.2">
      <c r="A772" s="237" t="s">
        <v>1064</v>
      </c>
      <c r="B772" s="237">
        <v>202</v>
      </c>
      <c r="E772" s="236" t="s">
        <v>743</v>
      </c>
    </row>
    <row r="773" spans="1:496" ht="15" customHeight="1" x14ac:dyDescent="0.2">
      <c r="A773" s="237" t="s">
        <v>1065</v>
      </c>
      <c r="B773" s="237">
        <v>202001</v>
      </c>
      <c r="E773" s="236" t="s">
        <v>513</v>
      </c>
    </row>
    <row r="774" spans="1:496" ht="15" customHeight="1" x14ac:dyDescent="0.2">
      <c r="A774" s="237" t="s">
        <v>1066</v>
      </c>
      <c r="B774" s="237">
        <v>202002</v>
      </c>
      <c r="E774" s="236" t="s">
        <v>514</v>
      </c>
    </row>
    <row r="775" spans="1:496" ht="15" customHeight="1" x14ac:dyDescent="0.2">
      <c r="A775" s="237" t="s">
        <v>1067</v>
      </c>
      <c r="B775" s="237">
        <v>202003</v>
      </c>
      <c r="E775" s="236" t="s">
        <v>515</v>
      </c>
    </row>
    <row r="776" spans="1:496" s="243" customFormat="1" ht="15" customHeight="1" x14ac:dyDescent="0.2">
      <c r="A776" s="241"/>
      <c r="B776" s="241"/>
      <c r="D776" s="241"/>
      <c r="F776" s="236"/>
      <c r="G776" s="236"/>
      <c r="H776" s="236"/>
      <c r="I776" s="236"/>
      <c r="J776" s="236"/>
      <c r="K776" s="236"/>
      <c r="L776" s="236"/>
      <c r="M776" s="236"/>
      <c r="N776" s="236"/>
      <c r="O776" s="236"/>
      <c r="P776" s="236"/>
      <c r="Q776" s="236"/>
      <c r="R776" s="236"/>
      <c r="S776" s="236"/>
      <c r="T776" s="236"/>
      <c r="U776" s="236"/>
      <c r="V776" s="236"/>
      <c r="W776" s="236"/>
      <c r="X776" s="236"/>
      <c r="Y776" s="236"/>
      <c r="Z776" s="236"/>
      <c r="AA776" s="236"/>
      <c r="AB776" s="236"/>
      <c r="AC776" s="236"/>
      <c r="AD776" s="236"/>
      <c r="AE776" s="236"/>
      <c r="AF776" s="236"/>
      <c r="AG776" s="236"/>
      <c r="AH776" s="236"/>
      <c r="AI776" s="236"/>
      <c r="AJ776" s="236"/>
      <c r="AK776" s="236"/>
      <c r="AL776" s="236"/>
      <c r="AM776" s="236"/>
      <c r="AN776" s="236"/>
      <c r="AO776" s="236"/>
      <c r="AP776" s="236"/>
      <c r="AQ776" s="236"/>
      <c r="AR776" s="236"/>
      <c r="AS776" s="236"/>
      <c r="AT776" s="236"/>
      <c r="AU776" s="236"/>
      <c r="AV776" s="236"/>
      <c r="AW776" s="236"/>
      <c r="AX776" s="236"/>
      <c r="AY776" s="236"/>
      <c r="AZ776" s="236"/>
      <c r="BA776" s="236"/>
      <c r="BB776" s="236"/>
      <c r="BC776" s="236"/>
      <c r="BD776" s="236"/>
      <c r="BE776" s="236"/>
      <c r="BF776" s="236"/>
      <c r="BG776" s="236"/>
      <c r="BH776" s="236"/>
      <c r="BI776" s="236"/>
      <c r="BJ776" s="236"/>
      <c r="BK776" s="236"/>
      <c r="BL776" s="236"/>
      <c r="BM776" s="236"/>
      <c r="BN776" s="236"/>
      <c r="BO776" s="236"/>
      <c r="BP776" s="236"/>
      <c r="BQ776" s="236"/>
      <c r="BR776" s="236"/>
      <c r="BS776" s="236"/>
      <c r="BT776" s="236"/>
      <c r="BU776" s="236"/>
      <c r="BV776" s="236"/>
      <c r="BW776" s="236"/>
      <c r="BX776" s="236"/>
      <c r="BY776" s="236"/>
      <c r="BZ776" s="236"/>
      <c r="CA776" s="236"/>
      <c r="CB776" s="236"/>
      <c r="CC776" s="236"/>
      <c r="CD776" s="236"/>
      <c r="CE776" s="236"/>
      <c r="CF776" s="236"/>
      <c r="CG776" s="236"/>
      <c r="CH776" s="236"/>
      <c r="CI776" s="236"/>
      <c r="CJ776" s="236"/>
      <c r="CK776" s="236"/>
      <c r="CL776" s="236"/>
      <c r="CM776" s="236"/>
      <c r="CN776" s="236"/>
      <c r="CO776" s="236"/>
      <c r="CP776" s="236"/>
      <c r="CQ776" s="236"/>
      <c r="CR776" s="236"/>
      <c r="CS776" s="236"/>
      <c r="CT776" s="236"/>
      <c r="CU776" s="236"/>
      <c r="CV776" s="236"/>
      <c r="CW776" s="236"/>
      <c r="CX776" s="236"/>
      <c r="CY776" s="236"/>
      <c r="CZ776" s="236"/>
      <c r="DA776" s="236"/>
      <c r="DB776" s="236"/>
      <c r="DC776" s="236"/>
      <c r="DD776" s="236"/>
      <c r="DE776" s="236"/>
      <c r="DF776" s="236"/>
      <c r="DG776" s="236"/>
      <c r="DH776" s="236"/>
      <c r="DI776" s="236"/>
      <c r="DJ776" s="236"/>
      <c r="DK776" s="236"/>
      <c r="DL776" s="236"/>
      <c r="DM776" s="236"/>
      <c r="DN776" s="236"/>
      <c r="DO776" s="236"/>
      <c r="DP776" s="236"/>
      <c r="DQ776" s="236"/>
      <c r="DR776" s="236"/>
      <c r="DS776" s="236"/>
      <c r="DT776" s="236"/>
      <c r="DU776" s="236"/>
      <c r="DV776" s="236"/>
      <c r="DW776" s="236"/>
      <c r="DX776" s="236"/>
      <c r="DY776" s="236"/>
      <c r="DZ776" s="236"/>
      <c r="EA776" s="236"/>
      <c r="EB776" s="236"/>
      <c r="EC776" s="236"/>
      <c r="ED776" s="236"/>
      <c r="EE776" s="236"/>
      <c r="EF776" s="236"/>
      <c r="EG776" s="236"/>
      <c r="EH776" s="236"/>
      <c r="EI776" s="236"/>
      <c r="EJ776" s="236"/>
      <c r="EK776" s="236"/>
      <c r="EL776" s="236"/>
      <c r="EM776" s="236"/>
      <c r="EN776" s="236"/>
      <c r="EO776" s="236"/>
      <c r="EP776" s="236"/>
      <c r="EQ776" s="236"/>
      <c r="ER776" s="236"/>
      <c r="ES776" s="236"/>
      <c r="ET776" s="236"/>
      <c r="EU776" s="236"/>
      <c r="EV776" s="236"/>
      <c r="EW776" s="236"/>
      <c r="EX776" s="236"/>
      <c r="EY776" s="236"/>
      <c r="EZ776" s="236"/>
      <c r="FA776" s="236"/>
      <c r="FB776" s="236"/>
      <c r="FC776" s="236"/>
      <c r="FD776" s="236"/>
      <c r="FE776" s="236"/>
      <c r="FF776" s="236"/>
      <c r="FG776" s="236"/>
      <c r="FH776" s="236"/>
      <c r="FI776" s="236"/>
      <c r="FJ776" s="236"/>
      <c r="FK776" s="236"/>
      <c r="FL776" s="236"/>
      <c r="FM776" s="236"/>
      <c r="FN776" s="236"/>
      <c r="FO776" s="236"/>
      <c r="FP776" s="236"/>
      <c r="FQ776" s="236"/>
      <c r="FR776" s="236"/>
      <c r="FS776" s="236"/>
      <c r="FT776" s="236"/>
      <c r="FU776" s="236"/>
      <c r="FV776" s="236"/>
      <c r="FW776" s="236"/>
      <c r="FX776" s="236"/>
      <c r="FY776" s="236"/>
      <c r="FZ776" s="236"/>
      <c r="GA776" s="236"/>
      <c r="GB776" s="236"/>
      <c r="GC776" s="236"/>
      <c r="GD776" s="236"/>
      <c r="GE776" s="236"/>
      <c r="GF776" s="236"/>
      <c r="GG776" s="236"/>
      <c r="GH776" s="236"/>
      <c r="GI776" s="236"/>
      <c r="GJ776" s="236"/>
      <c r="GK776" s="236"/>
      <c r="GL776" s="236"/>
      <c r="GM776" s="236"/>
      <c r="GN776" s="236"/>
      <c r="GO776" s="236"/>
      <c r="GP776" s="236"/>
      <c r="GQ776" s="236"/>
      <c r="GR776" s="236"/>
      <c r="GS776" s="236"/>
      <c r="GT776" s="236"/>
      <c r="GU776" s="236"/>
      <c r="GV776" s="236"/>
      <c r="GW776" s="236"/>
      <c r="GX776" s="236"/>
      <c r="GY776" s="236"/>
      <c r="GZ776" s="236"/>
      <c r="HA776" s="236"/>
      <c r="HB776" s="236"/>
      <c r="HC776" s="236"/>
      <c r="HD776" s="236"/>
      <c r="HE776" s="236"/>
      <c r="HF776" s="236"/>
      <c r="HG776" s="236"/>
      <c r="HH776" s="236"/>
      <c r="HI776" s="236"/>
      <c r="HJ776" s="236"/>
      <c r="HK776" s="236"/>
      <c r="HL776" s="236"/>
      <c r="HM776" s="236"/>
      <c r="HN776" s="236"/>
      <c r="HO776" s="236"/>
      <c r="HP776" s="236"/>
      <c r="HQ776" s="236"/>
      <c r="HR776" s="236"/>
      <c r="HS776" s="236"/>
      <c r="HT776" s="236"/>
      <c r="HU776" s="236"/>
      <c r="HV776" s="236"/>
      <c r="HW776" s="236"/>
      <c r="HX776" s="236"/>
      <c r="HY776" s="236"/>
      <c r="HZ776" s="236"/>
      <c r="IA776" s="236"/>
      <c r="IB776" s="236"/>
      <c r="IC776" s="236"/>
      <c r="ID776" s="236"/>
      <c r="IE776" s="236"/>
      <c r="IF776" s="236"/>
      <c r="IG776" s="236"/>
      <c r="IH776" s="236"/>
      <c r="II776" s="236"/>
      <c r="IJ776" s="236"/>
      <c r="IK776" s="236"/>
      <c r="IL776" s="236"/>
      <c r="IM776" s="236"/>
      <c r="IN776" s="236"/>
      <c r="IO776" s="236"/>
      <c r="IP776" s="236"/>
      <c r="IQ776" s="236"/>
      <c r="IR776" s="236"/>
      <c r="IS776" s="236"/>
      <c r="IT776" s="236"/>
      <c r="IU776" s="236"/>
      <c r="IV776" s="236"/>
      <c r="IW776" s="236"/>
      <c r="IX776" s="236"/>
      <c r="IY776" s="236"/>
      <c r="IZ776" s="236"/>
      <c r="JA776" s="236"/>
      <c r="JB776" s="236"/>
      <c r="JC776" s="236"/>
      <c r="JD776" s="236"/>
      <c r="JE776" s="236"/>
      <c r="JF776" s="236"/>
      <c r="JG776" s="236"/>
      <c r="JH776" s="236"/>
      <c r="JI776" s="236"/>
      <c r="JJ776" s="236"/>
      <c r="JK776" s="236"/>
      <c r="JL776" s="236"/>
      <c r="JM776" s="236"/>
      <c r="JN776" s="236"/>
      <c r="JO776" s="236"/>
      <c r="JP776" s="236"/>
      <c r="JQ776" s="236"/>
      <c r="JR776" s="236"/>
      <c r="JS776" s="236"/>
      <c r="JT776" s="236"/>
      <c r="JU776" s="236"/>
      <c r="JV776" s="236"/>
      <c r="JW776" s="236"/>
      <c r="JX776" s="236"/>
      <c r="JY776" s="236"/>
      <c r="JZ776" s="236"/>
      <c r="KA776" s="236"/>
      <c r="KB776" s="236"/>
      <c r="KC776" s="236"/>
      <c r="KD776" s="236"/>
      <c r="KE776" s="236"/>
      <c r="KF776" s="236"/>
      <c r="KG776" s="236"/>
      <c r="KH776" s="236"/>
      <c r="KI776" s="236"/>
      <c r="KJ776" s="236"/>
      <c r="KK776" s="236"/>
      <c r="KL776" s="236"/>
      <c r="KM776" s="236"/>
      <c r="KN776" s="236"/>
      <c r="KO776" s="236"/>
      <c r="KP776" s="236"/>
      <c r="KQ776" s="236"/>
      <c r="KR776" s="236"/>
      <c r="KS776" s="236"/>
      <c r="KT776" s="236"/>
      <c r="KU776" s="236"/>
      <c r="KV776" s="236"/>
      <c r="KW776" s="236"/>
      <c r="KX776" s="236"/>
      <c r="KY776" s="236"/>
      <c r="KZ776" s="236"/>
      <c r="LA776" s="236"/>
      <c r="LB776" s="236"/>
      <c r="LC776" s="236"/>
      <c r="LD776" s="236"/>
      <c r="LE776" s="236"/>
      <c r="LF776" s="236"/>
      <c r="LG776" s="236"/>
      <c r="LH776" s="236"/>
      <c r="LI776" s="236"/>
      <c r="LJ776" s="236"/>
      <c r="LK776" s="236"/>
      <c r="LL776" s="236"/>
      <c r="LM776" s="236"/>
      <c r="LN776" s="236"/>
      <c r="LO776" s="236"/>
      <c r="LP776" s="236"/>
      <c r="LQ776" s="236"/>
      <c r="LR776" s="236"/>
      <c r="LS776" s="236"/>
      <c r="LT776" s="236"/>
      <c r="LU776" s="236"/>
      <c r="LV776" s="236"/>
      <c r="LW776" s="236"/>
      <c r="LX776" s="236"/>
      <c r="LY776" s="236"/>
      <c r="LZ776" s="236"/>
      <c r="MA776" s="236"/>
      <c r="MB776" s="236"/>
      <c r="MC776" s="236"/>
      <c r="MD776" s="236"/>
      <c r="ME776" s="236"/>
      <c r="MF776" s="236"/>
      <c r="MG776" s="236"/>
      <c r="MH776" s="236"/>
      <c r="MI776" s="236"/>
      <c r="MJ776" s="236"/>
      <c r="MK776" s="236"/>
      <c r="ML776" s="236"/>
      <c r="MM776" s="236"/>
      <c r="MN776" s="236"/>
      <c r="MO776" s="236"/>
      <c r="MP776" s="236"/>
      <c r="MQ776" s="236"/>
      <c r="MR776" s="236"/>
      <c r="MS776" s="236"/>
      <c r="MT776" s="236"/>
      <c r="MU776" s="236"/>
      <c r="MV776" s="236"/>
      <c r="MW776" s="236"/>
      <c r="MX776" s="236"/>
      <c r="MY776" s="236"/>
      <c r="MZ776" s="236"/>
      <c r="NA776" s="236"/>
      <c r="NB776" s="236"/>
      <c r="NC776" s="236"/>
      <c r="ND776" s="236"/>
      <c r="NE776" s="236"/>
      <c r="NF776" s="236"/>
      <c r="NG776" s="236"/>
      <c r="NH776" s="236"/>
      <c r="NI776" s="236"/>
      <c r="NJ776" s="236"/>
      <c r="NK776" s="236"/>
      <c r="NL776" s="236"/>
      <c r="NM776" s="236"/>
      <c r="NN776" s="236"/>
      <c r="NO776" s="236"/>
      <c r="NP776" s="236"/>
      <c r="NQ776" s="236"/>
      <c r="NR776" s="236"/>
      <c r="NS776" s="236"/>
      <c r="NT776" s="236"/>
      <c r="NU776" s="236"/>
      <c r="NV776" s="236"/>
      <c r="NW776" s="236"/>
      <c r="NX776" s="236"/>
      <c r="NY776" s="236"/>
      <c r="NZ776" s="236"/>
      <c r="OA776" s="236"/>
      <c r="OB776" s="236"/>
      <c r="OC776" s="236"/>
      <c r="OD776" s="236"/>
      <c r="OE776" s="236"/>
      <c r="OF776" s="236"/>
      <c r="OG776" s="236"/>
      <c r="OH776" s="236"/>
      <c r="OI776" s="236"/>
      <c r="OJ776" s="236"/>
      <c r="OK776" s="236"/>
      <c r="OL776" s="236"/>
      <c r="OM776" s="236"/>
      <c r="ON776" s="236"/>
      <c r="OO776" s="236"/>
      <c r="OP776" s="236"/>
      <c r="OQ776" s="236"/>
      <c r="OR776" s="236"/>
      <c r="OS776" s="236"/>
      <c r="OT776" s="236"/>
      <c r="OU776" s="236"/>
      <c r="OV776" s="236"/>
      <c r="OW776" s="236"/>
      <c r="OX776" s="236"/>
      <c r="OY776" s="236"/>
      <c r="OZ776" s="236"/>
      <c r="PA776" s="236"/>
      <c r="PB776" s="236"/>
      <c r="PC776" s="236"/>
      <c r="PD776" s="236"/>
      <c r="PE776" s="236"/>
      <c r="PF776" s="236"/>
      <c r="PG776" s="236"/>
      <c r="PH776" s="236"/>
      <c r="PI776" s="236"/>
      <c r="PJ776" s="236"/>
      <c r="PK776" s="236"/>
      <c r="PL776" s="236"/>
      <c r="PM776" s="236"/>
      <c r="PN776" s="236"/>
      <c r="PO776" s="236"/>
      <c r="PP776" s="236"/>
      <c r="PQ776" s="236"/>
      <c r="PR776" s="236"/>
      <c r="PS776" s="236"/>
      <c r="PT776" s="236"/>
      <c r="PU776" s="236"/>
      <c r="PV776" s="236"/>
      <c r="PW776" s="236"/>
      <c r="PX776" s="236"/>
      <c r="PY776" s="236"/>
      <c r="PZ776" s="236"/>
      <c r="QA776" s="236"/>
      <c r="QB776" s="236"/>
      <c r="QC776" s="236"/>
      <c r="QD776" s="236"/>
      <c r="QE776" s="236"/>
      <c r="QF776" s="236"/>
      <c r="QG776" s="236"/>
      <c r="QH776" s="236"/>
      <c r="QI776" s="236"/>
      <c r="QJ776" s="236"/>
      <c r="QK776" s="236"/>
      <c r="QL776" s="236"/>
      <c r="QM776" s="236"/>
      <c r="QN776" s="236"/>
      <c r="QO776" s="236"/>
      <c r="QP776" s="236"/>
      <c r="QQ776" s="236"/>
      <c r="QR776" s="236"/>
      <c r="QS776" s="236"/>
      <c r="QT776" s="236"/>
      <c r="QU776" s="236"/>
      <c r="QV776" s="236"/>
      <c r="QW776" s="236"/>
      <c r="QX776" s="236"/>
      <c r="QY776" s="236"/>
      <c r="QZ776" s="236"/>
      <c r="RA776" s="236"/>
      <c r="RB776" s="236"/>
      <c r="RC776" s="236"/>
      <c r="RD776" s="236"/>
      <c r="RE776" s="236"/>
      <c r="RF776" s="236"/>
      <c r="RG776" s="236"/>
      <c r="RH776" s="236"/>
      <c r="RI776" s="236"/>
      <c r="RJ776" s="236"/>
      <c r="RK776" s="236"/>
      <c r="RL776" s="236"/>
      <c r="RM776" s="236"/>
      <c r="RN776" s="236"/>
      <c r="RO776" s="236"/>
      <c r="RP776" s="236"/>
      <c r="RQ776" s="236"/>
      <c r="RR776" s="236"/>
      <c r="RS776" s="236"/>
      <c r="RT776" s="236"/>
      <c r="RU776" s="236"/>
      <c r="RV776" s="236"/>
      <c r="RW776" s="236"/>
      <c r="RX776" s="236"/>
      <c r="RY776" s="236"/>
      <c r="RZ776" s="236"/>
      <c r="SA776" s="236"/>
      <c r="SB776" s="236"/>
    </row>
    <row r="777" spans="1:496" ht="15" customHeight="1" x14ac:dyDescent="0.2">
      <c r="A777" s="237"/>
    </row>
    <row r="778" spans="1:496" ht="15" customHeight="1" x14ac:dyDescent="0.2">
      <c r="A778" s="237" t="s">
        <v>1068</v>
      </c>
      <c r="B778" s="237">
        <v>203</v>
      </c>
      <c r="E778" s="236" t="s">
        <v>744</v>
      </c>
    </row>
    <row r="779" spans="1:496" ht="15" customHeight="1" x14ac:dyDescent="0.2">
      <c r="A779" s="237" t="s">
        <v>1004</v>
      </c>
      <c r="B779" s="237">
        <v>203001</v>
      </c>
      <c r="E779" s="236" t="s">
        <v>745</v>
      </c>
    </row>
    <row r="780" spans="1:496" ht="15" customHeight="1" x14ac:dyDescent="0.2">
      <c r="A780" s="237" t="s">
        <v>1069</v>
      </c>
      <c r="B780" s="237">
        <v>203002</v>
      </c>
      <c r="E780" s="236" t="s">
        <v>598</v>
      </c>
    </row>
    <row r="781" spans="1:496" ht="15" customHeight="1" x14ac:dyDescent="0.2">
      <c r="A781" s="237"/>
    </row>
    <row r="782" spans="1:496" ht="15" customHeight="1" x14ac:dyDescent="0.2">
      <c r="A782" s="237" t="s">
        <v>1070</v>
      </c>
      <c r="B782" s="237">
        <v>204</v>
      </c>
      <c r="E782" s="236" t="s">
        <v>746</v>
      </c>
    </row>
    <row r="783" spans="1:496" ht="15" customHeight="1" x14ac:dyDescent="0.2">
      <c r="A783" s="237" t="s">
        <v>1071</v>
      </c>
      <c r="B783" s="237">
        <v>204001</v>
      </c>
      <c r="E783" s="245" t="s">
        <v>747</v>
      </c>
    </row>
    <row r="784" spans="1:496" ht="15" customHeight="1" x14ac:dyDescent="0.2">
      <c r="A784" s="237" t="s">
        <v>1072</v>
      </c>
      <c r="B784" s="237">
        <v>204002</v>
      </c>
      <c r="E784" s="245" t="s">
        <v>748</v>
      </c>
    </row>
    <row r="785" spans="1:496" ht="15" customHeight="1" x14ac:dyDescent="0.2">
      <c r="A785" s="237" t="s">
        <v>1073</v>
      </c>
      <c r="B785" s="237">
        <v>204003</v>
      </c>
      <c r="E785" s="245" t="s">
        <v>749</v>
      </c>
    </row>
    <row r="786" spans="1:496" s="243" customFormat="1" ht="15" customHeight="1" x14ac:dyDescent="0.2">
      <c r="A786" s="241"/>
      <c r="B786" s="241"/>
      <c r="D786" s="241"/>
      <c r="F786" s="236"/>
      <c r="G786" s="236"/>
      <c r="H786" s="236"/>
      <c r="I786" s="236"/>
      <c r="J786" s="236"/>
      <c r="K786" s="236"/>
      <c r="L786" s="236"/>
      <c r="M786" s="236"/>
      <c r="N786" s="236"/>
      <c r="O786" s="236"/>
      <c r="P786" s="236"/>
      <c r="Q786" s="236"/>
      <c r="R786" s="236"/>
      <c r="S786" s="236"/>
      <c r="T786" s="236"/>
      <c r="U786" s="236"/>
      <c r="V786" s="236"/>
      <c r="W786" s="236"/>
      <c r="X786" s="236"/>
      <c r="Y786" s="236"/>
      <c r="Z786" s="236"/>
      <c r="AA786" s="236"/>
      <c r="AB786" s="236"/>
      <c r="AC786" s="236"/>
      <c r="AD786" s="236"/>
      <c r="AE786" s="236"/>
      <c r="AF786" s="236"/>
      <c r="AG786" s="236"/>
      <c r="AH786" s="236"/>
      <c r="AI786" s="236"/>
      <c r="AJ786" s="236"/>
      <c r="AK786" s="236"/>
      <c r="AL786" s="236"/>
      <c r="AM786" s="236"/>
      <c r="AN786" s="236"/>
      <c r="AO786" s="236"/>
      <c r="AP786" s="236"/>
      <c r="AQ786" s="236"/>
      <c r="AR786" s="236"/>
      <c r="AS786" s="236"/>
      <c r="AT786" s="236"/>
      <c r="AU786" s="236"/>
      <c r="AV786" s="236"/>
      <c r="AW786" s="236"/>
      <c r="AX786" s="236"/>
      <c r="AY786" s="236"/>
      <c r="AZ786" s="236"/>
      <c r="BA786" s="236"/>
      <c r="BB786" s="236"/>
      <c r="BC786" s="236"/>
      <c r="BD786" s="236"/>
      <c r="BE786" s="236"/>
      <c r="BF786" s="236"/>
      <c r="BG786" s="236"/>
      <c r="BH786" s="236"/>
      <c r="BI786" s="236"/>
      <c r="BJ786" s="236"/>
      <c r="BK786" s="236"/>
      <c r="BL786" s="236"/>
      <c r="BM786" s="236"/>
      <c r="BN786" s="236"/>
      <c r="BO786" s="236"/>
      <c r="BP786" s="236"/>
      <c r="BQ786" s="236"/>
      <c r="BR786" s="236"/>
      <c r="BS786" s="236"/>
      <c r="BT786" s="236"/>
      <c r="BU786" s="236"/>
      <c r="BV786" s="236"/>
      <c r="BW786" s="236"/>
      <c r="BX786" s="236"/>
      <c r="BY786" s="236"/>
      <c r="BZ786" s="236"/>
      <c r="CA786" s="236"/>
      <c r="CB786" s="236"/>
      <c r="CC786" s="236"/>
      <c r="CD786" s="236"/>
      <c r="CE786" s="236"/>
      <c r="CF786" s="236"/>
      <c r="CG786" s="236"/>
      <c r="CH786" s="236"/>
      <c r="CI786" s="236"/>
      <c r="CJ786" s="236"/>
      <c r="CK786" s="236"/>
      <c r="CL786" s="236"/>
      <c r="CM786" s="236"/>
      <c r="CN786" s="236"/>
      <c r="CO786" s="236"/>
      <c r="CP786" s="236"/>
      <c r="CQ786" s="236"/>
      <c r="CR786" s="236"/>
      <c r="CS786" s="236"/>
      <c r="CT786" s="236"/>
      <c r="CU786" s="236"/>
      <c r="CV786" s="236"/>
      <c r="CW786" s="236"/>
      <c r="CX786" s="236"/>
      <c r="CY786" s="236"/>
      <c r="CZ786" s="236"/>
      <c r="DA786" s="236"/>
      <c r="DB786" s="236"/>
      <c r="DC786" s="236"/>
      <c r="DD786" s="236"/>
      <c r="DE786" s="236"/>
      <c r="DF786" s="236"/>
      <c r="DG786" s="236"/>
      <c r="DH786" s="236"/>
      <c r="DI786" s="236"/>
      <c r="DJ786" s="236"/>
      <c r="DK786" s="236"/>
      <c r="DL786" s="236"/>
      <c r="DM786" s="236"/>
      <c r="DN786" s="236"/>
      <c r="DO786" s="236"/>
      <c r="DP786" s="236"/>
      <c r="DQ786" s="236"/>
      <c r="DR786" s="236"/>
      <c r="DS786" s="236"/>
      <c r="DT786" s="236"/>
      <c r="DU786" s="236"/>
      <c r="DV786" s="236"/>
      <c r="DW786" s="236"/>
      <c r="DX786" s="236"/>
      <c r="DY786" s="236"/>
      <c r="DZ786" s="236"/>
      <c r="EA786" s="236"/>
      <c r="EB786" s="236"/>
      <c r="EC786" s="236"/>
      <c r="ED786" s="236"/>
      <c r="EE786" s="236"/>
      <c r="EF786" s="236"/>
      <c r="EG786" s="236"/>
      <c r="EH786" s="236"/>
      <c r="EI786" s="236"/>
      <c r="EJ786" s="236"/>
      <c r="EK786" s="236"/>
      <c r="EL786" s="236"/>
      <c r="EM786" s="236"/>
      <c r="EN786" s="236"/>
      <c r="EO786" s="236"/>
      <c r="EP786" s="236"/>
      <c r="EQ786" s="236"/>
      <c r="ER786" s="236"/>
      <c r="ES786" s="236"/>
      <c r="ET786" s="236"/>
      <c r="EU786" s="236"/>
      <c r="EV786" s="236"/>
      <c r="EW786" s="236"/>
      <c r="EX786" s="236"/>
      <c r="EY786" s="236"/>
      <c r="EZ786" s="236"/>
      <c r="FA786" s="236"/>
      <c r="FB786" s="236"/>
      <c r="FC786" s="236"/>
      <c r="FD786" s="236"/>
      <c r="FE786" s="236"/>
      <c r="FF786" s="236"/>
      <c r="FG786" s="236"/>
      <c r="FH786" s="236"/>
      <c r="FI786" s="236"/>
      <c r="FJ786" s="236"/>
      <c r="FK786" s="236"/>
      <c r="FL786" s="236"/>
      <c r="FM786" s="236"/>
      <c r="FN786" s="236"/>
      <c r="FO786" s="236"/>
      <c r="FP786" s="236"/>
      <c r="FQ786" s="236"/>
      <c r="FR786" s="236"/>
      <c r="FS786" s="236"/>
      <c r="FT786" s="236"/>
      <c r="FU786" s="236"/>
      <c r="FV786" s="236"/>
      <c r="FW786" s="236"/>
      <c r="FX786" s="236"/>
      <c r="FY786" s="236"/>
      <c r="FZ786" s="236"/>
      <c r="GA786" s="236"/>
      <c r="GB786" s="236"/>
      <c r="GC786" s="236"/>
      <c r="GD786" s="236"/>
      <c r="GE786" s="236"/>
      <c r="GF786" s="236"/>
      <c r="GG786" s="236"/>
      <c r="GH786" s="236"/>
      <c r="GI786" s="236"/>
      <c r="GJ786" s="236"/>
      <c r="GK786" s="236"/>
      <c r="GL786" s="236"/>
      <c r="GM786" s="236"/>
      <c r="GN786" s="236"/>
      <c r="GO786" s="236"/>
      <c r="GP786" s="236"/>
      <c r="GQ786" s="236"/>
      <c r="GR786" s="236"/>
      <c r="GS786" s="236"/>
      <c r="GT786" s="236"/>
      <c r="GU786" s="236"/>
      <c r="GV786" s="236"/>
      <c r="GW786" s="236"/>
      <c r="GX786" s="236"/>
      <c r="GY786" s="236"/>
      <c r="GZ786" s="236"/>
      <c r="HA786" s="236"/>
      <c r="HB786" s="236"/>
      <c r="HC786" s="236"/>
      <c r="HD786" s="236"/>
      <c r="HE786" s="236"/>
      <c r="HF786" s="236"/>
      <c r="HG786" s="236"/>
      <c r="HH786" s="236"/>
      <c r="HI786" s="236"/>
      <c r="HJ786" s="236"/>
      <c r="HK786" s="236"/>
      <c r="HL786" s="236"/>
      <c r="HM786" s="236"/>
      <c r="HN786" s="236"/>
      <c r="HO786" s="236"/>
      <c r="HP786" s="236"/>
      <c r="HQ786" s="236"/>
      <c r="HR786" s="236"/>
      <c r="HS786" s="236"/>
      <c r="HT786" s="236"/>
      <c r="HU786" s="236"/>
      <c r="HV786" s="236"/>
      <c r="HW786" s="236"/>
      <c r="HX786" s="236"/>
      <c r="HY786" s="236"/>
      <c r="HZ786" s="236"/>
      <c r="IA786" s="236"/>
      <c r="IB786" s="236"/>
      <c r="IC786" s="236"/>
      <c r="ID786" s="236"/>
      <c r="IE786" s="236"/>
      <c r="IF786" s="236"/>
      <c r="IG786" s="236"/>
      <c r="IH786" s="236"/>
      <c r="II786" s="236"/>
      <c r="IJ786" s="236"/>
      <c r="IK786" s="236"/>
      <c r="IL786" s="236"/>
      <c r="IM786" s="236"/>
      <c r="IN786" s="236"/>
      <c r="IO786" s="236"/>
      <c r="IP786" s="236"/>
      <c r="IQ786" s="236"/>
      <c r="IR786" s="236"/>
      <c r="IS786" s="236"/>
      <c r="IT786" s="236"/>
      <c r="IU786" s="236"/>
      <c r="IV786" s="236"/>
      <c r="IW786" s="236"/>
      <c r="IX786" s="236"/>
      <c r="IY786" s="236"/>
      <c r="IZ786" s="236"/>
      <c r="JA786" s="236"/>
      <c r="JB786" s="236"/>
      <c r="JC786" s="236"/>
      <c r="JD786" s="236"/>
      <c r="JE786" s="236"/>
      <c r="JF786" s="236"/>
      <c r="JG786" s="236"/>
      <c r="JH786" s="236"/>
      <c r="JI786" s="236"/>
      <c r="JJ786" s="236"/>
      <c r="JK786" s="236"/>
      <c r="JL786" s="236"/>
      <c r="JM786" s="236"/>
      <c r="JN786" s="236"/>
      <c r="JO786" s="236"/>
      <c r="JP786" s="236"/>
      <c r="JQ786" s="236"/>
      <c r="JR786" s="236"/>
      <c r="JS786" s="236"/>
      <c r="JT786" s="236"/>
      <c r="JU786" s="236"/>
      <c r="JV786" s="236"/>
      <c r="JW786" s="236"/>
      <c r="JX786" s="236"/>
      <c r="JY786" s="236"/>
      <c r="JZ786" s="236"/>
      <c r="KA786" s="236"/>
      <c r="KB786" s="236"/>
      <c r="KC786" s="236"/>
      <c r="KD786" s="236"/>
      <c r="KE786" s="236"/>
      <c r="KF786" s="236"/>
      <c r="KG786" s="236"/>
      <c r="KH786" s="236"/>
      <c r="KI786" s="236"/>
      <c r="KJ786" s="236"/>
      <c r="KK786" s="236"/>
      <c r="KL786" s="236"/>
      <c r="KM786" s="236"/>
      <c r="KN786" s="236"/>
      <c r="KO786" s="236"/>
      <c r="KP786" s="236"/>
      <c r="KQ786" s="236"/>
      <c r="KR786" s="236"/>
      <c r="KS786" s="236"/>
      <c r="KT786" s="236"/>
      <c r="KU786" s="236"/>
      <c r="KV786" s="236"/>
      <c r="KW786" s="236"/>
      <c r="KX786" s="236"/>
      <c r="KY786" s="236"/>
      <c r="KZ786" s="236"/>
      <c r="LA786" s="236"/>
      <c r="LB786" s="236"/>
      <c r="LC786" s="236"/>
      <c r="LD786" s="236"/>
      <c r="LE786" s="236"/>
      <c r="LF786" s="236"/>
      <c r="LG786" s="236"/>
      <c r="LH786" s="236"/>
      <c r="LI786" s="236"/>
      <c r="LJ786" s="236"/>
      <c r="LK786" s="236"/>
      <c r="LL786" s="236"/>
      <c r="LM786" s="236"/>
      <c r="LN786" s="236"/>
      <c r="LO786" s="236"/>
      <c r="LP786" s="236"/>
      <c r="LQ786" s="236"/>
      <c r="LR786" s="236"/>
      <c r="LS786" s="236"/>
      <c r="LT786" s="236"/>
      <c r="LU786" s="236"/>
      <c r="LV786" s="236"/>
      <c r="LW786" s="236"/>
      <c r="LX786" s="236"/>
      <c r="LY786" s="236"/>
      <c r="LZ786" s="236"/>
      <c r="MA786" s="236"/>
      <c r="MB786" s="236"/>
      <c r="MC786" s="236"/>
      <c r="MD786" s="236"/>
      <c r="ME786" s="236"/>
      <c r="MF786" s="236"/>
      <c r="MG786" s="236"/>
      <c r="MH786" s="236"/>
      <c r="MI786" s="236"/>
      <c r="MJ786" s="236"/>
      <c r="MK786" s="236"/>
      <c r="ML786" s="236"/>
      <c r="MM786" s="236"/>
      <c r="MN786" s="236"/>
      <c r="MO786" s="236"/>
      <c r="MP786" s="236"/>
      <c r="MQ786" s="236"/>
      <c r="MR786" s="236"/>
      <c r="MS786" s="236"/>
      <c r="MT786" s="236"/>
      <c r="MU786" s="236"/>
      <c r="MV786" s="236"/>
      <c r="MW786" s="236"/>
      <c r="MX786" s="236"/>
      <c r="MY786" s="236"/>
      <c r="MZ786" s="236"/>
      <c r="NA786" s="236"/>
      <c r="NB786" s="236"/>
      <c r="NC786" s="236"/>
      <c r="ND786" s="236"/>
      <c r="NE786" s="236"/>
      <c r="NF786" s="236"/>
      <c r="NG786" s="236"/>
      <c r="NH786" s="236"/>
      <c r="NI786" s="236"/>
      <c r="NJ786" s="236"/>
      <c r="NK786" s="236"/>
      <c r="NL786" s="236"/>
      <c r="NM786" s="236"/>
      <c r="NN786" s="236"/>
      <c r="NO786" s="236"/>
      <c r="NP786" s="236"/>
      <c r="NQ786" s="236"/>
      <c r="NR786" s="236"/>
      <c r="NS786" s="236"/>
      <c r="NT786" s="236"/>
      <c r="NU786" s="236"/>
      <c r="NV786" s="236"/>
      <c r="NW786" s="236"/>
      <c r="NX786" s="236"/>
      <c r="NY786" s="236"/>
      <c r="NZ786" s="236"/>
      <c r="OA786" s="236"/>
      <c r="OB786" s="236"/>
      <c r="OC786" s="236"/>
      <c r="OD786" s="236"/>
      <c r="OE786" s="236"/>
      <c r="OF786" s="236"/>
      <c r="OG786" s="236"/>
      <c r="OH786" s="236"/>
      <c r="OI786" s="236"/>
      <c r="OJ786" s="236"/>
      <c r="OK786" s="236"/>
      <c r="OL786" s="236"/>
      <c r="OM786" s="236"/>
      <c r="ON786" s="236"/>
      <c r="OO786" s="236"/>
      <c r="OP786" s="236"/>
      <c r="OQ786" s="236"/>
      <c r="OR786" s="236"/>
      <c r="OS786" s="236"/>
      <c r="OT786" s="236"/>
      <c r="OU786" s="236"/>
      <c r="OV786" s="236"/>
      <c r="OW786" s="236"/>
      <c r="OX786" s="236"/>
      <c r="OY786" s="236"/>
      <c r="OZ786" s="236"/>
      <c r="PA786" s="236"/>
      <c r="PB786" s="236"/>
      <c r="PC786" s="236"/>
      <c r="PD786" s="236"/>
      <c r="PE786" s="236"/>
      <c r="PF786" s="236"/>
      <c r="PG786" s="236"/>
      <c r="PH786" s="236"/>
      <c r="PI786" s="236"/>
      <c r="PJ786" s="236"/>
      <c r="PK786" s="236"/>
      <c r="PL786" s="236"/>
      <c r="PM786" s="236"/>
      <c r="PN786" s="236"/>
      <c r="PO786" s="236"/>
      <c r="PP786" s="236"/>
      <c r="PQ786" s="236"/>
      <c r="PR786" s="236"/>
      <c r="PS786" s="236"/>
      <c r="PT786" s="236"/>
      <c r="PU786" s="236"/>
      <c r="PV786" s="236"/>
      <c r="PW786" s="236"/>
      <c r="PX786" s="236"/>
      <c r="PY786" s="236"/>
      <c r="PZ786" s="236"/>
      <c r="QA786" s="236"/>
      <c r="QB786" s="236"/>
      <c r="QC786" s="236"/>
      <c r="QD786" s="236"/>
      <c r="QE786" s="236"/>
      <c r="QF786" s="236"/>
      <c r="QG786" s="236"/>
      <c r="QH786" s="236"/>
      <c r="QI786" s="236"/>
      <c r="QJ786" s="236"/>
      <c r="QK786" s="236"/>
      <c r="QL786" s="236"/>
      <c r="QM786" s="236"/>
      <c r="QN786" s="236"/>
      <c r="QO786" s="236"/>
      <c r="QP786" s="236"/>
      <c r="QQ786" s="236"/>
      <c r="QR786" s="236"/>
      <c r="QS786" s="236"/>
      <c r="QT786" s="236"/>
      <c r="QU786" s="236"/>
      <c r="QV786" s="236"/>
      <c r="QW786" s="236"/>
      <c r="QX786" s="236"/>
      <c r="QY786" s="236"/>
      <c r="QZ786" s="236"/>
      <c r="RA786" s="236"/>
      <c r="RB786" s="236"/>
      <c r="RC786" s="236"/>
      <c r="RD786" s="236"/>
      <c r="RE786" s="236"/>
      <c r="RF786" s="236"/>
      <c r="RG786" s="236"/>
      <c r="RH786" s="236"/>
      <c r="RI786" s="236"/>
      <c r="RJ786" s="236"/>
      <c r="RK786" s="236"/>
      <c r="RL786" s="236"/>
      <c r="RM786" s="236"/>
      <c r="RN786" s="236"/>
      <c r="RO786" s="236"/>
      <c r="RP786" s="236"/>
      <c r="RQ786" s="236"/>
      <c r="RR786" s="236"/>
      <c r="RS786" s="236"/>
      <c r="RT786" s="236"/>
      <c r="RU786" s="236"/>
      <c r="RV786" s="236"/>
      <c r="RW786" s="236"/>
      <c r="RX786" s="236"/>
      <c r="RY786" s="236"/>
      <c r="RZ786" s="236"/>
      <c r="SA786" s="236"/>
      <c r="SB786" s="236"/>
    </row>
    <row r="787" spans="1:496" s="243" customFormat="1" ht="15" customHeight="1" x14ac:dyDescent="0.2">
      <c r="A787" s="241"/>
      <c r="B787" s="241"/>
      <c r="D787" s="241"/>
      <c r="F787" s="236"/>
      <c r="G787" s="236"/>
      <c r="H787" s="236"/>
      <c r="I787" s="236"/>
      <c r="J787" s="236"/>
      <c r="K787" s="236"/>
      <c r="L787" s="236"/>
      <c r="M787" s="236"/>
      <c r="N787" s="236"/>
      <c r="O787" s="236"/>
      <c r="P787" s="236"/>
      <c r="Q787" s="236"/>
      <c r="R787" s="236"/>
      <c r="S787" s="236"/>
      <c r="T787" s="236"/>
      <c r="U787" s="236"/>
      <c r="V787" s="236"/>
      <c r="W787" s="236"/>
      <c r="X787" s="236"/>
      <c r="Y787" s="236"/>
      <c r="Z787" s="236"/>
      <c r="AA787" s="236"/>
      <c r="AB787" s="236"/>
      <c r="AC787" s="236"/>
      <c r="AD787" s="236"/>
      <c r="AE787" s="236"/>
      <c r="AF787" s="236"/>
      <c r="AG787" s="236"/>
      <c r="AH787" s="236"/>
      <c r="AI787" s="236"/>
      <c r="AJ787" s="236"/>
      <c r="AK787" s="236"/>
      <c r="AL787" s="236"/>
      <c r="AM787" s="236"/>
      <c r="AN787" s="236"/>
      <c r="AO787" s="236"/>
      <c r="AP787" s="236"/>
      <c r="AQ787" s="236"/>
      <c r="AR787" s="236"/>
      <c r="AS787" s="236"/>
      <c r="AT787" s="236"/>
      <c r="AU787" s="236"/>
      <c r="AV787" s="236"/>
      <c r="AW787" s="236"/>
      <c r="AX787" s="236"/>
      <c r="AY787" s="236"/>
      <c r="AZ787" s="236"/>
      <c r="BA787" s="236"/>
      <c r="BB787" s="236"/>
      <c r="BC787" s="236"/>
      <c r="BD787" s="236"/>
      <c r="BE787" s="236"/>
      <c r="BF787" s="236"/>
      <c r="BG787" s="236"/>
      <c r="BH787" s="236"/>
      <c r="BI787" s="236"/>
      <c r="BJ787" s="236"/>
      <c r="BK787" s="236"/>
      <c r="BL787" s="236"/>
      <c r="BM787" s="236"/>
      <c r="BN787" s="236"/>
      <c r="BO787" s="236"/>
      <c r="BP787" s="236"/>
      <c r="BQ787" s="236"/>
      <c r="BR787" s="236"/>
      <c r="BS787" s="236"/>
      <c r="BT787" s="236"/>
      <c r="BU787" s="236"/>
      <c r="BV787" s="236"/>
      <c r="BW787" s="236"/>
      <c r="BX787" s="236"/>
      <c r="BY787" s="236"/>
      <c r="BZ787" s="236"/>
      <c r="CA787" s="236"/>
      <c r="CB787" s="236"/>
      <c r="CC787" s="236"/>
      <c r="CD787" s="236"/>
      <c r="CE787" s="236"/>
      <c r="CF787" s="236"/>
      <c r="CG787" s="236"/>
      <c r="CH787" s="236"/>
      <c r="CI787" s="236"/>
      <c r="CJ787" s="236"/>
      <c r="CK787" s="236"/>
      <c r="CL787" s="236"/>
      <c r="CM787" s="236"/>
      <c r="CN787" s="236"/>
      <c r="CO787" s="236"/>
      <c r="CP787" s="236"/>
      <c r="CQ787" s="236"/>
      <c r="CR787" s="236"/>
      <c r="CS787" s="236"/>
      <c r="CT787" s="236"/>
      <c r="CU787" s="236"/>
      <c r="CV787" s="236"/>
      <c r="CW787" s="236"/>
      <c r="CX787" s="236"/>
      <c r="CY787" s="236"/>
      <c r="CZ787" s="236"/>
      <c r="DA787" s="236"/>
      <c r="DB787" s="236"/>
      <c r="DC787" s="236"/>
      <c r="DD787" s="236"/>
      <c r="DE787" s="236"/>
      <c r="DF787" s="236"/>
      <c r="DG787" s="236"/>
      <c r="DH787" s="236"/>
      <c r="DI787" s="236"/>
      <c r="DJ787" s="236"/>
      <c r="DK787" s="236"/>
      <c r="DL787" s="236"/>
      <c r="DM787" s="236"/>
      <c r="DN787" s="236"/>
      <c r="DO787" s="236"/>
      <c r="DP787" s="236"/>
      <c r="DQ787" s="236"/>
      <c r="DR787" s="236"/>
      <c r="DS787" s="236"/>
      <c r="DT787" s="236"/>
      <c r="DU787" s="236"/>
      <c r="DV787" s="236"/>
      <c r="DW787" s="236"/>
      <c r="DX787" s="236"/>
      <c r="DY787" s="236"/>
      <c r="DZ787" s="236"/>
      <c r="EA787" s="236"/>
      <c r="EB787" s="236"/>
      <c r="EC787" s="236"/>
      <c r="ED787" s="236"/>
      <c r="EE787" s="236"/>
      <c r="EF787" s="236"/>
      <c r="EG787" s="236"/>
      <c r="EH787" s="236"/>
      <c r="EI787" s="236"/>
      <c r="EJ787" s="236"/>
      <c r="EK787" s="236"/>
      <c r="EL787" s="236"/>
      <c r="EM787" s="236"/>
      <c r="EN787" s="236"/>
      <c r="EO787" s="236"/>
      <c r="EP787" s="236"/>
      <c r="EQ787" s="236"/>
      <c r="ER787" s="236"/>
      <c r="ES787" s="236"/>
      <c r="ET787" s="236"/>
      <c r="EU787" s="236"/>
      <c r="EV787" s="236"/>
      <c r="EW787" s="236"/>
      <c r="EX787" s="236"/>
      <c r="EY787" s="236"/>
      <c r="EZ787" s="236"/>
      <c r="FA787" s="236"/>
      <c r="FB787" s="236"/>
      <c r="FC787" s="236"/>
      <c r="FD787" s="236"/>
      <c r="FE787" s="236"/>
      <c r="FF787" s="236"/>
      <c r="FG787" s="236"/>
      <c r="FH787" s="236"/>
      <c r="FI787" s="236"/>
      <c r="FJ787" s="236"/>
      <c r="FK787" s="236"/>
      <c r="FL787" s="236"/>
      <c r="FM787" s="236"/>
      <c r="FN787" s="236"/>
      <c r="FO787" s="236"/>
      <c r="FP787" s="236"/>
      <c r="FQ787" s="236"/>
      <c r="FR787" s="236"/>
      <c r="FS787" s="236"/>
      <c r="FT787" s="236"/>
      <c r="FU787" s="236"/>
      <c r="FV787" s="236"/>
      <c r="FW787" s="236"/>
      <c r="FX787" s="236"/>
      <c r="FY787" s="236"/>
      <c r="FZ787" s="236"/>
      <c r="GA787" s="236"/>
      <c r="GB787" s="236"/>
      <c r="GC787" s="236"/>
      <c r="GD787" s="236"/>
      <c r="GE787" s="236"/>
      <c r="GF787" s="236"/>
      <c r="GG787" s="236"/>
      <c r="GH787" s="236"/>
      <c r="GI787" s="236"/>
      <c r="GJ787" s="236"/>
      <c r="GK787" s="236"/>
      <c r="GL787" s="236"/>
      <c r="GM787" s="236"/>
      <c r="GN787" s="236"/>
      <c r="GO787" s="236"/>
      <c r="GP787" s="236"/>
      <c r="GQ787" s="236"/>
      <c r="GR787" s="236"/>
      <c r="GS787" s="236"/>
      <c r="GT787" s="236"/>
      <c r="GU787" s="236"/>
      <c r="GV787" s="236"/>
      <c r="GW787" s="236"/>
      <c r="GX787" s="236"/>
      <c r="GY787" s="236"/>
      <c r="GZ787" s="236"/>
      <c r="HA787" s="236"/>
      <c r="HB787" s="236"/>
      <c r="HC787" s="236"/>
      <c r="HD787" s="236"/>
      <c r="HE787" s="236"/>
      <c r="HF787" s="236"/>
      <c r="HG787" s="236"/>
      <c r="HH787" s="236"/>
      <c r="HI787" s="236"/>
      <c r="HJ787" s="236"/>
      <c r="HK787" s="236"/>
      <c r="HL787" s="236"/>
      <c r="HM787" s="236"/>
      <c r="HN787" s="236"/>
      <c r="HO787" s="236"/>
      <c r="HP787" s="236"/>
      <c r="HQ787" s="236"/>
      <c r="HR787" s="236"/>
      <c r="HS787" s="236"/>
      <c r="HT787" s="236"/>
      <c r="HU787" s="236"/>
      <c r="HV787" s="236"/>
      <c r="HW787" s="236"/>
      <c r="HX787" s="236"/>
      <c r="HY787" s="236"/>
      <c r="HZ787" s="236"/>
      <c r="IA787" s="236"/>
      <c r="IB787" s="236"/>
      <c r="IC787" s="236"/>
      <c r="ID787" s="236"/>
      <c r="IE787" s="236"/>
      <c r="IF787" s="236"/>
      <c r="IG787" s="236"/>
      <c r="IH787" s="236"/>
      <c r="II787" s="236"/>
      <c r="IJ787" s="236"/>
      <c r="IK787" s="236"/>
      <c r="IL787" s="236"/>
      <c r="IM787" s="236"/>
      <c r="IN787" s="236"/>
      <c r="IO787" s="236"/>
      <c r="IP787" s="236"/>
      <c r="IQ787" s="236"/>
      <c r="IR787" s="236"/>
      <c r="IS787" s="236"/>
      <c r="IT787" s="236"/>
      <c r="IU787" s="236"/>
      <c r="IV787" s="236"/>
      <c r="IW787" s="236"/>
      <c r="IX787" s="236"/>
      <c r="IY787" s="236"/>
      <c r="IZ787" s="236"/>
      <c r="JA787" s="236"/>
      <c r="JB787" s="236"/>
      <c r="JC787" s="236"/>
      <c r="JD787" s="236"/>
      <c r="JE787" s="236"/>
      <c r="JF787" s="236"/>
      <c r="JG787" s="236"/>
      <c r="JH787" s="236"/>
      <c r="JI787" s="236"/>
      <c r="JJ787" s="236"/>
      <c r="JK787" s="236"/>
      <c r="JL787" s="236"/>
      <c r="JM787" s="236"/>
      <c r="JN787" s="236"/>
      <c r="JO787" s="236"/>
      <c r="JP787" s="236"/>
      <c r="JQ787" s="236"/>
      <c r="JR787" s="236"/>
      <c r="JS787" s="236"/>
      <c r="JT787" s="236"/>
      <c r="JU787" s="236"/>
      <c r="JV787" s="236"/>
      <c r="JW787" s="236"/>
      <c r="JX787" s="236"/>
      <c r="JY787" s="236"/>
      <c r="JZ787" s="236"/>
      <c r="KA787" s="236"/>
      <c r="KB787" s="236"/>
      <c r="KC787" s="236"/>
      <c r="KD787" s="236"/>
      <c r="KE787" s="236"/>
      <c r="KF787" s="236"/>
      <c r="KG787" s="236"/>
      <c r="KH787" s="236"/>
      <c r="KI787" s="236"/>
      <c r="KJ787" s="236"/>
      <c r="KK787" s="236"/>
      <c r="KL787" s="236"/>
      <c r="KM787" s="236"/>
      <c r="KN787" s="236"/>
      <c r="KO787" s="236"/>
      <c r="KP787" s="236"/>
      <c r="KQ787" s="236"/>
      <c r="KR787" s="236"/>
      <c r="KS787" s="236"/>
      <c r="KT787" s="236"/>
      <c r="KU787" s="236"/>
      <c r="KV787" s="236"/>
      <c r="KW787" s="236"/>
      <c r="KX787" s="236"/>
      <c r="KY787" s="236"/>
      <c r="KZ787" s="236"/>
      <c r="LA787" s="236"/>
      <c r="LB787" s="236"/>
      <c r="LC787" s="236"/>
      <c r="LD787" s="236"/>
      <c r="LE787" s="236"/>
      <c r="LF787" s="236"/>
      <c r="LG787" s="236"/>
      <c r="LH787" s="236"/>
      <c r="LI787" s="236"/>
      <c r="LJ787" s="236"/>
      <c r="LK787" s="236"/>
      <c r="LL787" s="236"/>
      <c r="LM787" s="236"/>
      <c r="LN787" s="236"/>
      <c r="LO787" s="236"/>
      <c r="LP787" s="236"/>
      <c r="LQ787" s="236"/>
      <c r="LR787" s="236"/>
      <c r="LS787" s="236"/>
      <c r="LT787" s="236"/>
      <c r="LU787" s="236"/>
      <c r="LV787" s="236"/>
      <c r="LW787" s="236"/>
      <c r="LX787" s="236"/>
      <c r="LY787" s="236"/>
      <c r="LZ787" s="236"/>
      <c r="MA787" s="236"/>
      <c r="MB787" s="236"/>
      <c r="MC787" s="236"/>
      <c r="MD787" s="236"/>
      <c r="ME787" s="236"/>
      <c r="MF787" s="236"/>
      <c r="MG787" s="236"/>
      <c r="MH787" s="236"/>
      <c r="MI787" s="236"/>
      <c r="MJ787" s="236"/>
      <c r="MK787" s="236"/>
      <c r="ML787" s="236"/>
      <c r="MM787" s="236"/>
      <c r="MN787" s="236"/>
      <c r="MO787" s="236"/>
      <c r="MP787" s="236"/>
      <c r="MQ787" s="236"/>
      <c r="MR787" s="236"/>
      <c r="MS787" s="236"/>
      <c r="MT787" s="236"/>
      <c r="MU787" s="236"/>
      <c r="MV787" s="236"/>
      <c r="MW787" s="236"/>
      <c r="MX787" s="236"/>
      <c r="MY787" s="236"/>
      <c r="MZ787" s="236"/>
      <c r="NA787" s="236"/>
      <c r="NB787" s="236"/>
      <c r="NC787" s="236"/>
      <c r="ND787" s="236"/>
      <c r="NE787" s="236"/>
      <c r="NF787" s="236"/>
      <c r="NG787" s="236"/>
      <c r="NH787" s="236"/>
      <c r="NI787" s="236"/>
      <c r="NJ787" s="236"/>
      <c r="NK787" s="236"/>
      <c r="NL787" s="236"/>
      <c r="NM787" s="236"/>
      <c r="NN787" s="236"/>
      <c r="NO787" s="236"/>
      <c r="NP787" s="236"/>
      <c r="NQ787" s="236"/>
      <c r="NR787" s="236"/>
      <c r="NS787" s="236"/>
      <c r="NT787" s="236"/>
      <c r="NU787" s="236"/>
      <c r="NV787" s="236"/>
      <c r="NW787" s="236"/>
      <c r="NX787" s="236"/>
      <c r="NY787" s="236"/>
      <c r="NZ787" s="236"/>
      <c r="OA787" s="236"/>
      <c r="OB787" s="236"/>
      <c r="OC787" s="236"/>
      <c r="OD787" s="236"/>
      <c r="OE787" s="236"/>
      <c r="OF787" s="236"/>
      <c r="OG787" s="236"/>
      <c r="OH787" s="236"/>
      <c r="OI787" s="236"/>
      <c r="OJ787" s="236"/>
      <c r="OK787" s="236"/>
      <c r="OL787" s="236"/>
      <c r="OM787" s="236"/>
      <c r="ON787" s="236"/>
      <c r="OO787" s="236"/>
      <c r="OP787" s="236"/>
      <c r="OQ787" s="236"/>
      <c r="OR787" s="236"/>
      <c r="OS787" s="236"/>
      <c r="OT787" s="236"/>
      <c r="OU787" s="236"/>
      <c r="OV787" s="236"/>
      <c r="OW787" s="236"/>
      <c r="OX787" s="236"/>
      <c r="OY787" s="236"/>
      <c r="OZ787" s="236"/>
      <c r="PA787" s="236"/>
      <c r="PB787" s="236"/>
      <c r="PC787" s="236"/>
      <c r="PD787" s="236"/>
      <c r="PE787" s="236"/>
      <c r="PF787" s="236"/>
      <c r="PG787" s="236"/>
      <c r="PH787" s="236"/>
      <c r="PI787" s="236"/>
      <c r="PJ787" s="236"/>
      <c r="PK787" s="236"/>
      <c r="PL787" s="236"/>
      <c r="PM787" s="236"/>
      <c r="PN787" s="236"/>
      <c r="PO787" s="236"/>
      <c r="PP787" s="236"/>
      <c r="PQ787" s="236"/>
      <c r="PR787" s="236"/>
      <c r="PS787" s="236"/>
      <c r="PT787" s="236"/>
      <c r="PU787" s="236"/>
      <c r="PV787" s="236"/>
      <c r="PW787" s="236"/>
      <c r="PX787" s="236"/>
      <c r="PY787" s="236"/>
      <c r="PZ787" s="236"/>
      <c r="QA787" s="236"/>
      <c r="QB787" s="236"/>
      <c r="QC787" s="236"/>
      <c r="QD787" s="236"/>
      <c r="QE787" s="236"/>
      <c r="QF787" s="236"/>
      <c r="QG787" s="236"/>
      <c r="QH787" s="236"/>
      <c r="QI787" s="236"/>
      <c r="QJ787" s="236"/>
      <c r="QK787" s="236"/>
      <c r="QL787" s="236"/>
      <c r="QM787" s="236"/>
      <c r="QN787" s="236"/>
      <c r="QO787" s="236"/>
      <c r="QP787" s="236"/>
      <c r="QQ787" s="236"/>
      <c r="QR787" s="236"/>
      <c r="QS787" s="236"/>
      <c r="QT787" s="236"/>
      <c r="QU787" s="236"/>
      <c r="QV787" s="236"/>
      <c r="QW787" s="236"/>
      <c r="QX787" s="236"/>
      <c r="QY787" s="236"/>
      <c r="QZ787" s="236"/>
      <c r="RA787" s="236"/>
      <c r="RB787" s="236"/>
      <c r="RC787" s="236"/>
      <c r="RD787" s="236"/>
      <c r="RE787" s="236"/>
      <c r="RF787" s="236"/>
      <c r="RG787" s="236"/>
      <c r="RH787" s="236"/>
      <c r="RI787" s="236"/>
      <c r="RJ787" s="236"/>
      <c r="RK787" s="236"/>
      <c r="RL787" s="236"/>
      <c r="RM787" s="236"/>
      <c r="RN787" s="236"/>
      <c r="RO787" s="236"/>
      <c r="RP787" s="236"/>
      <c r="RQ787" s="236"/>
      <c r="RR787" s="236"/>
      <c r="RS787" s="236"/>
      <c r="RT787" s="236"/>
      <c r="RU787" s="236"/>
      <c r="RV787" s="236"/>
      <c r="RW787" s="236"/>
      <c r="RX787" s="236"/>
      <c r="RY787" s="236"/>
      <c r="RZ787" s="236"/>
      <c r="SA787" s="236"/>
      <c r="SB787" s="236"/>
    </row>
    <row r="788" spans="1:496" ht="15" customHeight="1" x14ac:dyDescent="0.2">
      <c r="A788" s="237"/>
    </row>
    <row r="789" spans="1:496" ht="15" customHeight="1" x14ac:dyDescent="0.2">
      <c r="A789" s="237" t="s">
        <v>1074</v>
      </c>
      <c r="B789" s="237">
        <v>205</v>
      </c>
      <c r="E789" s="236" t="s">
        <v>750</v>
      </c>
    </row>
    <row r="790" spans="1:496" ht="15" customHeight="1" x14ac:dyDescent="0.2">
      <c r="A790" s="237" t="s">
        <v>1075</v>
      </c>
      <c r="B790" s="237">
        <v>205001</v>
      </c>
      <c r="E790" s="236" t="s">
        <v>1076</v>
      </c>
    </row>
    <row r="791" spans="1:496" ht="15" customHeight="1" x14ac:dyDescent="0.2">
      <c r="A791" s="237" t="s">
        <v>1077</v>
      </c>
      <c r="B791" s="237">
        <v>205002</v>
      </c>
      <c r="E791" s="236" t="s">
        <v>1078</v>
      </c>
    </row>
    <row r="792" spans="1:496" s="243" customFormat="1" ht="15" customHeight="1" x14ac:dyDescent="0.2">
      <c r="A792" s="241"/>
      <c r="B792" s="241"/>
      <c r="D792" s="241"/>
      <c r="F792" s="236"/>
      <c r="G792" s="236"/>
      <c r="H792" s="236"/>
      <c r="I792" s="236"/>
      <c r="J792" s="236"/>
      <c r="K792" s="236"/>
      <c r="L792" s="236"/>
      <c r="M792" s="236"/>
      <c r="N792" s="236"/>
      <c r="O792" s="236"/>
      <c r="P792" s="236"/>
      <c r="Q792" s="236"/>
      <c r="R792" s="236"/>
      <c r="S792" s="236"/>
      <c r="T792" s="236"/>
      <c r="U792" s="236"/>
      <c r="V792" s="236"/>
      <c r="W792" s="236"/>
      <c r="X792" s="236"/>
      <c r="Y792" s="236"/>
      <c r="Z792" s="236"/>
      <c r="AA792" s="236"/>
      <c r="AB792" s="236"/>
      <c r="AC792" s="236"/>
      <c r="AD792" s="236"/>
      <c r="AE792" s="236"/>
      <c r="AF792" s="236"/>
      <c r="AG792" s="236"/>
      <c r="AH792" s="236"/>
      <c r="AI792" s="236"/>
      <c r="AJ792" s="236"/>
      <c r="AK792" s="236"/>
      <c r="AL792" s="236"/>
      <c r="AM792" s="236"/>
      <c r="AN792" s="236"/>
      <c r="AO792" s="236"/>
      <c r="AP792" s="236"/>
      <c r="AQ792" s="236"/>
      <c r="AR792" s="236"/>
      <c r="AS792" s="236"/>
      <c r="AT792" s="236"/>
      <c r="AU792" s="236"/>
      <c r="AV792" s="236"/>
      <c r="AW792" s="236"/>
      <c r="AX792" s="236"/>
      <c r="AY792" s="236"/>
      <c r="AZ792" s="236"/>
      <c r="BA792" s="236"/>
      <c r="BB792" s="236"/>
      <c r="BC792" s="236"/>
      <c r="BD792" s="236"/>
      <c r="BE792" s="236"/>
      <c r="BF792" s="236"/>
      <c r="BG792" s="236"/>
      <c r="BH792" s="236"/>
      <c r="BI792" s="236"/>
      <c r="BJ792" s="236"/>
      <c r="BK792" s="236"/>
      <c r="BL792" s="236"/>
      <c r="BM792" s="236"/>
      <c r="BN792" s="236"/>
      <c r="BO792" s="236"/>
      <c r="BP792" s="236"/>
      <c r="BQ792" s="236"/>
      <c r="BR792" s="236"/>
      <c r="BS792" s="236"/>
      <c r="BT792" s="236"/>
      <c r="BU792" s="236"/>
      <c r="BV792" s="236"/>
      <c r="BW792" s="236"/>
      <c r="BX792" s="236"/>
      <c r="BY792" s="236"/>
      <c r="BZ792" s="236"/>
      <c r="CA792" s="236"/>
      <c r="CB792" s="236"/>
      <c r="CC792" s="236"/>
      <c r="CD792" s="236"/>
      <c r="CE792" s="236"/>
      <c r="CF792" s="236"/>
      <c r="CG792" s="236"/>
      <c r="CH792" s="236"/>
      <c r="CI792" s="236"/>
      <c r="CJ792" s="236"/>
      <c r="CK792" s="236"/>
      <c r="CL792" s="236"/>
      <c r="CM792" s="236"/>
      <c r="CN792" s="236"/>
      <c r="CO792" s="236"/>
      <c r="CP792" s="236"/>
      <c r="CQ792" s="236"/>
      <c r="CR792" s="236"/>
      <c r="CS792" s="236"/>
      <c r="CT792" s="236"/>
      <c r="CU792" s="236"/>
      <c r="CV792" s="236"/>
      <c r="CW792" s="236"/>
      <c r="CX792" s="236"/>
      <c r="CY792" s="236"/>
      <c r="CZ792" s="236"/>
      <c r="DA792" s="236"/>
      <c r="DB792" s="236"/>
      <c r="DC792" s="236"/>
      <c r="DD792" s="236"/>
      <c r="DE792" s="236"/>
      <c r="DF792" s="236"/>
      <c r="DG792" s="236"/>
      <c r="DH792" s="236"/>
      <c r="DI792" s="236"/>
      <c r="DJ792" s="236"/>
      <c r="DK792" s="236"/>
      <c r="DL792" s="236"/>
      <c r="DM792" s="236"/>
      <c r="DN792" s="236"/>
      <c r="DO792" s="236"/>
      <c r="DP792" s="236"/>
      <c r="DQ792" s="236"/>
      <c r="DR792" s="236"/>
      <c r="DS792" s="236"/>
      <c r="DT792" s="236"/>
      <c r="DU792" s="236"/>
      <c r="DV792" s="236"/>
      <c r="DW792" s="236"/>
      <c r="DX792" s="236"/>
      <c r="DY792" s="236"/>
      <c r="DZ792" s="236"/>
      <c r="EA792" s="236"/>
      <c r="EB792" s="236"/>
      <c r="EC792" s="236"/>
      <c r="ED792" s="236"/>
      <c r="EE792" s="236"/>
      <c r="EF792" s="236"/>
      <c r="EG792" s="236"/>
      <c r="EH792" s="236"/>
      <c r="EI792" s="236"/>
      <c r="EJ792" s="236"/>
      <c r="EK792" s="236"/>
      <c r="EL792" s="236"/>
      <c r="EM792" s="236"/>
      <c r="EN792" s="236"/>
      <c r="EO792" s="236"/>
      <c r="EP792" s="236"/>
      <c r="EQ792" s="236"/>
      <c r="ER792" s="236"/>
      <c r="ES792" s="236"/>
      <c r="ET792" s="236"/>
      <c r="EU792" s="236"/>
      <c r="EV792" s="236"/>
      <c r="EW792" s="236"/>
      <c r="EX792" s="236"/>
      <c r="EY792" s="236"/>
      <c r="EZ792" s="236"/>
      <c r="FA792" s="236"/>
      <c r="FB792" s="236"/>
      <c r="FC792" s="236"/>
      <c r="FD792" s="236"/>
      <c r="FE792" s="236"/>
      <c r="FF792" s="236"/>
      <c r="FG792" s="236"/>
      <c r="FH792" s="236"/>
      <c r="FI792" s="236"/>
      <c r="FJ792" s="236"/>
      <c r="FK792" s="236"/>
      <c r="FL792" s="236"/>
      <c r="FM792" s="236"/>
      <c r="FN792" s="236"/>
      <c r="FO792" s="236"/>
      <c r="FP792" s="236"/>
      <c r="FQ792" s="236"/>
      <c r="FR792" s="236"/>
      <c r="FS792" s="236"/>
      <c r="FT792" s="236"/>
      <c r="FU792" s="236"/>
      <c r="FV792" s="236"/>
      <c r="FW792" s="236"/>
      <c r="FX792" s="236"/>
      <c r="FY792" s="236"/>
      <c r="FZ792" s="236"/>
      <c r="GA792" s="236"/>
      <c r="GB792" s="236"/>
      <c r="GC792" s="236"/>
      <c r="GD792" s="236"/>
      <c r="GE792" s="236"/>
      <c r="GF792" s="236"/>
      <c r="GG792" s="236"/>
      <c r="GH792" s="236"/>
      <c r="GI792" s="236"/>
      <c r="GJ792" s="236"/>
      <c r="GK792" s="236"/>
      <c r="GL792" s="236"/>
      <c r="GM792" s="236"/>
      <c r="GN792" s="236"/>
      <c r="GO792" s="236"/>
      <c r="GP792" s="236"/>
      <c r="GQ792" s="236"/>
      <c r="GR792" s="236"/>
      <c r="GS792" s="236"/>
      <c r="GT792" s="236"/>
      <c r="GU792" s="236"/>
      <c r="GV792" s="236"/>
      <c r="GW792" s="236"/>
      <c r="GX792" s="236"/>
      <c r="GY792" s="236"/>
      <c r="GZ792" s="236"/>
      <c r="HA792" s="236"/>
      <c r="HB792" s="236"/>
      <c r="HC792" s="236"/>
      <c r="HD792" s="236"/>
      <c r="HE792" s="236"/>
      <c r="HF792" s="236"/>
      <c r="HG792" s="236"/>
      <c r="HH792" s="236"/>
      <c r="HI792" s="236"/>
      <c r="HJ792" s="236"/>
      <c r="HK792" s="236"/>
      <c r="HL792" s="236"/>
      <c r="HM792" s="236"/>
      <c r="HN792" s="236"/>
      <c r="HO792" s="236"/>
      <c r="HP792" s="236"/>
      <c r="HQ792" s="236"/>
      <c r="HR792" s="236"/>
      <c r="HS792" s="236"/>
      <c r="HT792" s="236"/>
      <c r="HU792" s="236"/>
      <c r="HV792" s="236"/>
      <c r="HW792" s="236"/>
      <c r="HX792" s="236"/>
      <c r="HY792" s="236"/>
      <c r="HZ792" s="236"/>
      <c r="IA792" s="236"/>
      <c r="IB792" s="236"/>
      <c r="IC792" s="236"/>
      <c r="ID792" s="236"/>
      <c r="IE792" s="236"/>
      <c r="IF792" s="236"/>
      <c r="IG792" s="236"/>
      <c r="IH792" s="236"/>
      <c r="II792" s="236"/>
      <c r="IJ792" s="236"/>
      <c r="IK792" s="236"/>
      <c r="IL792" s="236"/>
      <c r="IM792" s="236"/>
      <c r="IN792" s="236"/>
      <c r="IO792" s="236"/>
      <c r="IP792" s="236"/>
      <c r="IQ792" s="236"/>
      <c r="IR792" s="236"/>
      <c r="IS792" s="236"/>
      <c r="IT792" s="236"/>
      <c r="IU792" s="236"/>
      <c r="IV792" s="236"/>
      <c r="IW792" s="236"/>
      <c r="IX792" s="236"/>
      <c r="IY792" s="236"/>
      <c r="IZ792" s="236"/>
      <c r="JA792" s="236"/>
      <c r="JB792" s="236"/>
      <c r="JC792" s="236"/>
      <c r="JD792" s="236"/>
      <c r="JE792" s="236"/>
      <c r="JF792" s="236"/>
      <c r="JG792" s="236"/>
      <c r="JH792" s="236"/>
      <c r="JI792" s="236"/>
      <c r="JJ792" s="236"/>
      <c r="JK792" s="236"/>
      <c r="JL792" s="236"/>
      <c r="JM792" s="236"/>
      <c r="JN792" s="236"/>
      <c r="JO792" s="236"/>
      <c r="JP792" s="236"/>
      <c r="JQ792" s="236"/>
      <c r="JR792" s="236"/>
      <c r="JS792" s="236"/>
      <c r="JT792" s="236"/>
      <c r="JU792" s="236"/>
      <c r="JV792" s="236"/>
      <c r="JW792" s="236"/>
      <c r="JX792" s="236"/>
      <c r="JY792" s="236"/>
      <c r="JZ792" s="236"/>
      <c r="KA792" s="236"/>
      <c r="KB792" s="236"/>
      <c r="KC792" s="236"/>
      <c r="KD792" s="236"/>
      <c r="KE792" s="236"/>
      <c r="KF792" s="236"/>
      <c r="KG792" s="236"/>
      <c r="KH792" s="236"/>
      <c r="KI792" s="236"/>
      <c r="KJ792" s="236"/>
      <c r="KK792" s="236"/>
      <c r="KL792" s="236"/>
      <c r="KM792" s="236"/>
      <c r="KN792" s="236"/>
      <c r="KO792" s="236"/>
      <c r="KP792" s="236"/>
      <c r="KQ792" s="236"/>
      <c r="KR792" s="236"/>
      <c r="KS792" s="236"/>
      <c r="KT792" s="236"/>
      <c r="KU792" s="236"/>
      <c r="KV792" s="236"/>
      <c r="KW792" s="236"/>
      <c r="KX792" s="236"/>
      <c r="KY792" s="236"/>
      <c r="KZ792" s="236"/>
      <c r="LA792" s="236"/>
      <c r="LB792" s="236"/>
      <c r="LC792" s="236"/>
      <c r="LD792" s="236"/>
      <c r="LE792" s="236"/>
      <c r="LF792" s="236"/>
      <c r="LG792" s="236"/>
      <c r="LH792" s="236"/>
      <c r="LI792" s="236"/>
      <c r="LJ792" s="236"/>
      <c r="LK792" s="236"/>
      <c r="LL792" s="236"/>
      <c r="LM792" s="236"/>
      <c r="LN792" s="236"/>
      <c r="LO792" s="236"/>
      <c r="LP792" s="236"/>
      <c r="LQ792" s="236"/>
      <c r="LR792" s="236"/>
      <c r="LS792" s="236"/>
      <c r="LT792" s="236"/>
      <c r="LU792" s="236"/>
      <c r="LV792" s="236"/>
      <c r="LW792" s="236"/>
      <c r="LX792" s="236"/>
      <c r="LY792" s="236"/>
      <c r="LZ792" s="236"/>
      <c r="MA792" s="236"/>
      <c r="MB792" s="236"/>
      <c r="MC792" s="236"/>
      <c r="MD792" s="236"/>
      <c r="ME792" s="236"/>
      <c r="MF792" s="236"/>
      <c r="MG792" s="236"/>
      <c r="MH792" s="236"/>
      <c r="MI792" s="236"/>
      <c r="MJ792" s="236"/>
      <c r="MK792" s="236"/>
      <c r="ML792" s="236"/>
      <c r="MM792" s="236"/>
      <c r="MN792" s="236"/>
      <c r="MO792" s="236"/>
      <c r="MP792" s="236"/>
      <c r="MQ792" s="236"/>
      <c r="MR792" s="236"/>
      <c r="MS792" s="236"/>
      <c r="MT792" s="236"/>
      <c r="MU792" s="236"/>
      <c r="MV792" s="236"/>
      <c r="MW792" s="236"/>
      <c r="MX792" s="236"/>
      <c r="MY792" s="236"/>
      <c r="MZ792" s="236"/>
      <c r="NA792" s="236"/>
      <c r="NB792" s="236"/>
      <c r="NC792" s="236"/>
      <c r="ND792" s="236"/>
      <c r="NE792" s="236"/>
      <c r="NF792" s="236"/>
      <c r="NG792" s="236"/>
      <c r="NH792" s="236"/>
      <c r="NI792" s="236"/>
      <c r="NJ792" s="236"/>
      <c r="NK792" s="236"/>
      <c r="NL792" s="236"/>
      <c r="NM792" s="236"/>
      <c r="NN792" s="236"/>
      <c r="NO792" s="236"/>
      <c r="NP792" s="236"/>
      <c r="NQ792" s="236"/>
      <c r="NR792" s="236"/>
      <c r="NS792" s="236"/>
      <c r="NT792" s="236"/>
      <c r="NU792" s="236"/>
      <c r="NV792" s="236"/>
      <c r="NW792" s="236"/>
      <c r="NX792" s="236"/>
      <c r="NY792" s="236"/>
      <c r="NZ792" s="236"/>
      <c r="OA792" s="236"/>
      <c r="OB792" s="236"/>
      <c r="OC792" s="236"/>
      <c r="OD792" s="236"/>
      <c r="OE792" s="236"/>
      <c r="OF792" s="236"/>
      <c r="OG792" s="236"/>
      <c r="OH792" s="236"/>
      <c r="OI792" s="236"/>
      <c r="OJ792" s="236"/>
      <c r="OK792" s="236"/>
      <c r="OL792" s="236"/>
      <c r="OM792" s="236"/>
      <c r="ON792" s="236"/>
      <c r="OO792" s="236"/>
      <c r="OP792" s="236"/>
      <c r="OQ792" s="236"/>
      <c r="OR792" s="236"/>
      <c r="OS792" s="236"/>
      <c r="OT792" s="236"/>
      <c r="OU792" s="236"/>
      <c r="OV792" s="236"/>
      <c r="OW792" s="236"/>
      <c r="OX792" s="236"/>
      <c r="OY792" s="236"/>
      <c r="OZ792" s="236"/>
      <c r="PA792" s="236"/>
      <c r="PB792" s="236"/>
      <c r="PC792" s="236"/>
      <c r="PD792" s="236"/>
      <c r="PE792" s="236"/>
      <c r="PF792" s="236"/>
      <c r="PG792" s="236"/>
      <c r="PH792" s="236"/>
      <c r="PI792" s="236"/>
      <c r="PJ792" s="236"/>
      <c r="PK792" s="236"/>
      <c r="PL792" s="236"/>
      <c r="PM792" s="236"/>
      <c r="PN792" s="236"/>
      <c r="PO792" s="236"/>
      <c r="PP792" s="236"/>
      <c r="PQ792" s="236"/>
      <c r="PR792" s="236"/>
      <c r="PS792" s="236"/>
      <c r="PT792" s="236"/>
      <c r="PU792" s="236"/>
      <c r="PV792" s="236"/>
      <c r="PW792" s="236"/>
      <c r="PX792" s="236"/>
      <c r="PY792" s="236"/>
      <c r="PZ792" s="236"/>
      <c r="QA792" s="236"/>
      <c r="QB792" s="236"/>
      <c r="QC792" s="236"/>
      <c r="QD792" s="236"/>
      <c r="QE792" s="236"/>
      <c r="QF792" s="236"/>
      <c r="QG792" s="236"/>
      <c r="QH792" s="236"/>
      <c r="QI792" s="236"/>
      <c r="QJ792" s="236"/>
      <c r="QK792" s="236"/>
      <c r="QL792" s="236"/>
      <c r="QM792" s="236"/>
      <c r="QN792" s="236"/>
      <c r="QO792" s="236"/>
      <c r="QP792" s="236"/>
      <c r="QQ792" s="236"/>
      <c r="QR792" s="236"/>
      <c r="QS792" s="236"/>
      <c r="QT792" s="236"/>
      <c r="QU792" s="236"/>
      <c r="QV792" s="236"/>
      <c r="QW792" s="236"/>
      <c r="QX792" s="236"/>
      <c r="QY792" s="236"/>
      <c r="QZ792" s="236"/>
      <c r="RA792" s="236"/>
      <c r="RB792" s="236"/>
      <c r="RC792" s="236"/>
      <c r="RD792" s="236"/>
      <c r="RE792" s="236"/>
      <c r="RF792" s="236"/>
      <c r="RG792" s="236"/>
      <c r="RH792" s="236"/>
      <c r="RI792" s="236"/>
      <c r="RJ792" s="236"/>
      <c r="RK792" s="236"/>
      <c r="RL792" s="236"/>
      <c r="RM792" s="236"/>
      <c r="RN792" s="236"/>
      <c r="RO792" s="236"/>
      <c r="RP792" s="236"/>
      <c r="RQ792" s="236"/>
      <c r="RR792" s="236"/>
      <c r="RS792" s="236"/>
      <c r="RT792" s="236"/>
      <c r="RU792" s="236"/>
      <c r="RV792" s="236"/>
      <c r="RW792" s="236"/>
      <c r="RX792" s="236"/>
      <c r="RY792" s="236"/>
      <c r="RZ792" s="236"/>
      <c r="SA792" s="236"/>
      <c r="SB792" s="236"/>
    </row>
    <row r="793" spans="1:496" s="243" customFormat="1" ht="15" customHeight="1" x14ac:dyDescent="0.2">
      <c r="A793" s="241"/>
      <c r="B793" s="241"/>
      <c r="D793" s="241"/>
      <c r="F793" s="236"/>
      <c r="G793" s="236"/>
      <c r="H793" s="236"/>
      <c r="I793" s="236"/>
      <c r="J793" s="236"/>
      <c r="K793" s="236"/>
      <c r="L793" s="236"/>
      <c r="M793" s="236"/>
      <c r="N793" s="236"/>
      <c r="O793" s="236"/>
      <c r="P793" s="236"/>
      <c r="Q793" s="236"/>
      <c r="R793" s="236"/>
      <c r="S793" s="236"/>
      <c r="T793" s="236"/>
      <c r="U793" s="236"/>
      <c r="V793" s="236"/>
      <c r="W793" s="236"/>
      <c r="X793" s="236"/>
      <c r="Y793" s="236"/>
      <c r="Z793" s="236"/>
      <c r="AA793" s="236"/>
      <c r="AB793" s="236"/>
      <c r="AC793" s="236"/>
      <c r="AD793" s="236"/>
      <c r="AE793" s="236"/>
      <c r="AF793" s="236"/>
      <c r="AG793" s="236"/>
      <c r="AH793" s="236"/>
      <c r="AI793" s="236"/>
      <c r="AJ793" s="236"/>
      <c r="AK793" s="236"/>
      <c r="AL793" s="236"/>
      <c r="AM793" s="236"/>
      <c r="AN793" s="236"/>
      <c r="AO793" s="236"/>
      <c r="AP793" s="236"/>
      <c r="AQ793" s="236"/>
      <c r="AR793" s="236"/>
      <c r="AS793" s="236"/>
      <c r="AT793" s="236"/>
      <c r="AU793" s="236"/>
      <c r="AV793" s="236"/>
      <c r="AW793" s="236"/>
      <c r="AX793" s="236"/>
      <c r="AY793" s="236"/>
      <c r="AZ793" s="236"/>
      <c r="BA793" s="236"/>
      <c r="BB793" s="236"/>
      <c r="BC793" s="236"/>
      <c r="BD793" s="236"/>
      <c r="BE793" s="236"/>
      <c r="BF793" s="236"/>
      <c r="BG793" s="236"/>
      <c r="BH793" s="236"/>
      <c r="BI793" s="236"/>
      <c r="BJ793" s="236"/>
      <c r="BK793" s="236"/>
      <c r="BL793" s="236"/>
      <c r="BM793" s="236"/>
      <c r="BN793" s="236"/>
      <c r="BO793" s="236"/>
      <c r="BP793" s="236"/>
      <c r="BQ793" s="236"/>
      <c r="BR793" s="236"/>
      <c r="BS793" s="236"/>
      <c r="BT793" s="236"/>
      <c r="BU793" s="236"/>
      <c r="BV793" s="236"/>
      <c r="BW793" s="236"/>
      <c r="BX793" s="236"/>
      <c r="BY793" s="236"/>
      <c r="BZ793" s="236"/>
      <c r="CA793" s="236"/>
      <c r="CB793" s="236"/>
      <c r="CC793" s="236"/>
      <c r="CD793" s="236"/>
      <c r="CE793" s="236"/>
      <c r="CF793" s="236"/>
      <c r="CG793" s="236"/>
      <c r="CH793" s="236"/>
      <c r="CI793" s="236"/>
      <c r="CJ793" s="236"/>
      <c r="CK793" s="236"/>
      <c r="CL793" s="236"/>
      <c r="CM793" s="236"/>
      <c r="CN793" s="236"/>
      <c r="CO793" s="236"/>
      <c r="CP793" s="236"/>
      <c r="CQ793" s="236"/>
      <c r="CR793" s="236"/>
      <c r="CS793" s="236"/>
      <c r="CT793" s="236"/>
      <c r="CU793" s="236"/>
      <c r="CV793" s="236"/>
      <c r="CW793" s="236"/>
      <c r="CX793" s="236"/>
      <c r="CY793" s="236"/>
      <c r="CZ793" s="236"/>
      <c r="DA793" s="236"/>
      <c r="DB793" s="236"/>
      <c r="DC793" s="236"/>
      <c r="DD793" s="236"/>
      <c r="DE793" s="236"/>
      <c r="DF793" s="236"/>
      <c r="DG793" s="236"/>
      <c r="DH793" s="236"/>
      <c r="DI793" s="236"/>
      <c r="DJ793" s="236"/>
      <c r="DK793" s="236"/>
      <c r="DL793" s="236"/>
      <c r="DM793" s="236"/>
      <c r="DN793" s="236"/>
      <c r="DO793" s="236"/>
      <c r="DP793" s="236"/>
      <c r="DQ793" s="236"/>
      <c r="DR793" s="236"/>
      <c r="DS793" s="236"/>
      <c r="DT793" s="236"/>
      <c r="DU793" s="236"/>
      <c r="DV793" s="236"/>
      <c r="DW793" s="236"/>
      <c r="DX793" s="236"/>
      <c r="DY793" s="236"/>
      <c r="DZ793" s="236"/>
      <c r="EA793" s="236"/>
      <c r="EB793" s="236"/>
      <c r="EC793" s="236"/>
      <c r="ED793" s="236"/>
      <c r="EE793" s="236"/>
      <c r="EF793" s="236"/>
      <c r="EG793" s="236"/>
      <c r="EH793" s="236"/>
      <c r="EI793" s="236"/>
      <c r="EJ793" s="236"/>
      <c r="EK793" s="236"/>
      <c r="EL793" s="236"/>
      <c r="EM793" s="236"/>
      <c r="EN793" s="236"/>
      <c r="EO793" s="236"/>
      <c r="EP793" s="236"/>
      <c r="EQ793" s="236"/>
      <c r="ER793" s="236"/>
      <c r="ES793" s="236"/>
      <c r="ET793" s="236"/>
      <c r="EU793" s="236"/>
      <c r="EV793" s="236"/>
      <c r="EW793" s="236"/>
      <c r="EX793" s="236"/>
      <c r="EY793" s="236"/>
      <c r="EZ793" s="236"/>
      <c r="FA793" s="236"/>
      <c r="FB793" s="236"/>
      <c r="FC793" s="236"/>
      <c r="FD793" s="236"/>
      <c r="FE793" s="236"/>
      <c r="FF793" s="236"/>
      <c r="FG793" s="236"/>
      <c r="FH793" s="236"/>
      <c r="FI793" s="236"/>
      <c r="FJ793" s="236"/>
      <c r="FK793" s="236"/>
      <c r="FL793" s="236"/>
      <c r="FM793" s="236"/>
      <c r="FN793" s="236"/>
      <c r="FO793" s="236"/>
      <c r="FP793" s="236"/>
      <c r="FQ793" s="236"/>
      <c r="FR793" s="236"/>
      <c r="FS793" s="236"/>
      <c r="FT793" s="236"/>
      <c r="FU793" s="236"/>
      <c r="FV793" s="236"/>
      <c r="FW793" s="236"/>
      <c r="FX793" s="236"/>
      <c r="FY793" s="236"/>
      <c r="FZ793" s="236"/>
      <c r="GA793" s="236"/>
      <c r="GB793" s="236"/>
      <c r="GC793" s="236"/>
      <c r="GD793" s="236"/>
      <c r="GE793" s="236"/>
      <c r="GF793" s="236"/>
      <c r="GG793" s="236"/>
      <c r="GH793" s="236"/>
      <c r="GI793" s="236"/>
      <c r="GJ793" s="236"/>
      <c r="GK793" s="236"/>
      <c r="GL793" s="236"/>
      <c r="GM793" s="236"/>
      <c r="GN793" s="236"/>
      <c r="GO793" s="236"/>
      <c r="GP793" s="236"/>
      <c r="GQ793" s="236"/>
      <c r="GR793" s="236"/>
      <c r="GS793" s="236"/>
      <c r="GT793" s="236"/>
      <c r="GU793" s="236"/>
      <c r="GV793" s="236"/>
      <c r="GW793" s="236"/>
      <c r="GX793" s="236"/>
      <c r="GY793" s="236"/>
      <c r="GZ793" s="236"/>
      <c r="HA793" s="236"/>
      <c r="HB793" s="236"/>
      <c r="HC793" s="236"/>
      <c r="HD793" s="236"/>
      <c r="HE793" s="236"/>
      <c r="HF793" s="236"/>
      <c r="HG793" s="236"/>
      <c r="HH793" s="236"/>
      <c r="HI793" s="236"/>
      <c r="HJ793" s="236"/>
      <c r="HK793" s="236"/>
      <c r="HL793" s="236"/>
      <c r="HM793" s="236"/>
      <c r="HN793" s="236"/>
      <c r="HO793" s="236"/>
      <c r="HP793" s="236"/>
      <c r="HQ793" s="236"/>
      <c r="HR793" s="236"/>
      <c r="HS793" s="236"/>
      <c r="HT793" s="236"/>
      <c r="HU793" s="236"/>
      <c r="HV793" s="236"/>
      <c r="HW793" s="236"/>
      <c r="HX793" s="236"/>
      <c r="HY793" s="236"/>
      <c r="HZ793" s="236"/>
      <c r="IA793" s="236"/>
      <c r="IB793" s="236"/>
      <c r="IC793" s="236"/>
      <c r="ID793" s="236"/>
      <c r="IE793" s="236"/>
      <c r="IF793" s="236"/>
      <c r="IG793" s="236"/>
      <c r="IH793" s="236"/>
      <c r="II793" s="236"/>
      <c r="IJ793" s="236"/>
      <c r="IK793" s="236"/>
      <c r="IL793" s="236"/>
      <c r="IM793" s="236"/>
      <c r="IN793" s="236"/>
      <c r="IO793" s="236"/>
      <c r="IP793" s="236"/>
      <c r="IQ793" s="236"/>
      <c r="IR793" s="236"/>
      <c r="IS793" s="236"/>
      <c r="IT793" s="236"/>
      <c r="IU793" s="236"/>
      <c r="IV793" s="236"/>
      <c r="IW793" s="236"/>
      <c r="IX793" s="236"/>
      <c r="IY793" s="236"/>
      <c r="IZ793" s="236"/>
      <c r="JA793" s="236"/>
      <c r="JB793" s="236"/>
      <c r="JC793" s="236"/>
      <c r="JD793" s="236"/>
      <c r="JE793" s="236"/>
      <c r="JF793" s="236"/>
      <c r="JG793" s="236"/>
      <c r="JH793" s="236"/>
      <c r="JI793" s="236"/>
      <c r="JJ793" s="236"/>
      <c r="JK793" s="236"/>
      <c r="JL793" s="236"/>
      <c r="JM793" s="236"/>
      <c r="JN793" s="236"/>
      <c r="JO793" s="236"/>
      <c r="JP793" s="236"/>
      <c r="JQ793" s="236"/>
      <c r="JR793" s="236"/>
      <c r="JS793" s="236"/>
      <c r="JT793" s="236"/>
      <c r="JU793" s="236"/>
      <c r="JV793" s="236"/>
      <c r="JW793" s="236"/>
      <c r="JX793" s="236"/>
      <c r="JY793" s="236"/>
      <c r="JZ793" s="236"/>
      <c r="KA793" s="236"/>
      <c r="KB793" s="236"/>
      <c r="KC793" s="236"/>
      <c r="KD793" s="236"/>
      <c r="KE793" s="236"/>
      <c r="KF793" s="236"/>
      <c r="KG793" s="236"/>
      <c r="KH793" s="236"/>
      <c r="KI793" s="236"/>
      <c r="KJ793" s="236"/>
      <c r="KK793" s="236"/>
      <c r="KL793" s="236"/>
      <c r="KM793" s="236"/>
      <c r="KN793" s="236"/>
      <c r="KO793" s="236"/>
      <c r="KP793" s="236"/>
      <c r="KQ793" s="236"/>
      <c r="KR793" s="236"/>
      <c r="KS793" s="236"/>
      <c r="KT793" s="236"/>
      <c r="KU793" s="236"/>
      <c r="KV793" s="236"/>
      <c r="KW793" s="236"/>
      <c r="KX793" s="236"/>
      <c r="KY793" s="236"/>
      <c r="KZ793" s="236"/>
      <c r="LA793" s="236"/>
      <c r="LB793" s="236"/>
      <c r="LC793" s="236"/>
      <c r="LD793" s="236"/>
      <c r="LE793" s="236"/>
      <c r="LF793" s="236"/>
      <c r="LG793" s="236"/>
      <c r="LH793" s="236"/>
      <c r="LI793" s="236"/>
      <c r="LJ793" s="236"/>
      <c r="LK793" s="236"/>
      <c r="LL793" s="236"/>
      <c r="LM793" s="236"/>
      <c r="LN793" s="236"/>
      <c r="LO793" s="236"/>
      <c r="LP793" s="236"/>
      <c r="LQ793" s="236"/>
      <c r="LR793" s="236"/>
      <c r="LS793" s="236"/>
      <c r="LT793" s="236"/>
      <c r="LU793" s="236"/>
      <c r="LV793" s="236"/>
      <c r="LW793" s="236"/>
      <c r="LX793" s="236"/>
      <c r="LY793" s="236"/>
      <c r="LZ793" s="236"/>
      <c r="MA793" s="236"/>
      <c r="MB793" s="236"/>
      <c r="MC793" s="236"/>
      <c r="MD793" s="236"/>
      <c r="ME793" s="236"/>
      <c r="MF793" s="236"/>
      <c r="MG793" s="236"/>
      <c r="MH793" s="236"/>
      <c r="MI793" s="236"/>
      <c r="MJ793" s="236"/>
      <c r="MK793" s="236"/>
      <c r="ML793" s="236"/>
      <c r="MM793" s="236"/>
      <c r="MN793" s="236"/>
      <c r="MO793" s="236"/>
      <c r="MP793" s="236"/>
      <c r="MQ793" s="236"/>
      <c r="MR793" s="236"/>
      <c r="MS793" s="236"/>
      <c r="MT793" s="236"/>
      <c r="MU793" s="236"/>
      <c r="MV793" s="236"/>
      <c r="MW793" s="236"/>
      <c r="MX793" s="236"/>
      <c r="MY793" s="236"/>
      <c r="MZ793" s="236"/>
      <c r="NA793" s="236"/>
      <c r="NB793" s="236"/>
      <c r="NC793" s="236"/>
      <c r="ND793" s="236"/>
      <c r="NE793" s="236"/>
      <c r="NF793" s="236"/>
      <c r="NG793" s="236"/>
      <c r="NH793" s="236"/>
      <c r="NI793" s="236"/>
      <c r="NJ793" s="236"/>
      <c r="NK793" s="236"/>
      <c r="NL793" s="236"/>
      <c r="NM793" s="236"/>
      <c r="NN793" s="236"/>
      <c r="NO793" s="236"/>
      <c r="NP793" s="236"/>
      <c r="NQ793" s="236"/>
      <c r="NR793" s="236"/>
      <c r="NS793" s="236"/>
      <c r="NT793" s="236"/>
      <c r="NU793" s="236"/>
      <c r="NV793" s="236"/>
      <c r="NW793" s="236"/>
      <c r="NX793" s="236"/>
      <c r="NY793" s="236"/>
      <c r="NZ793" s="236"/>
      <c r="OA793" s="236"/>
      <c r="OB793" s="236"/>
      <c r="OC793" s="236"/>
      <c r="OD793" s="236"/>
      <c r="OE793" s="236"/>
      <c r="OF793" s="236"/>
      <c r="OG793" s="236"/>
      <c r="OH793" s="236"/>
      <c r="OI793" s="236"/>
      <c r="OJ793" s="236"/>
      <c r="OK793" s="236"/>
      <c r="OL793" s="236"/>
      <c r="OM793" s="236"/>
      <c r="ON793" s="236"/>
      <c r="OO793" s="236"/>
      <c r="OP793" s="236"/>
      <c r="OQ793" s="236"/>
      <c r="OR793" s="236"/>
      <c r="OS793" s="236"/>
      <c r="OT793" s="236"/>
      <c r="OU793" s="236"/>
      <c r="OV793" s="236"/>
      <c r="OW793" s="236"/>
      <c r="OX793" s="236"/>
      <c r="OY793" s="236"/>
      <c r="OZ793" s="236"/>
      <c r="PA793" s="236"/>
      <c r="PB793" s="236"/>
      <c r="PC793" s="236"/>
      <c r="PD793" s="236"/>
      <c r="PE793" s="236"/>
      <c r="PF793" s="236"/>
      <c r="PG793" s="236"/>
      <c r="PH793" s="236"/>
      <c r="PI793" s="236"/>
      <c r="PJ793" s="236"/>
      <c r="PK793" s="236"/>
      <c r="PL793" s="236"/>
      <c r="PM793" s="236"/>
      <c r="PN793" s="236"/>
      <c r="PO793" s="236"/>
      <c r="PP793" s="236"/>
      <c r="PQ793" s="236"/>
      <c r="PR793" s="236"/>
      <c r="PS793" s="236"/>
      <c r="PT793" s="236"/>
      <c r="PU793" s="236"/>
      <c r="PV793" s="236"/>
      <c r="PW793" s="236"/>
      <c r="PX793" s="236"/>
      <c r="PY793" s="236"/>
      <c r="PZ793" s="236"/>
      <c r="QA793" s="236"/>
      <c r="QB793" s="236"/>
      <c r="QC793" s="236"/>
      <c r="QD793" s="236"/>
      <c r="QE793" s="236"/>
      <c r="QF793" s="236"/>
      <c r="QG793" s="236"/>
      <c r="QH793" s="236"/>
      <c r="QI793" s="236"/>
      <c r="QJ793" s="236"/>
      <c r="QK793" s="236"/>
      <c r="QL793" s="236"/>
      <c r="QM793" s="236"/>
      <c r="QN793" s="236"/>
      <c r="QO793" s="236"/>
      <c r="QP793" s="236"/>
      <c r="QQ793" s="236"/>
      <c r="QR793" s="236"/>
      <c r="QS793" s="236"/>
      <c r="QT793" s="236"/>
      <c r="QU793" s="236"/>
      <c r="QV793" s="236"/>
      <c r="QW793" s="236"/>
      <c r="QX793" s="236"/>
      <c r="QY793" s="236"/>
      <c r="QZ793" s="236"/>
      <c r="RA793" s="236"/>
      <c r="RB793" s="236"/>
      <c r="RC793" s="236"/>
      <c r="RD793" s="236"/>
      <c r="RE793" s="236"/>
      <c r="RF793" s="236"/>
      <c r="RG793" s="236"/>
      <c r="RH793" s="236"/>
      <c r="RI793" s="236"/>
      <c r="RJ793" s="236"/>
      <c r="RK793" s="236"/>
      <c r="RL793" s="236"/>
      <c r="RM793" s="236"/>
      <c r="RN793" s="236"/>
      <c r="RO793" s="236"/>
      <c r="RP793" s="236"/>
      <c r="RQ793" s="236"/>
      <c r="RR793" s="236"/>
      <c r="RS793" s="236"/>
      <c r="RT793" s="236"/>
      <c r="RU793" s="236"/>
      <c r="RV793" s="236"/>
      <c r="RW793" s="236"/>
      <c r="RX793" s="236"/>
      <c r="RY793" s="236"/>
      <c r="RZ793" s="236"/>
      <c r="SA793" s="236"/>
      <c r="SB793" s="236"/>
    </row>
    <row r="794" spans="1:496" s="243" customFormat="1" ht="15" customHeight="1" x14ac:dyDescent="0.2">
      <c r="A794" s="241"/>
      <c r="B794" s="241"/>
      <c r="D794" s="241"/>
      <c r="F794" s="236"/>
      <c r="G794" s="236"/>
      <c r="H794" s="236"/>
      <c r="I794" s="236"/>
      <c r="J794" s="236"/>
      <c r="K794" s="236"/>
      <c r="L794" s="236"/>
      <c r="M794" s="236"/>
      <c r="N794" s="236"/>
      <c r="O794" s="236"/>
      <c r="P794" s="236"/>
      <c r="Q794" s="236"/>
      <c r="R794" s="236"/>
      <c r="S794" s="236"/>
      <c r="T794" s="236"/>
      <c r="U794" s="236"/>
      <c r="V794" s="236"/>
      <c r="W794" s="236"/>
      <c r="X794" s="236"/>
      <c r="Y794" s="236"/>
      <c r="Z794" s="236"/>
      <c r="AA794" s="236"/>
      <c r="AB794" s="236"/>
      <c r="AC794" s="236"/>
      <c r="AD794" s="236"/>
      <c r="AE794" s="236"/>
      <c r="AF794" s="236"/>
      <c r="AG794" s="236"/>
      <c r="AH794" s="236"/>
      <c r="AI794" s="236"/>
      <c r="AJ794" s="236"/>
      <c r="AK794" s="236"/>
      <c r="AL794" s="236"/>
      <c r="AM794" s="236"/>
      <c r="AN794" s="236"/>
      <c r="AO794" s="236"/>
      <c r="AP794" s="236"/>
      <c r="AQ794" s="236"/>
      <c r="AR794" s="236"/>
      <c r="AS794" s="236"/>
      <c r="AT794" s="236"/>
      <c r="AU794" s="236"/>
      <c r="AV794" s="236"/>
      <c r="AW794" s="236"/>
      <c r="AX794" s="236"/>
      <c r="AY794" s="236"/>
      <c r="AZ794" s="236"/>
      <c r="BA794" s="236"/>
      <c r="BB794" s="236"/>
      <c r="BC794" s="236"/>
      <c r="BD794" s="236"/>
      <c r="BE794" s="236"/>
      <c r="BF794" s="236"/>
      <c r="BG794" s="236"/>
      <c r="BH794" s="236"/>
      <c r="BI794" s="236"/>
      <c r="BJ794" s="236"/>
      <c r="BK794" s="236"/>
      <c r="BL794" s="236"/>
      <c r="BM794" s="236"/>
      <c r="BN794" s="236"/>
      <c r="BO794" s="236"/>
      <c r="BP794" s="236"/>
      <c r="BQ794" s="236"/>
      <c r="BR794" s="236"/>
      <c r="BS794" s="236"/>
      <c r="BT794" s="236"/>
      <c r="BU794" s="236"/>
      <c r="BV794" s="236"/>
      <c r="BW794" s="236"/>
      <c r="BX794" s="236"/>
      <c r="BY794" s="236"/>
      <c r="BZ794" s="236"/>
      <c r="CA794" s="236"/>
      <c r="CB794" s="236"/>
      <c r="CC794" s="236"/>
      <c r="CD794" s="236"/>
      <c r="CE794" s="236"/>
      <c r="CF794" s="236"/>
      <c r="CG794" s="236"/>
      <c r="CH794" s="236"/>
      <c r="CI794" s="236"/>
      <c r="CJ794" s="236"/>
      <c r="CK794" s="236"/>
      <c r="CL794" s="236"/>
      <c r="CM794" s="236"/>
      <c r="CN794" s="236"/>
      <c r="CO794" s="236"/>
      <c r="CP794" s="236"/>
      <c r="CQ794" s="236"/>
      <c r="CR794" s="236"/>
      <c r="CS794" s="236"/>
      <c r="CT794" s="236"/>
      <c r="CU794" s="236"/>
      <c r="CV794" s="236"/>
      <c r="CW794" s="236"/>
      <c r="CX794" s="236"/>
      <c r="CY794" s="236"/>
      <c r="CZ794" s="236"/>
      <c r="DA794" s="236"/>
      <c r="DB794" s="236"/>
      <c r="DC794" s="236"/>
      <c r="DD794" s="236"/>
      <c r="DE794" s="236"/>
      <c r="DF794" s="236"/>
      <c r="DG794" s="236"/>
      <c r="DH794" s="236"/>
      <c r="DI794" s="236"/>
      <c r="DJ794" s="236"/>
      <c r="DK794" s="236"/>
      <c r="DL794" s="236"/>
      <c r="DM794" s="236"/>
      <c r="DN794" s="236"/>
      <c r="DO794" s="236"/>
      <c r="DP794" s="236"/>
      <c r="DQ794" s="236"/>
      <c r="DR794" s="236"/>
      <c r="DS794" s="236"/>
      <c r="DT794" s="236"/>
      <c r="DU794" s="236"/>
      <c r="DV794" s="236"/>
      <c r="DW794" s="236"/>
      <c r="DX794" s="236"/>
      <c r="DY794" s="236"/>
      <c r="DZ794" s="236"/>
      <c r="EA794" s="236"/>
      <c r="EB794" s="236"/>
      <c r="EC794" s="236"/>
      <c r="ED794" s="236"/>
      <c r="EE794" s="236"/>
      <c r="EF794" s="236"/>
      <c r="EG794" s="236"/>
      <c r="EH794" s="236"/>
      <c r="EI794" s="236"/>
      <c r="EJ794" s="236"/>
      <c r="EK794" s="236"/>
      <c r="EL794" s="236"/>
      <c r="EM794" s="236"/>
      <c r="EN794" s="236"/>
      <c r="EO794" s="236"/>
      <c r="EP794" s="236"/>
      <c r="EQ794" s="236"/>
      <c r="ER794" s="236"/>
      <c r="ES794" s="236"/>
      <c r="ET794" s="236"/>
      <c r="EU794" s="236"/>
      <c r="EV794" s="236"/>
      <c r="EW794" s="236"/>
      <c r="EX794" s="236"/>
      <c r="EY794" s="236"/>
      <c r="EZ794" s="236"/>
      <c r="FA794" s="236"/>
      <c r="FB794" s="236"/>
      <c r="FC794" s="236"/>
      <c r="FD794" s="236"/>
      <c r="FE794" s="236"/>
      <c r="FF794" s="236"/>
      <c r="FG794" s="236"/>
      <c r="FH794" s="236"/>
      <c r="FI794" s="236"/>
      <c r="FJ794" s="236"/>
      <c r="FK794" s="236"/>
      <c r="FL794" s="236"/>
      <c r="FM794" s="236"/>
      <c r="FN794" s="236"/>
      <c r="FO794" s="236"/>
      <c r="FP794" s="236"/>
      <c r="FQ794" s="236"/>
      <c r="FR794" s="236"/>
      <c r="FS794" s="236"/>
      <c r="FT794" s="236"/>
      <c r="FU794" s="236"/>
      <c r="FV794" s="236"/>
      <c r="FW794" s="236"/>
      <c r="FX794" s="236"/>
      <c r="FY794" s="236"/>
      <c r="FZ794" s="236"/>
      <c r="GA794" s="236"/>
      <c r="GB794" s="236"/>
      <c r="GC794" s="236"/>
      <c r="GD794" s="236"/>
      <c r="GE794" s="236"/>
      <c r="GF794" s="236"/>
      <c r="GG794" s="236"/>
      <c r="GH794" s="236"/>
      <c r="GI794" s="236"/>
      <c r="GJ794" s="236"/>
      <c r="GK794" s="236"/>
      <c r="GL794" s="236"/>
      <c r="GM794" s="236"/>
      <c r="GN794" s="236"/>
      <c r="GO794" s="236"/>
      <c r="GP794" s="236"/>
      <c r="GQ794" s="236"/>
      <c r="GR794" s="236"/>
      <c r="GS794" s="236"/>
      <c r="GT794" s="236"/>
      <c r="GU794" s="236"/>
      <c r="GV794" s="236"/>
      <c r="GW794" s="236"/>
      <c r="GX794" s="236"/>
      <c r="GY794" s="236"/>
      <c r="GZ794" s="236"/>
      <c r="HA794" s="236"/>
      <c r="HB794" s="236"/>
      <c r="HC794" s="236"/>
      <c r="HD794" s="236"/>
      <c r="HE794" s="236"/>
      <c r="HF794" s="236"/>
      <c r="HG794" s="236"/>
      <c r="HH794" s="236"/>
      <c r="HI794" s="236"/>
      <c r="HJ794" s="236"/>
      <c r="HK794" s="236"/>
      <c r="HL794" s="236"/>
      <c r="HM794" s="236"/>
      <c r="HN794" s="236"/>
      <c r="HO794" s="236"/>
      <c r="HP794" s="236"/>
      <c r="HQ794" s="236"/>
      <c r="HR794" s="236"/>
      <c r="HS794" s="236"/>
      <c r="HT794" s="236"/>
      <c r="HU794" s="236"/>
      <c r="HV794" s="236"/>
      <c r="HW794" s="236"/>
      <c r="HX794" s="236"/>
      <c r="HY794" s="236"/>
      <c r="HZ794" s="236"/>
      <c r="IA794" s="236"/>
      <c r="IB794" s="236"/>
      <c r="IC794" s="236"/>
      <c r="ID794" s="236"/>
      <c r="IE794" s="236"/>
      <c r="IF794" s="236"/>
      <c r="IG794" s="236"/>
      <c r="IH794" s="236"/>
      <c r="II794" s="236"/>
      <c r="IJ794" s="236"/>
      <c r="IK794" s="236"/>
      <c r="IL794" s="236"/>
      <c r="IM794" s="236"/>
      <c r="IN794" s="236"/>
      <c r="IO794" s="236"/>
      <c r="IP794" s="236"/>
      <c r="IQ794" s="236"/>
      <c r="IR794" s="236"/>
      <c r="IS794" s="236"/>
      <c r="IT794" s="236"/>
      <c r="IU794" s="236"/>
      <c r="IV794" s="236"/>
      <c r="IW794" s="236"/>
      <c r="IX794" s="236"/>
      <c r="IY794" s="236"/>
      <c r="IZ794" s="236"/>
      <c r="JA794" s="236"/>
      <c r="JB794" s="236"/>
      <c r="JC794" s="236"/>
      <c r="JD794" s="236"/>
      <c r="JE794" s="236"/>
      <c r="JF794" s="236"/>
      <c r="JG794" s="236"/>
      <c r="JH794" s="236"/>
      <c r="JI794" s="236"/>
      <c r="JJ794" s="236"/>
      <c r="JK794" s="236"/>
      <c r="JL794" s="236"/>
      <c r="JM794" s="236"/>
      <c r="JN794" s="236"/>
      <c r="JO794" s="236"/>
      <c r="JP794" s="236"/>
      <c r="JQ794" s="236"/>
      <c r="JR794" s="236"/>
      <c r="JS794" s="236"/>
      <c r="JT794" s="236"/>
      <c r="JU794" s="236"/>
      <c r="JV794" s="236"/>
      <c r="JW794" s="236"/>
      <c r="JX794" s="236"/>
      <c r="JY794" s="236"/>
      <c r="JZ794" s="236"/>
      <c r="KA794" s="236"/>
      <c r="KB794" s="236"/>
      <c r="KC794" s="236"/>
      <c r="KD794" s="236"/>
      <c r="KE794" s="236"/>
      <c r="KF794" s="236"/>
      <c r="KG794" s="236"/>
      <c r="KH794" s="236"/>
      <c r="KI794" s="236"/>
      <c r="KJ794" s="236"/>
      <c r="KK794" s="236"/>
      <c r="KL794" s="236"/>
      <c r="KM794" s="236"/>
      <c r="KN794" s="236"/>
      <c r="KO794" s="236"/>
      <c r="KP794" s="236"/>
      <c r="KQ794" s="236"/>
      <c r="KR794" s="236"/>
      <c r="KS794" s="236"/>
      <c r="KT794" s="236"/>
      <c r="KU794" s="236"/>
      <c r="KV794" s="236"/>
      <c r="KW794" s="236"/>
      <c r="KX794" s="236"/>
      <c r="KY794" s="236"/>
      <c r="KZ794" s="236"/>
      <c r="LA794" s="236"/>
      <c r="LB794" s="236"/>
      <c r="LC794" s="236"/>
      <c r="LD794" s="236"/>
      <c r="LE794" s="236"/>
      <c r="LF794" s="236"/>
      <c r="LG794" s="236"/>
      <c r="LH794" s="236"/>
      <c r="LI794" s="236"/>
      <c r="LJ794" s="236"/>
      <c r="LK794" s="236"/>
      <c r="LL794" s="236"/>
      <c r="LM794" s="236"/>
      <c r="LN794" s="236"/>
      <c r="LO794" s="236"/>
      <c r="LP794" s="236"/>
      <c r="LQ794" s="236"/>
      <c r="LR794" s="236"/>
      <c r="LS794" s="236"/>
      <c r="LT794" s="236"/>
      <c r="LU794" s="236"/>
      <c r="LV794" s="236"/>
      <c r="LW794" s="236"/>
      <c r="LX794" s="236"/>
      <c r="LY794" s="236"/>
      <c r="LZ794" s="236"/>
      <c r="MA794" s="236"/>
      <c r="MB794" s="236"/>
      <c r="MC794" s="236"/>
      <c r="MD794" s="236"/>
      <c r="ME794" s="236"/>
      <c r="MF794" s="236"/>
      <c r="MG794" s="236"/>
      <c r="MH794" s="236"/>
      <c r="MI794" s="236"/>
      <c r="MJ794" s="236"/>
      <c r="MK794" s="236"/>
      <c r="ML794" s="236"/>
      <c r="MM794" s="236"/>
      <c r="MN794" s="236"/>
      <c r="MO794" s="236"/>
      <c r="MP794" s="236"/>
      <c r="MQ794" s="236"/>
      <c r="MR794" s="236"/>
      <c r="MS794" s="236"/>
      <c r="MT794" s="236"/>
      <c r="MU794" s="236"/>
      <c r="MV794" s="236"/>
      <c r="MW794" s="236"/>
      <c r="MX794" s="236"/>
      <c r="MY794" s="236"/>
      <c r="MZ794" s="236"/>
      <c r="NA794" s="236"/>
      <c r="NB794" s="236"/>
      <c r="NC794" s="236"/>
      <c r="ND794" s="236"/>
      <c r="NE794" s="236"/>
      <c r="NF794" s="236"/>
      <c r="NG794" s="236"/>
      <c r="NH794" s="236"/>
      <c r="NI794" s="236"/>
      <c r="NJ794" s="236"/>
      <c r="NK794" s="236"/>
      <c r="NL794" s="236"/>
      <c r="NM794" s="236"/>
      <c r="NN794" s="236"/>
      <c r="NO794" s="236"/>
      <c r="NP794" s="236"/>
      <c r="NQ794" s="236"/>
      <c r="NR794" s="236"/>
      <c r="NS794" s="236"/>
      <c r="NT794" s="236"/>
      <c r="NU794" s="236"/>
      <c r="NV794" s="236"/>
      <c r="NW794" s="236"/>
      <c r="NX794" s="236"/>
      <c r="NY794" s="236"/>
      <c r="NZ794" s="236"/>
      <c r="OA794" s="236"/>
      <c r="OB794" s="236"/>
      <c r="OC794" s="236"/>
      <c r="OD794" s="236"/>
      <c r="OE794" s="236"/>
      <c r="OF794" s="236"/>
      <c r="OG794" s="236"/>
      <c r="OH794" s="236"/>
      <c r="OI794" s="236"/>
      <c r="OJ794" s="236"/>
      <c r="OK794" s="236"/>
      <c r="OL794" s="236"/>
      <c r="OM794" s="236"/>
      <c r="ON794" s="236"/>
      <c r="OO794" s="236"/>
      <c r="OP794" s="236"/>
      <c r="OQ794" s="236"/>
      <c r="OR794" s="236"/>
      <c r="OS794" s="236"/>
      <c r="OT794" s="236"/>
      <c r="OU794" s="236"/>
      <c r="OV794" s="236"/>
      <c r="OW794" s="236"/>
      <c r="OX794" s="236"/>
      <c r="OY794" s="236"/>
      <c r="OZ794" s="236"/>
      <c r="PA794" s="236"/>
      <c r="PB794" s="236"/>
      <c r="PC794" s="236"/>
      <c r="PD794" s="236"/>
      <c r="PE794" s="236"/>
      <c r="PF794" s="236"/>
      <c r="PG794" s="236"/>
      <c r="PH794" s="236"/>
      <c r="PI794" s="236"/>
      <c r="PJ794" s="236"/>
      <c r="PK794" s="236"/>
      <c r="PL794" s="236"/>
      <c r="PM794" s="236"/>
      <c r="PN794" s="236"/>
      <c r="PO794" s="236"/>
      <c r="PP794" s="236"/>
      <c r="PQ794" s="236"/>
      <c r="PR794" s="236"/>
      <c r="PS794" s="236"/>
      <c r="PT794" s="236"/>
      <c r="PU794" s="236"/>
      <c r="PV794" s="236"/>
      <c r="PW794" s="236"/>
      <c r="PX794" s="236"/>
      <c r="PY794" s="236"/>
      <c r="PZ794" s="236"/>
      <c r="QA794" s="236"/>
      <c r="QB794" s="236"/>
      <c r="QC794" s="236"/>
      <c r="QD794" s="236"/>
      <c r="QE794" s="236"/>
      <c r="QF794" s="236"/>
      <c r="QG794" s="236"/>
      <c r="QH794" s="236"/>
      <c r="QI794" s="236"/>
      <c r="QJ794" s="236"/>
      <c r="QK794" s="236"/>
      <c r="QL794" s="236"/>
      <c r="QM794" s="236"/>
      <c r="QN794" s="236"/>
      <c r="QO794" s="236"/>
      <c r="QP794" s="236"/>
      <c r="QQ794" s="236"/>
      <c r="QR794" s="236"/>
      <c r="QS794" s="236"/>
      <c r="QT794" s="236"/>
      <c r="QU794" s="236"/>
      <c r="QV794" s="236"/>
      <c r="QW794" s="236"/>
      <c r="QX794" s="236"/>
      <c r="QY794" s="236"/>
      <c r="QZ794" s="236"/>
      <c r="RA794" s="236"/>
      <c r="RB794" s="236"/>
      <c r="RC794" s="236"/>
      <c r="RD794" s="236"/>
      <c r="RE794" s="236"/>
      <c r="RF794" s="236"/>
      <c r="RG794" s="236"/>
      <c r="RH794" s="236"/>
      <c r="RI794" s="236"/>
      <c r="RJ794" s="236"/>
      <c r="RK794" s="236"/>
      <c r="RL794" s="236"/>
      <c r="RM794" s="236"/>
      <c r="RN794" s="236"/>
      <c r="RO794" s="236"/>
      <c r="RP794" s="236"/>
      <c r="RQ794" s="236"/>
      <c r="RR794" s="236"/>
      <c r="RS794" s="236"/>
      <c r="RT794" s="236"/>
      <c r="RU794" s="236"/>
      <c r="RV794" s="236"/>
      <c r="RW794" s="236"/>
      <c r="RX794" s="236"/>
      <c r="RY794" s="236"/>
      <c r="RZ794" s="236"/>
      <c r="SA794" s="236"/>
      <c r="SB794" s="236"/>
    </row>
    <row r="795" spans="1:496" ht="15" customHeight="1" x14ac:dyDescent="0.2">
      <c r="A795" s="237"/>
    </row>
    <row r="796" spans="1:496" ht="15" customHeight="1" x14ac:dyDescent="0.2">
      <c r="A796" s="237" t="s">
        <v>1079</v>
      </c>
      <c r="B796" s="237">
        <v>206</v>
      </c>
      <c r="E796" s="236" t="s">
        <v>751</v>
      </c>
    </row>
    <row r="797" spans="1:496" ht="15" customHeight="1" x14ac:dyDescent="0.2">
      <c r="A797" s="237" t="s">
        <v>1080</v>
      </c>
      <c r="B797" s="237">
        <v>206001</v>
      </c>
      <c r="E797" s="236" t="s">
        <v>752</v>
      </c>
    </row>
    <row r="798" spans="1:496" ht="15" customHeight="1" x14ac:dyDescent="0.2">
      <c r="A798" s="237" t="s">
        <v>1081</v>
      </c>
      <c r="B798" s="237">
        <v>206002</v>
      </c>
      <c r="E798" s="236" t="s">
        <v>516</v>
      </c>
    </row>
    <row r="799" spans="1:496" s="243" customFormat="1" ht="15" customHeight="1" x14ac:dyDescent="0.2">
      <c r="A799" s="241"/>
      <c r="B799" s="241"/>
      <c r="D799" s="241"/>
      <c r="F799" s="236"/>
      <c r="G799" s="236"/>
      <c r="H799" s="236"/>
      <c r="I799" s="236"/>
      <c r="J799" s="236"/>
      <c r="K799" s="236"/>
      <c r="L799" s="236"/>
      <c r="M799" s="236"/>
      <c r="N799" s="236"/>
      <c r="O799" s="236"/>
      <c r="P799" s="236"/>
      <c r="Q799" s="236"/>
      <c r="R799" s="236"/>
      <c r="S799" s="236"/>
      <c r="T799" s="236"/>
      <c r="U799" s="236"/>
      <c r="V799" s="236"/>
      <c r="W799" s="236"/>
      <c r="X799" s="236"/>
      <c r="Y799" s="236"/>
      <c r="Z799" s="236"/>
      <c r="AA799" s="236"/>
      <c r="AB799" s="236"/>
      <c r="AC799" s="236"/>
      <c r="AD799" s="236"/>
      <c r="AE799" s="236"/>
      <c r="AF799" s="236"/>
      <c r="AG799" s="236"/>
      <c r="AH799" s="236"/>
      <c r="AI799" s="236"/>
      <c r="AJ799" s="236"/>
      <c r="AK799" s="236"/>
      <c r="AL799" s="236"/>
      <c r="AM799" s="236"/>
      <c r="AN799" s="236"/>
      <c r="AO799" s="236"/>
      <c r="AP799" s="236"/>
      <c r="AQ799" s="236"/>
      <c r="AR799" s="236"/>
      <c r="AS799" s="236"/>
      <c r="AT799" s="236"/>
      <c r="AU799" s="236"/>
      <c r="AV799" s="236"/>
      <c r="AW799" s="236"/>
      <c r="AX799" s="236"/>
      <c r="AY799" s="236"/>
      <c r="AZ799" s="236"/>
      <c r="BA799" s="236"/>
      <c r="BB799" s="236"/>
      <c r="BC799" s="236"/>
      <c r="BD799" s="236"/>
      <c r="BE799" s="236"/>
      <c r="BF799" s="236"/>
      <c r="BG799" s="236"/>
      <c r="BH799" s="236"/>
      <c r="BI799" s="236"/>
      <c r="BJ799" s="236"/>
      <c r="BK799" s="236"/>
      <c r="BL799" s="236"/>
      <c r="BM799" s="236"/>
      <c r="BN799" s="236"/>
      <c r="BO799" s="236"/>
      <c r="BP799" s="236"/>
      <c r="BQ799" s="236"/>
      <c r="BR799" s="236"/>
      <c r="BS799" s="236"/>
      <c r="BT799" s="236"/>
      <c r="BU799" s="236"/>
      <c r="BV799" s="236"/>
      <c r="BW799" s="236"/>
      <c r="BX799" s="236"/>
      <c r="BY799" s="236"/>
      <c r="BZ799" s="236"/>
      <c r="CA799" s="236"/>
      <c r="CB799" s="236"/>
      <c r="CC799" s="236"/>
      <c r="CD799" s="236"/>
      <c r="CE799" s="236"/>
      <c r="CF799" s="236"/>
      <c r="CG799" s="236"/>
      <c r="CH799" s="236"/>
      <c r="CI799" s="236"/>
      <c r="CJ799" s="236"/>
      <c r="CK799" s="236"/>
      <c r="CL799" s="236"/>
      <c r="CM799" s="236"/>
      <c r="CN799" s="236"/>
      <c r="CO799" s="236"/>
      <c r="CP799" s="236"/>
      <c r="CQ799" s="236"/>
      <c r="CR799" s="236"/>
      <c r="CS799" s="236"/>
      <c r="CT799" s="236"/>
      <c r="CU799" s="236"/>
      <c r="CV799" s="236"/>
      <c r="CW799" s="236"/>
      <c r="CX799" s="236"/>
      <c r="CY799" s="236"/>
      <c r="CZ799" s="236"/>
      <c r="DA799" s="236"/>
      <c r="DB799" s="236"/>
      <c r="DC799" s="236"/>
      <c r="DD799" s="236"/>
      <c r="DE799" s="236"/>
      <c r="DF799" s="236"/>
      <c r="DG799" s="236"/>
      <c r="DH799" s="236"/>
      <c r="DI799" s="236"/>
      <c r="DJ799" s="236"/>
      <c r="DK799" s="236"/>
      <c r="DL799" s="236"/>
      <c r="DM799" s="236"/>
      <c r="DN799" s="236"/>
      <c r="DO799" s="236"/>
      <c r="DP799" s="236"/>
      <c r="DQ799" s="236"/>
      <c r="DR799" s="236"/>
      <c r="DS799" s="236"/>
      <c r="DT799" s="236"/>
      <c r="DU799" s="236"/>
      <c r="DV799" s="236"/>
      <c r="DW799" s="236"/>
      <c r="DX799" s="236"/>
      <c r="DY799" s="236"/>
      <c r="DZ799" s="236"/>
      <c r="EA799" s="236"/>
      <c r="EB799" s="236"/>
      <c r="EC799" s="236"/>
      <c r="ED799" s="236"/>
      <c r="EE799" s="236"/>
      <c r="EF799" s="236"/>
      <c r="EG799" s="236"/>
      <c r="EH799" s="236"/>
      <c r="EI799" s="236"/>
      <c r="EJ799" s="236"/>
      <c r="EK799" s="236"/>
      <c r="EL799" s="236"/>
      <c r="EM799" s="236"/>
      <c r="EN799" s="236"/>
      <c r="EO799" s="236"/>
      <c r="EP799" s="236"/>
      <c r="EQ799" s="236"/>
      <c r="ER799" s="236"/>
      <c r="ES799" s="236"/>
      <c r="ET799" s="236"/>
      <c r="EU799" s="236"/>
      <c r="EV799" s="236"/>
      <c r="EW799" s="236"/>
      <c r="EX799" s="236"/>
      <c r="EY799" s="236"/>
      <c r="EZ799" s="236"/>
      <c r="FA799" s="236"/>
      <c r="FB799" s="236"/>
      <c r="FC799" s="236"/>
      <c r="FD799" s="236"/>
      <c r="FE799" s="236"/>
      <c r="FF799" s="236"/>
      <c r="FG799" s="236"/>
      <c r="FH799" s="236"/>
      <c r="FI799" s="236"/>
      <c r="FJ799" s="236"/>
      <c r="FK799" s="236"/>
      <c r="FL799" s="236"/>
      <c r="FM799" s="236"/>
      <c r="FN799" s="236"/>
      <c r="FO799" s="236"/>
      <c r="FP799" s="236"/>
      <c r="FQ799" s="236"/>
      <c r="FR799" s="236"/>
      <c r="FS799" s="236"/>
      <c r="FT799" s="236"/>
      <c r="FU799" s="236"/>
      <c r="FV799" s="236"/>
      <c r="FW799" s="236"/>
      <c r="FX799" s="236"/>
      <c r="FY799" s="236"/>
      <c r="FZ799" s="236"/>
      <c r="GA799" s="236"/>
      <c r="GB799" s="236"/>
      <c r="GC799" s="236"/>
      <c r="GD799" s="236"/>
      <c r="GE799" s="236"/>
      <c r="GF799" s="236"/>
      <c r="GG799" s="236"/>
      <c r="GH799" s="236"/>
      <c r="GI799" s="236"/>
      <c r="GJ799" s="236"/>
      <c r="GK799" s="236"/>
      <c r="GL799" s="236"/>
      <c r="GM799" s="236"/>
      <c r="GN799" s="236"/>
      <c r="GO799" s="236"/>
      <c r="GP799" s="236"/>
      <c r="GQ799" s="236"/>
      <c r="GR799" s="236"/>
      <c r="GS799" s="236"/>
      <c r="GT799" s="236"/>
      <c r="GU799" s="236"/>
      <c r="GV799" s="236"/>
      <c r="GW799" s="236"/>
      <c r="GX799" s="236"/>
      <c r="GY799" s="236"/>
      <c r="GZ799" s="236"/>
      <c r="HA799" s="236"/>
      <c r="HB799" s="236"/>
      <c r="HC799" s="236"/>
      <c r="HD799" s="236"/>
      <c r="HE799" s="236"/>
      <c r="HF799" s="236"/>
      <c r="HG799" s="236"/>
      <c r="HH799" s="236"/>
      <c r="HI799" s="236"/>
      <c r="HJ799" s="236"/>
      <c r="HK799" s="236"/>
      <c r="HL799" s="236"/>
      <c r="HM799" s="236"/>
      <c r="HN799" s="236"/>
      <c r="HO799" s="236"/>
      <c r="HP799" s="236"/>
      <c r="HQ799" s="236"/>
      <c r="HR799" s="236"/>
      <c r="HS799" s="236"/>
      <c r="HT799" s="236"/>
      <c r="HU799" s="236"/>
      <c r="HV799" s="236"/>
      <c r="HW799" s="236"/>
      <c r="HX799" s="236"/>
      <c r="HY799" s="236"/>
      <c r="HZ799" s="236"/>
      <c r="IA799" s="236"/>
      <c r="IB799" s="236"/>
      <c r="IC799" s="236"/>
      <c r="ID799" s="236"/>
      <c r="IE799" s="236"/>
      <c r="IF799" s="236"/>
      <c r="IG799" s="236"/>
      <c r="IH799" s="236"/>
      <c r="II799" s="236"/>
      <c r="IJ799" s="236"/>
      <c r="IK799" s="236"/>
      <c r="IL799" s="236"/>
      <c r="IM799" s="236"/>
      <c r="IN799" s="236"/>
      <c r="IO799" s="236"/>
      <c r="IP799" s="236"/>
      <c r="IQ799" s="236"/>
      <c r="IR799" s="236"/>
      <c r="IS799" s="236"/>
      <c r="IT799" s="236"/>
      <c r="IU799" s="236"/>
      <c r="IV799" s="236"/>
      <c r="IW799" s="236"/>
      <c r="IX799" s="236"/>
      <c r="IY799" s="236"/>
      <c r="IZ799" s="236"/>
      <c r="JA799" s="236"/>
      <c r="JB799" s="236"/>
      <c r="JC799" s="236"/>
      <c r="JD799" s="236"/>
      <c r="JE799" s="236"/>
      <c r="JF799" s="236"/>
      <c r="JG799" s="236"/>
      <c r="JH799" s="236"/>
      <c r="JI799" s="236"/>
      <c r="JJ799" s="236"/>
      <c r="JK799" s="236"/>
      <c r="JL799" s="236"/>
      <c r="JM799" s="236"/>
      <c r="JN799" s="236"/>
      <c r="JO799" s="236"/>
      <c r="JP799" s="236"/>
      <c r="JQ799" s="236"/>
      <c r="JR799" s="236"/>
      <c r="JS799" s="236"/>
      <c r="JT799" s="236"/>
      <c r="JU799" s="236"/>
      <c r="JV799" s="236"/>
      <c r="JW799" s="236"/>
      <c r="JX799" s="236"/>
      <c r="JY799" s="236"/>
      <c r="JZ799" s="236"/>
      <c r="KA799" s="236"/>
      <c r="KB799" s="236"/>
      <c r="KC799" s="236"/>
      <c r="KD799" s="236"/>
      <c r="KE799" s="236"/>
      <c r="KF799" s="236"/>
      <c r="KG799" s="236"/>
      <c r="KH799" s="236"/>
      <c r="KI799" s="236"/>
      <c r="KJ799" s="236"/>
      <c r="KK799" s="236"/>
      <c r="KL799" s="236"/>
      <c r="KM799" s="236"/>
      <c r="KN799" s="236"/>
      <c r="KO799" s="236"/>
      <c r="KP799" s="236"/>
      <c r="KQ799" s="236"/>
      <c r="KR799" s="236"/>
      <c r="KS799" s="236"/>
      <c r="KT799" s="236"/>
      <c r="KU799" s="236"/>
      <c r="KV799" s="236"/>
      <c r="KW799" s="236"/>
      <c r="KX799" s="236"/>
      <c r="KY799" s="236"/>
      <c r="KZ799" s="236"/>
      <c r="LA799" s="236"/>
      <c r="LB799" s="236"/>
      <c r="LC799" s="236"/>
      <c r="LD799" s="236"/>
      <c r="LE799" s="236"/>
      <c r="LF799" s="236"/>
      <c r="LG799" s="236"/>
      <c r="LH799" s="236"/>
      <c r="LI799" s="236"/>
      <c r="LJ799" s="236"/>
      <c r="LK799" s="236"/>
      <c r="LL799" s="236"/>
      <c r="LM799" s="236"/>
      <c r="LN799" s="236"/>
      <c r="LO799" s="236"/>
      <c r="LP799" s="236"/>
      <c r="LQ799" s="236"/>
      <c r="LR799" s="236"/>
      <c r="LS799" s="236"/>
      <c r="LT799" s="236"/>
      <c r="LU799" s="236"/>
      <c r="LV799" s="236"/>
      <c r="LW799" s="236"/>
      <c r="LX799" s="236"/>
      <c r="LY799" s="236"/>
      <c r="LZ799" s="236"/>
      <c r="MA799" s="236"/>
      <c r="MB799" s="236"/>
      <c r="MC799" s="236"/>
      <c r="MD799" s="236"/>
      <c r="ME799" s="236"/>
      <c r="MF799" s="236"/>
      <c r="MG799" s="236"/>
      <c r="MH799" s="236"/>
      <c r="MI799" s="236"/>
      <c r="MJ799" s="236"/>
      <c r="MK799" s="236"/>
      <c r="ML799" s="236"/>
      <c r="MM799" s="236"/>
      <c r="MN799" s="236"/>
      <c r="MO799" s="236"/>
      <c r="MP799" s="236"/>
      <c r="MQ799" s="236"/>
      <c r="MR799" s="236"/>
      <c r="MS799" s="236"/>
      <c r="MT799" s="236"/>
      <c r="MU799" s="236"/>
      <c r="MV799" s="236"/>
      <c r="MW799" s="236"/>
      <c r="MX799" s="236"/>
      <c r="MY799" s="236"/>
      <c r="MZ799" s="236"/>
      <c r="NA799" s="236"/>
      <c r="NB799" s="236"/>
      <c r="NC799" s="236"/>
      <c r="ND799" s="236"/>
      <c r="NE799" s="236"/>
      <c r="NF799" s="236"/>
      <c r="NG799" s="236"/>
      <c r="NH799" s="236"/>
      <c r="NI799" s="236"/>
      <c r="NJ799" s="236"/>
      <c r="NK799" s="236"/>
      <c r="NL799" s="236"/>
      <c r="NM799" s="236"/>
      <c r="NN799" s="236"/>
      <c r="NO799" s="236"/>
      <c r="NP799" s="236"/>
      <c r="NQ799" s="236"/>
      <c r="NR799" s="236"/>
      <c r="NS799" s="236"/>
      <c r="NT799" s="236"/>
      <c r="NU799" s="236"/>
      <c r="NV799" s="236"/>
      <c r="NW799" s="236"/>
      <c r="NX799" s="236"/>
      <c r="NY799" s="236"/>
      <c r="NZ799" s="236"/>
      <c r="OA799" s="236"/>
      <c r="OB799" s="236"/>
      <c r="OC799" s="236"/>
      <c r="OD799" s="236"/>
      <c r="OE799" s="236"/>
      <c r="OF799" s="236"/>
      <c r="OG799" s="236"/>
      <c r="OH799" s="236"/>
      <c r="OI799" s="236"/>
      <c r="OJ799" s="236"/>
      <c r="OK799" s="236"/>
      <c r="OL799" s="236"/>
      <c r="OM799" s="236"/>
      <c r="ON799" s="236"/>
      <c r="OO799" s="236"/>
      <c r="OP799" s="236"/>
      <c r="OQ799" s="236"/>
      <c r="OR799" s="236"/>
      <c r="OS799" s="236"/>
      <c r="OT799" s="236"/>
      <c r="OU799" s="236"/>
      <c r="OV799" s="236"/>
      <c r="OW799" s="236"/>
      <c r="OX799" s="236"/>
      <c r="OY799" s="236"/>
      <c r="OZ799" s="236"/>
      <c r="PA799" s="236"/>
      <c r="PB799" s="236"/>
      <c r="PC799" s="236"/>
      <c r="PD799" s="236"/>
      <c r="PE799" s="236"/>
      <c r="PF799" s="236"/>
      <c r="PG799" s="236"/>
      <c r="PH799" s="236"/>
      <c r="PI799" s="236"/>
      <c r="PJ799" s="236"/>
      <c r="PK799" s="236"/>
      <c r="PL799" s="236"/>
      <c r="PM799" s="236"/>
      <c r="PN799" s="236"/>
      <c r="PO799" s="236"/>
      <c r="PP799" s="236"/>
      <c r="PQ799" s="236"/>
      <c r="PR799" s="236"/>
      <c r="PS799" s="236"/>
      <c r="PT799" s="236"/>
      <c r="PU799" s="236"/>
      <c r="PV799" s="236"/>
      <c r="PW799" s="236"/>
      <c r="PX799" s="236"/>
      <c r="PY799" s="236"/>
      <c r="PZ799" s="236"/>
      <c r="QA799" s="236"/>
      <c r="QB799" s="236"/>
      <c r="QC799" s="236"/>
      <c r="QD799" s="236"/>
      <c r="QE799" s="236"/>
      <c r="QF799" s="236"/>
      <c r="QG799" s="236"/>
      <c r="QH799" s="236"/>
      <c r="QI799" s="236"/>
      <c r="QJ799" s="236"/>
      <c r="QK799" s="236"/>
      <c r="QL799" s="236"/>
      <c r="QM799" s="236"/>
      <c r="QN799" s="236"/>
      <c r="QO799" s="236"/>
      <c r="QP799" s="236"/>
      <c r="QQ799" s="236"/>
      <c r="QR799" s="236"/>
      <c r="QS799" s="236"/>
      <c r="QT799" s="236"/>
      <c r="QU799" s="236"/>
      <c r="QV799" s="236"/>
      <c r="QW799" s="236"/>
      <c r="QX799" s="236"/>
      <c r="QY799" s="236"/>
      <c r="QZ799" s="236"/>
      <c r="RA799" s="236"/>
      <c r="RB799" s="236"/>
      <c r="RC799" s="236"/>
      <c r="RD799" s="236"/>
      <c r="RE799" s="236"/>
      <c r="RF799" s="236"/>
      <c r="RG799" s="236"/>
      <c r="RH799" s="236"/>
      <c r="RI799" s="236"/>
      <c r="RJ799" s="236"/>
      <c r="RK799" s="236"/>
      <c r="RL799" s="236"/>
      <c r="RM799" s="236"/>
      <c r="RN799" s="236"/>
      <c r="RO799" s="236"/>
      <c r="RP799" s="236"/>
      <c r="RQ799" s="236"/>
      <c r="RR799" s="236"/>
      <c r="RS799" s="236"/>
      <c r="RT799" s="236"/>
      <c r="RU799" s="236"/>
      <c r="RV799" s="236"/>
      <c r="RW799" s="236"/>
      <c r="RX799" s="236"/>
      <c r="RY799" s="236"/>
      <c r="RZ799" s="236"/>
      <c r="SA799" s="236"/>
      <c r="SB799" s="236"/>
    </row>
    <row r="800" spans="1:496" s="243" customFormat="1" ht="15" customHeight="1" x14ac:dyDescent="0.2">
      <c r="A800" s="241"/>
      <c r="B800" s="241"/>
      <c r="D800" s="241"/>
      <c r="F800" s="236"/>
      <c r="G800" s="236"/>
      <c r="H800" s="236"/>
      <c r="I800" s="236"/>
      <c r="J800" s="236"/>
      <c r="K800" s="236"/>
      <c r="L800" s="236"/>
      <c r="M800" s="236"/>
      <c r="N800" s="236"/>
      <c r="O800" s="236"/>
      <c r="P800" s="236"/>
      <c r="Q800" s="236"/>
      <c r="R800" s="236"/>
      <c r="S800" s="236"/>
      <c r="T800" s="236"/>
      <c r="U800" s="236"/>
      <c r="V800" s="236"/>
      <c r="W800" s="236"/>
      <c r="X800" s="236"/>
      <c r="Y800" s="236"/>
      <c r="Z800" s="236"/>
      <c r="AA800" s="236"/>
      <c r="AB800" s="236"/>
      <c r="AC800" s="236"/>
      <c r="AD800" s="236"/>
      <c r="AE800" s="236"/>
      <c r="AF800" s="236"/>
      <c r="AG800" s="236"/>
      <c r="AH800" s="236"/>
      <c r="AI800" s="236"/>
      <c r="AJ800" s="236"/>
      <c r="AK800" s="236"/>
      <c r="AL800" s="236"/>
      <c r="AM800" s="236"/>
      <c r="AN800" s="236"/>
      <c r="AO800" s="236"/>
      <c r="AP800" s="236"/>
      <c r="AQ800" s="236"/>
      <c r="AR800" s="236"/>
      <c r="AS800" s="236"/>
      <c r="AT800" s="236"/>
      <c r="AU800" s="236"/>
      <c r="AV800" s="236"/>
      <c r="AW800" s="236"/>
      <c r="AX800" s="236"/>
      <c r="AY800" s="236"/>
      <c r="AZ800" s="236"/>
      <c r="BA800" s="236"/>
      <c r="BB800" s="236"/>
      <c r="BC800" s="236"/>
      <c r="BD800" s="236"/>
      <c r="BE800" s="236"/>
      <c r="BF800" s="236"/>
      <c r="BG800" s="236"/>
      <c r="BH800" s="236"/>
      <c r="BI800" s="236"/>
      <c r="BJ800" s="236"/>
      <c r="BK800" s="236"/>
      <c r="BL800" s="236"/>
      <c r="BM800" s="236"/>
      <c r="BN800" s="236"/>
      <c r="BO800" s="236"/>
      <c r="BP800" s="236"/>
      <c r="BQ800" s="236"/>
      <c r="BR800" s="236"/>
      <c r="BS800" s="236"/>
      <c r="BT800" s="236"/>
      <c r="BU800" s="236"/>
      <c r="BV800" s="236"/>
      <c r="BW800" s="236"/>
      <c r="BX800" s="236"/>
      <c r="BY800" s="236"/>
      <c r="BZ800" s="236"/>
      <c r="CA800" s="236"/>
      <c r="CB800" s="236"/>
      <c r="CC800" s="236"/>
      <c r="CD800" s="236"/>
      <c r="CE800" s="236"/>
      <c r="CF800" s="236"/>
      <c r="CG800" s="236"/>
      <c r="CH800" s="236"/>
      <c r="CI800" s="236"/>
      <c r="CJ800" s="236"/>
      <c r="CK800" s="236"/>
      <c r="CL800" s="236"/>
      <c r="CM800" s="236"/>
      <c r="CN800" s="236"/>
      <c r="CO800" s="236"/>
      <c r="CP800" s="236"/>
      <c r="CQ800" s="236"/>
      <c r="CR800" s="236"/>
      <c r="CS800" s="236"/>
      <c r="CT800" s="236"/>
      <c r="CU800" s="236"/>
      <c r="CV800" s="236"/>
      <c r="CW800" s="236"/>
      <c r="CX800" s="236"/>
      <c r="CY800" s="236"/>
      <c r="CZ800" s="236"/>
      <c r="DA800" s="236"/>
      <c r="DB800" s="236"/>
      <c r="DC800" s="236"/>
      <c r="DD800" s="236"/>
      <c r="DE800" s="236"/>
      <c r="DF800" s="236"/>
      <c r="DG800" s="236"/>
      <c r="DH800" s="236"/>
      <c r="DI800" s="236"/>
      <c r="DJ800" s="236"/>
      <c r="DK800" s="236"/>
      <c r="DL800" s="236"/>
      <c r="DM800" s="236"/>
      <c r="DN800" s="236"/>
      <c r="DO800" s="236"/>
      <c r="DP800" s="236"/>
      <c r="DQ800" s="236"/>
      <c r="DR800" s="236"/>
      <c r="DS800" s="236"/>
      <c r="DT800" s="236"/>
      <c r="DU800" s="236"/>
      <c r="DV800" s="236"/>
      <c r="DW800" s="236"/>
      <c r="DX800" s="236"/>
      <c r="DY800" s="236"/>
      <c r="DZ800" s="236"/>
      <c r="EA800" s="236"/>
      <c r="EB800" s="236"/>
      <c r="EC800" s="236"/>
      <c r="ED800" s="236"/>
      <c r="EE800" s="236"/>
      <c r="EF800" s="236"/>
      <c r="EG800" s="236"/>
      <c r="EH800" s="236"/>
      <c r="EI800" s="236"/>
      <c r="EJ800" s="236"/>
      <c r="EK800" s="236"/>
      <c r="EL800" s="236"/>
      <c r="EM800" s="236"/>
      <c r="EN800" s="236"/>
      <c r="EO800" s="236"/>
      <c r="EP800" s="236"/>
      <c r="EQ800" s="236"/>
      <c r="ER800" s="236"/>
      <c r="ES800" s="236"/>
      <c r="ET800" s="236"/>
      <c r="EU800" s="236"/>
      <c r="EV800" s="236"/>
      <c r="EW800" s="236"/>
      <c r="EX800" s="236"/>
      <c r="EY800" s="236"/>
      <c r="EZ800" s="236"/>
      <c r="FA800" s="236"/>
      <c r="FB800" s="236"/>
      <c r="FC800" s="236"/>
      <c r="FD800" s="236"/>
      <c r="FE800" s="236"/>
      <c r="FF800" s="236"/>
      <c r="FG800" s="236"/>
      <c r="FH800" s="236"/>
      <c r="FI800" s="236"/>
      <c r="FJ800" s="236"/>
      <c r="FK800" s="236"/>
      <c r="FL800" s="236"/>
      <c r="FM800" s="236"/>
      <c r="FN800" s="236"/>
      <c r="FO800" s="236"/>
      <c r="FP800" s="236"/>
      <c r="FQ800" s="236"/>
      <c r="FR800" s="236"/>
      <c r="FS800" s="236"/>
      <c r="FT800" s="236"/>
      <c r="FU800" s="236"/>
      <c r="FV800" s="236"/>
      <c r="FW800" s="236"/>
      <c r="FX800" s="236"/>
      <c r="FY800" s="236"/>
      <c r="FZ800" s="236"/>
      <c r="GA800" s="236"/>
      <c r="GB800" s="236"/>
      <c r="GC800" s="236"/>
      <c r="GD800" s="236"/>
      <c r="GE800" s="236"/>
      <c r="GF800" s="236"/>
      <c r="GG800" s="236"/>
      <c r="GH800" s="236"/>
      <c r="GI800" s="236"/>
      <c r="GJ800" s="236"/>
      <c r="GK800" s="236"/>
      <c r="GL800" s="236"/>
      <c r="GM800" s="236"/>
      <c r="GN800" s="236"/>
      <c r="GO800" s="236"/>
      <c r="GP800" s="236"/>
      <c r="GQ800" s="236"/>
      <c r="GR800" s="236"/>
      <c r="GS800" s="236"/>
      <c r="GT800" s="236"/>
      <c r="GU800" s="236"/>
      <c r="GV800" s="236"/>
      <c r="GW800" s="236"/>
      <c r="GX800" s="236"/>
      <c r="GY800" s="236"/>
      <c r="GZ800" s="236"/>
      <c r="HA800" s="236"/>
      <c r="HB800" s="236"/>
      <c r="HC800" s="236"/>
      <c r="HD800" s="236"/>
      <c r="HE800" s="236"/>
      <c r="HF800" s="236"/>
      <c r="HG800" s="236"/>
      <c r="HH800" s="236"/>
      <c r="HI800" s="236"/>
      <c r="HJ800" s="236"/>
      <c r="HK800" s="236"/>
      <c r="HL800" s="236"/>
      <c r="HM800" s="236"/>
      <c r="HN800" s="236"/>
      <c r="HO800" s="236"/>
      <c r="HP800" s="236"/>
      <c r="HQ800" s="236"/>
      <c r="HR800" s="236"/>
      <c r="HS800" s="236"/>
      <c r="HT800" s="236"/>
      <c r="HU800" s="236"/>
      <c r="HV800" s="236"/>
      <c r="HW800" s="236"/>
      <c r="HX800" s="236"/>
      <c r="HY800" s="236"/>
      <c r="HZ800" s="236"/>
      <c r="IA800" s="236"/>
      <c r="IB800" s="236"/>
      <c r="IC800" s="236"/>
      <c r="ID800" s="236"/>
      <c r="IE800" s="236"/>
      <c r="IF800" s="236"/>
      <c r="IG800" s="236"/>
      <c r="IH800" s="236"/>
      <c r="II800" s="236"/>
      <c r="IJ800" s="236"/>
      <c r="IK800" s="236"/>
      <c r="IL800" s="236"/>
      <c r="IM800" s="236"/>
      <c r="IN800" s="236"/>
      <c r="IO800" s="236"/>
      <c r="IP800" s="236"/>
      <c r="IQ800" s="236"/>
      <c r="IR800" s="236"/>
      <c r="IS800" s="236"/>
      <c r="IT800" s="236"/>
      <c r="IU800" s="236"/>
      <c r="IV800" s="236"/>
      <c r="IW800" s="236"/>
      <c r="IX800" s="236"/>
      <c r="IY800" s="236"/>
      <c r="IZ800" s="236"/>
      <c r="JA800" s="236"/>
      <c r="JB800" s="236"/>
      <c r="JC800" s="236"/>
      <c r="JD800" s="236"/>
      <c r="JE800" s="236"/>
      <c r="JF800" s="236"/>
      <c r="JG800" s="236"/>
      <c r="JH800" s="236"/>
      <c r="JI800" s="236"/>
      <c r="JJ800" s="236"/>
      <c r="JK800" s="236"/>
      <c r="JL800" s="236"/>
      <c r="JM800" s="236"/>
      <c r="JN800" s="236"/>
      <c r="JO800" s="236"/>
      <c r="JP800" s="236"/>
      <c r="JQ800" s="236"/>
      <c r="JR800" s="236"/>
      <c r="JS800" s="236"/>
      <c r="JT800" s="236"/>
      <c r="JU800" s="236"/>
      <c r="JV800" s="236"/>
      <c r="JW800" s="236"/>
      <c r="JX800" s="236"/>
      <c r="JY800" s="236"/>
      <c r="JZ800" s="236"/>
      <c r="KA800" s="236"/>
      <c r="KB800" s="236"/>
      <c r="KC800" s="236"/>
      <c r="KD800" s="236"/>
      <c r="KE800" s="236"/>
      <c r="KF800" s="236"/>
      <c r="KG800" s="236"/>
      <c r="KH800" s="236"/>
      <c r="KI800" s="236"/>
      <c r="KJ800" s="236"/>
      <c r="KK800" s="236"/>
      <c r="KL800" s="236"/>
      <c r="KM800" s="236"/>
      <c r="KN800" s="236"/>
      <c r="KO800" s="236"/>
      <c r="KP800" s="236"/>
      <c r="KQ800" s="236"/>
      <c r="KR800" s="236"/>
      <c r="KS800" s="236"/>
      <c r="KT800" s="236"/>
      <c r="KU800" s="236"/>
      <c r="KV800" s="236"/>
      <c r="KW800" s="236"/>
      <c r="KX800" s="236"/>
      <c r="KY800" s="236"/>
      <c r="KZ800" s="236"/>
      <c r="LA800" s="236"/>
      <c r="LB800" s="236"/>
      <c r="LC800" s="236"/>
      <c r="LD800" s="236"/>
      <c r="LE800" s="236"/>
      <c r="LF800" s="236"/>
      <c r="LG800" s="236"/>
      <c r="LH800" s="236"/>
      <c r="LI800" s="236"/>
      <c r="LJ800" s="236"/>
      <c r="LK800" s="236"/>
      <c r="LL800" s="236"/>
      <c r="LM800" s="236"/>
      <c r="LN800" s="236"/>
      <c r="LO800" s="236"/>
      <c r="LP800" s="236"/>
      <c r="LQ800" s="236"/>
      <c r="LR800" s="236"/>
      <c r="LS800" s="236"/>
      <c r="LT800" s="236"/>
      <c r="LU800" s="236"/>
      <c r="LV800" s="236"/>
      <c r="LW800" s="236"/>
      <c r="LX800" s="236"/>
      <c r="LY800" s="236"/>
      <c r="LZ800" s="236"/>
      <c r="MA800" s="236"/>
      <c r="MB800" s="236"/>
      <c r="MC800" s="236"/>
      <c r="MD800" s="236"/>
      <c r="ME800" s="236"/>
      <c r="MF800" s="236"/>
      <c r="MG800" s="236"/>
      <c r="MH800" s="236"/>
      <c r="MI800" s="236"/>
      <c r="MJ800" s="236"/>
      <c r="MK800" s="236"/>
      <c r="ML800" s="236"/>
      <c r="MM800" s="236"/>
      <c r="MN800" s="236"/>
      <c r="MO800" s="236"/>
      <c r="MP800" s="236"/>
      <c r="MQ800" s="236"/>
      <c r="MR800" s="236"/>
      <c r="MS800" s="236"/>
      <c r="MT800" s="236"/>
      <c r="MU800" s="236"/>
      <c r="MV800" s="236"/>
      <c r="MW800" s="236"/>
      <c r="MX800" s="236"/>
      <c r="MY800" s="236"/>
      <c r="MZ800" s="236"/>
      <c r="NA800" s="236"/>
      <c r="NB800" s="236"/>
      <c r="NC800" s="236"/>
      <c r="ND800" s="236"/>
      <c r="NE800" s="236"/>
      <c r="NF800" s="236"/>
      <c r="NG800" s="236"/>
      <c r="NH800" s="236"/>
      <c r="NI800" s="236"/>
      <c r="NJ800" s="236"/>
      <c r="NK800" s="236"/>
      <c r="NL800" s="236"/>
      <c r="NM800" s="236"/>
      <c r="NN800" s="236"/>
      <c r="NO800" s="236"/>
      <c r="NP800" s="236"/>
      <c r="NQ800" s="236"/>
      <c r="NR800" s="236"/>
      <c r="NS800" s="236"/>
      <c r="NT800" s="236"/>
      <c r="NU800" s="236"/>
      <c r="NV800" s="236"/>
      <c r="NW800" s="236"/>
      <c r="NX800" s="236"/>
      <c r="NY800" s="236"/>
      <c r="NZ800" s="236"/>
      <c r="OA800" s="236"/>
      <c r="OB800" s="236"/>
      <c r="OC800" s="236"/>
      <c r="OD800" s="236"/>
      <c r="OE800" s="236"/>
      <c r="OF800" s="236"/>
      <c r="OG800" s="236"/>
      <c r="OH800" s="236"/>
      <c r="OI800" s="236"/>
      <c r="OJ800" s="236"/>
      <c r="OK800" s="236"/>
      <c r="OL800" s="236"/>
      <c r="OM800" s="236"/>
      <c r="ON800" s="236"/>
      <c r="OO800" s="236"/>
      <c r="OP800" s="236"/>
      <c r="OQ800" s="236"/>
      <c r="OR800" s="236"/>
      <c r="OS800" s="236"/>
      <c r="OT800" s="236"/>
      <c r="OU800" s="236"/>
      <c r="OV800" s="236"/>
      <c r="OW800" s="236"/>
      <c r="OX800" s="236"/>
      <c r="OY800" s="236"/>
      <c r="OZ800" s="236"/>
      <c r="PA800" s="236"/>
      <c r="PB800" s="236"/>
      <c r="PC800" s="236"/>
      <c r="PD800" s="236"/>
      <c r="PE800" s="236"/>
      <c r="PF800" s="236"/>
      <c r="PG800" s="236"/>
      <c r="PH800" s="236"/>
      <c r="PI800" s="236"/>
      <c r="PJ800" s="236"/>
      <c r="PK800" s="236"/>
      <c r="PL800" s="236"/>
      <c r="PM800" s="236"/>
      <c r="PN800" s="236"/>
      <c r="PO800" s="236"/>
      <c r="PP800" s="236"/>
      <c r="PQ800" s="236"/>
      <c r="PR800" s="236"/>
      <c r="PS800" s="236"/>
      <c r="PT800" s="236"/>
      <c r="PU800" s="236"/>
      <c r="PV800" s="236"/>
      <c r="PW800" s="236"/>
      <c r="PX800" s="236"/>
      <c r="PY800" s="236"/>
      <c r="PZ800" s="236"/>
      <c r="QA800" s="236"/>
      <c r="QB800" s="236"/>
      <c r="QC800" s="236"/>
      <c r="QD800" s="236"/>
      <c r="QE800" s="236"/>
      <c r="QF800" s="236"/>
      <c r="QG800" s="236"/>
      <c r="QH800" s="236"/>
      <c r="QI800" s="236"/>
      <c r="QJ800" s="236"/>
      <c r="QK800" s="236"/>
      <c r="QL800" s="236"/>
      <c r="QM800" s="236"/>
      <c r="QN800" s="236"/>
      <c r="QO800" s="236"/>
      <c r="QP800" s="236"/>
      <c r="QQ800" s="236"/>
      <c r="QR800" s="236"/>
      <c r="QS800" s="236"/>
      <c r="QT800" s="236"/>
      <c r="QU800" s="236"/>
      <c r="QV800" s="236"/>
      <c r="QW800" s="236"/>
      <c r="QX800" s="236"/>
      <c r="QY800" s="236"/>
      <c r="QZ800" s="236"/>
      <c r="RA800" s="236"/>
      <c r="RB800" s="236"/>
      <c r="RC800" s="236"/>
      <c r="RD800" s="236"/>
      <c r="RE800" s="236"/>
      <c r="RF800" s="236"/>
      <c r="RG800" s="236"/>
      <c r="RH800" s="236"/>
      <c r="RI800" s="236"/>
      <c r="RJ800" s="236"/>
      <c r="RK800" s="236"/>
      <c r="RL800" s="236"/>
      <c r="RM800" s="236"/>
      <c r="RN800" s="236"/>
      <c r="RO800" s="236"/>
      <c r="RP800" s="236"/>
      <c r="RQ800" s="236"/>
      <c r="RR800" s="236"/>
      <c r="RS800" s="236"/>
      <c r="RT800" s="236"/>
      <c r="RU800" s="236"/>
      <c r="RV800" s="236"/>
      <c r="RW800" s="236"/>
      <c r="RX800" s="236"/>
      <c r="RY800" s="236"/>
      <c r="RZ800" s="236"/>
      <c r="SA800" s="236"/>
      <c r="SB800" s="236"/>
    </row>
    <row r="801" spans="1:496" ht="15" customHeight="1" x14ac:dyDescent="0.2">
      <c r="A801" s="237"/>
    </row>
    <row r="802" spans="1:496" ht="15" customHeight="1" x14ac:dyDescent="0.2">
      <c r="A802" s="237" t="s">
        <v>1082</v>
      </c>
      <c r="B802" s="237">
        <v>207</v>
      </c>
      <c r="E802" s="236" t="s">
        <v>753</v>
      </c>
    </row>
    <row r="803" spans="1:496" ht="15" customHeight="1" x14ac:dyDescent="0.2">
      <c r="A803" s="237" t="s">
        <v>1083</v>
      </c>
      <c r="B803" s="237">
        <v>207001</v>
      </c>
      <c r="E803" s="236" t="s">
        <v>517</v>
      </c>
    </row>
    <row r="804" spans="1:496" s="243" customFormat="1" ht="15" customHeight="1" x14ac:dyDescent="0.2">
      <c r="A804" s="241"/>
      <c r="B804" s="241"/>
      <c r="D804" s="241"/>
      <c r="F804" s="236"/>
      <c r="G804" s="236"/>
      <c r="H804" s="236"/>
      <c r="I804" s="236"/>
      <c r="J804" s="236"/>
      <c r="K804" s="236"/>
      <c r="L804" s="236"/>
      <c r="M804" s="236"/>
      <c r="N804" s="236"/>
      <c r="O804" s="236"/>
      <c r="P804" s="236"/>
      <c r="Q804" s="236"/>
      <c r="R804" s="236"/>
      <c r="S804" s="236"/>
      <c r="T804" s="236"/>
      <c r="U804" s="236"/>
      <c r="V804" s="236"/>
      <c r="W804" s="236"/>
      <c r="X804" s="236"/>
      <c r="Y804" s="236"/>
      <c r="Z804" s="236"/>
      <c r="AA804" s="236"/>
      <c r="AB804" s="236"/>
      <c r="AC804" s="236"/>
      <c r="AD804" s="236"/>
      <c r="AE804" s="236"/>
      <c r="AF804" s="236"/>
      <c r="AG804" s="236"/>
      <c r="AH804" s="236"/>
      <c r="AI804" s="236"/>
      <c r="AJ804" s="236"/>
      <c r="AK804" s="236"/>
      <c r="AL804" s="236"/>
      <c r="AM804" s="236"/>
      <c r="AN804" s="236"/>
      <c r="AO804" s="236"/>
      <c r="AP804" s="236"/>
      <c r="AQ804" s="236"/>
      <c r="AR804" s="236"/>
      <c r="AS804" s="236"/>
      <c r="AT804" s="236"/>
      <c r="AU804" s="236"/>
      <c r="AV804" s="236"/>
      <c r="AW804" s="236"/>
      <c r="AX804" s="236"/>
      <c r="AY804" s="236"/>
      <c r="AZ804" s="236"/>
      <c r="BA804" s="236"/>
      <c r="BB804" s="236"/>
      <c r="BC804" s="236"/>
      <c r="BD804" s="236"/>
      <c r="BE804" s="236"/>
      <c r="BF804" s="236"/>
      <c r="BG804" s="236"/>
      <c r="BH804" s="236"/>
      <c r="BI804" s="236"/>
      <c r="BJ804" s="236"/>
      <c r="BK804" s="236"/>
      <c r="BL804" s="236"/>
      <c r="BM804" s="236"/>
      <c r="BN804" s="236"/>
      <c r="BO804" s="236"/>
      <c r="BP804" s="236"/>
      <c r="BQ804" s="236"/>
      <c r="BR804" s="236"/>
      <c r="BS804" s="236"/>
      <c r="BT804" s="236"/>
      <c r="BU804" s="236"/>
      <c r="BV804" s="236"/>
      <c r="BW804" s="236"/>
      <c r="BX804" s="236"/>
      <c r="BY804" s="236"/>
      <c r="BZ804" s="236"/>
      <c r="CA804" s="236"/>
      <c r="CB804" s="236"/>
      <c r="CC804" s="236"/>
      <c r="CD804" s="236"/>
      <c r="CE804" s="236"/>
      <c r="CF804" s="236"/>
      <c r="CG804" s="236"/>
      <c r="CH804" s="236"/>
      <c r="CI804" s="236"/>
      <c r="CJ804" s="236"/>
      <c r="CK804" s="236"/>
      <c r="CL804" s="236"/>
      <c r="CM804" s="236"/>
      <c r="CN804" s="236"/>
      <c r="CO804" s="236"/>
      <c r="CP804" s="236"/>
      <c r="CQ804" s="236"/>
      <c r="CR804" s="236"/>
      <c r="CS804" s="236"/>
      <c r="CT804" s="236"/>
      <c r="CU804" s="236"/>
      <c r="CV804" s="236"/>
      <c r="CW804" s="236"/>
      <c r="CX804" s="236"/>
      <c r="CY804" s="236"/>
      <c r="CZ804" s="236"/>
      <c r="DA804" s="236"/>
      <c r="DB804" s="236"/>
      <c r="DC804" s="236"/>
      <c r="DD804" s="236"/>
      <c r="DE804" s="236"/>
      <c r="DF804" s="236"/>
      <c r="DG804" s="236"/>
      <c r="DH804" s="236"/>
      <c r="DI804" s="236"/>
      <c r="DJ804" s="236"/>
      <c r="DK804" s="236"/>
      <c r="DL804" s="236"/>
      <c r="DM804" s="236"/>
      <c r="DN804" s="236"/>
      <c r="DO804" s="236"/>
      <c r="DP804" s="236"/>
      <c r="DQ804" s="236"/>
      <c r="DR804" s="236"/>
      <c r="DS804" s="236"/>
      <c r="DT804" s="236"/>
      <c r="DU804" s="236"/>
      <c r="DV804" s="236"/>
      <c r="DW804" s="236"/>
      <c r="DX804" s="236"/>
      <c r="DY804" s="236"/>
      <c r="DZ804" s="236"/>
      <c r="EA804" s="236"/>
      <c r="EB804" s="236"/>
      <c r="EC804" s="236"/>
      <c r="ED804" s="236"/>
      <c r="EE804" s="236"/>
      <c r="EF804" s="236"/>
      <c r="EG804" s="236"/>
      <c r="EH804" s="236"/>
      <c r="EI804" s="236"/>
      <c r="EJ804" s="236"/>
      <c r="EK804" s="236"/>
      <c r="EL804" s="236"/>
      <c r="EM804" s="236"/>
      <c r="EN804" s="236"/>
      <c r="EO804" s="236"/>
      <c r="EP804" s="236"/>
      <c r="EQ804" s="236"/>
      <c r="ER804" s="236"/>
      <c r="ES804" s="236"/>
      <c r="ET804" s="236"/>
      <c r="EU804" s="236"/>
      <c r="EV804" s="236"/>
      <c r="EW804" s="236"/>
      <c r="EX804" s="236"/>
      <c r="EY804" s="236"/>
      <c r="EZ804" s="236"/>
      <c r="FA804" s="236"/>
      <c r="FB804" s="236"/>
      <c r="FC804" s="236"/>
      <c r="FD804" s="236"/>
      <c r="FE804" s="236"/>
      <c r="FF804" s="236"/>
      <c r="FG804" s="236"/>
      <c r="FH804" s="236"/>
      <c r="FI804" s="236"/>
      <c r="FJ804" s="236"/>
      <c r="FK804" s="236"/>
      <c r="FL804" s="236"/>
      <c r="FM804" s="236"/>
      <c r="FN804" s="236"/>
      <c r="FO804" s="236"/>
      <c r="FP804" s="236"/>
      <c r="FQ804" s="236"/>
      <c r="FR804" s="236"/>
      <c r="FS804" s="236"/>
      <c r="FT804" s="236"/>
      <c r="FU804" s="236"/>
      <c r="FV804" s="236"/>
      <c r="FW804" s="236"/>
      <c r="FX804" s="236"/>
      <c r="FY804" s="236"/>
      <c r="FZ804" s="236"/>
      <c r="GA804" s="236"/>
      <c r="GB804" s="236"/>
      <c r="GC804" s="236"/>
      <c r="GD804" s="236"/>
      <c r="GE804" s="236"/>
      <c r="GF804" s="236"/>
      <c r="GG804" s="236"/>
      <c r="GH804" s="236"/>
      <c r="GI804" s="236"/>
      <c r="GJ804" s="236"/>
      <c r="GK804" s="236"/>
      <c r="GL804" s="236"/>
      <c r="GM804" s="236"/>
      <c r="GN804" s="236"/>
      <c r="GO804" s="236"/>
      <c r="GP804" s="236"/>
      <c r="GQ804" s="236"/>
      <c r="GR804" s="236"/>
      <c r="GS804" s="236"/>
      <c r="GT804" s="236"/>
      <c r="GU804" s="236"/>
      <c r="GV804" s="236"/>
      <c r="GW804" s="236"/>
      <c r="GX804" s="236"/>
      <c r="GY804" s="236"/>
      <c r="GZ804" s="236"/>
      <c r="HA804" s="236"/>
      <c r="HB804" s="236"/>
      <c r="HC804" s="236"/>
      <c r="HD804" s="236"/>
      <c r="HE804" s="236"/>
      <c r="HF804" s="236"/>
      <c r="HG804" s="236"/>
      <c r="HH804" s="236"/>
      <c r="HI804" s="236"/>
      <c r="HJ804" s="236"/>
      <c r="HK804" s="236"/>
      <c r="HL804" s="236"/>
      <c r="HM804" s="236"/>
      <c r="HN804" s="236"/>
      <c r="HO804" s="236"/>
      <c r="HP804" s="236"/>
      <c r="HQ804" s="236"/>
      <c r="HR804" s="236"/>
      <c r="HS804" s="236"/>
      <c r="HT804" s="236"/>
      <c r="HU804" s="236"/>
      <c r="HV804" s="236"/>
      <c r="HW804" s="236"/>
      <c r="HX804" s="236"/>
      <c r="HY804" s="236"/>
      <c r="HZ804" s="236"/>
      <c r="IA804" s="236"/>
      <c r="IB804" s="236"/>
      <c r="IC804" s="236"/>
      <c r="ID804" s="236"/>
      <c r="IE804" s="236"/>
      <c r="IF804" s="236"/>
      <c r="IG804" s="236"/>
      <c r="IH804" s="236"/>
      <c r="II804" s="236"/>
      <c r="IJ804" s="236"/>
      <c r="IK804" s="236"/>
      <c r="IL804" s="236"/>
      <c r="IM804" s="236"/>
      <c r="IN804" s="236"/>
      <c r="IO804" s="236"/>
      <c r="IP804" s="236"/>
      <c r="IQ804" s="236"/>
      <c r="IR804" s="236"/>
      <c r="IS804" s="236"/>
      <c r="IT804" s="236"/>
      <c r="IU804" s="236"/>
      <c r="IV804" s="236"/>
      <c r="IW804" s="236"/>
      <c r="IX804" s="236"/>
      <c r="IY804" s="236"/>
      <c r="IZ804" s="236"/>
      <c r="JA804" s="236"/>
      <c r="JB804" s="236"/>
      <c r="JC804" s="236"/>
      <c r="JD804" s="236"/>
      <c r="JE804" s="236"/>
      <c r="JF804" s="236"/>
      <c r="JG804" s="236"/>
      <c r="JH804" s="236"/>
      <c r="JI804" s="236"/>
      <c r="JJ804" s="236"/>
      <c r="JK804" s="236"/>
      <c r="JL804" s="236"/>
      <c r="JM804" s="236"/>
      <c r="JN804" s="236"/>
      <c r="JO804" s="236"/>
      <c r="JP804" s="236"/>
      <c r="JQ804" s="236"/>
      <c r="JR804" s="236"/>
      <c r="JS804" s="236"/>
      <c r="JT804" s="236"/>
      <c r="JU804" s="236"/>
      <c r="JV804" s="236"/>
      <c r="JW804" s="236"/>
      <c r="JX804" s="236"/>
      <c r="JY804" s="236"/>
      <c r="JZ804" s="236"/>
      <c r="KA804" s="236"/>
      <c r="KB804" s="236"/>
      <c r="KC804" s="236"/>
      <c r="KD804" s="236"/>
      <c r="KE804" s="236"/>
      <c r="KF804" s="236"/>
      <c r="KG804" s="236"/>
      <c r="KH804" s="236"/>
      <c r="KI804" s="236"/>
      <c r="KJ804" s="236"/>
      <c r="KK804" s="236"/>
      <c r="KL804" s="236"/>
      <c r="KM804" s="236"/>
      <c r="KN804" s="236"/>
      <c r="KO804" s="236"/>
      <c r="KP804" s="236"/>
      <c r="KQ804" s="236"/>
      <c r="KR804" s="236"/>
      <c r="KS804" s="236"/>
      <c r="KT804" s="236"/>
      <c r="KU804" s="236"/>
      <c r="KV804" s="236"/>
      <c r="KW804" s="236"/>
      <c r="KX804" s="236"/>
      <c r="KY804" s="236"/>
      <c r="KZ804" s="236"/>
      <c r="LA804" s="236"/>
      <c r="LB804" s="236"/>
      <c r="LC804" s="236"/>
      <c r="LD804" s="236"/>
      <c r="LE804" s="236"/>
      <c r="LF804" s="236"/>
      <c r="LG804" s="236"/>
      <c r="LH804" s="236"/>
      <c r="LI804" s="236"/>
      <c r="LJ804" s="236"/>
      <c r="LK804" s="236"/>
      <c r="LL804" s="236"/>
      <c r="LM804" s="236"/>
      <c r="LN804" s="236"/>
      <c r="LO804" s="236"/>
      <c r="LP804" s="236"/>
      <c r="LQ804" s="236"/>
      <c r="LR804" s="236"/>
      <c r="LS804" s="236"/>
      <c r="LT804" s="236"/>
      <c r="LU804" s="236"/>
      <c r="LV804" s="236"/>
      <c r="LW804" s="236"/>
      <c r="LX804" s="236"/>
      <c r="LY804" s="236"/>
      <c r="LZ804" s="236"/>
      <c r="MA804" s="236"/>
      <c r="MB804" s="236"/>
      <c r="MC804" s="236"/>
      <c r="MD804" s="236"/>
      <c r="ME804" s="236"/>
      <c r="MF804" s="236"/>
      <c r="MG804" s="236"/>
      <c r="MH804" s="236"/>
      <c r="MI804" s="236"/>
      <c r="MJ804" s="236"/>
      <c r="MK804" s="236"/>
      <c r="ML804" s="236"/>
      <c r="MM804" s="236"/>
      <c r="MN804" s="236"/>
      <c r="MO804" s="236"/>
      <c r="MP804" s="236"/>
      <c r="MQ804" s="236"/>
      <c r="MR804" s="236"/>
      <c r="MS804" s="236"/>
      <c r="MT804" s="236"/>
      <c r="MU804" s="236"/>
      <c r="MV804" s="236"/>
      <c r="MW804" s="236"/>
      <c r="MX804" s="236"/>
      <c r="MY804" s="236"/>
      <c r="MZ804" s="236"/>
      <c r="NA804" s="236"/>
      <c r="NB804" s="236"/>
      <c r="NC804" s="236"/>
      <c r="ND804" s="236"/>
      <c r="NE804" s="236"/>
      <c r="NF804" s="236"/>
      <c r="NG804" s="236"/>
      <c r="NH804" s="236"/>
      <c r="NI804" s="236"/>
      <c r="NJ804" s="236"/>
      <c r="NK804" s="236"/>
      <c r="NL804" s="236"/>
      <c r="NM804" s="236"/>
      <c r="NN804" s="236"/>
      <c r="NO804" s="236"/>
      <c r="NP804" s="236"/>
      <c r="NQ804" s="236"/>
      <c r="NR804" s="236"/>
      <c r="NS804" s="236"/>
      <c r="NT804" s="236"/>
      <c r="NU804" s="236"/>
      <c r="NV804" s="236"/>
      <c r="NW804" s="236"/>
      <c r="NX804" s="236"/>
      <c r="NY804" s="236"/>
      <c r="NZ804" s="236"/>
      <c r="OA804" s="236"/>
      <c r="OB804" s="236"/>
      <c r="OC804" s="236"/>
      <c r="OD804" s="236"/>
      <c r="OE804" s="236"/>
      <c r="OF804" s="236"/>
      <c r="OG804" s="236"/>
      <c r="OH804" s="236"/>
      <c r="OI804" s="236"/>
      <c r="OJ804" s="236"/>
      <c r="OK804" s="236"/>
      <c r="OL804" s="236"/>
      <c r="OM804" s="236"/>
      <c r="ON804" s="236"/>
      <c r="OO804" s="236"/>
      <c r="OP804" s="236"/>
      <c r="OQ804" s="236"/>
      <c r="OR804" s="236"/>
      <c r="OS804" s="236"/>
      <c r="OT804" s="236"/>
      <c r="OU804" s="236"/>
      <c r="OV804" s="236"/>
      <c r="OW804" s="236"/>
      <c r="OX804" s="236"/>
      <c r="OY804" s="236"/>
      <c r="OZ804" s="236"/>
      <c r="PA804" s="236"/>
      <c r="PB804" s="236"/>
      <c r="PC804" s="236"/>
      <c r="PD804" s="236"/>
      <c r="PE804" s="236"/>
      <c r="PF804" s="236"/>
      <c r="PG804" s="236"/>
      <c r="PH804" s="236"/>
      <c r="PI804" s="236"/>
      <c r="PJ804" s="236"/>
      <c r="PK804" s="236"/>
      <c r="PL804" s="236"/>
      <c r="PM804" s="236"/>
      <c r="PN804" s="236"/>
      <c r="PO804" s="236"/>
      <c r="PP804" s="236"/>
      <c r="PQ804" s="236"/>
      <c r="PR804" s="236"/>
      <c r="PS804" s="236"/>
      <c r="PT804" s="236"/>
      <c r="PU804" s="236"/>
      <c r="PV804" s="236"/>
      <c r="PW804" s="236"/>
      <c r="PX804" s="236"/>
      <c r="PY804" s="236"/>
      <c r="PZ804" s="236"/>
      <c r="QA804" s="236"/>
      <c r="QB804" s="236"/>
      <c r="QC804" s="236"/>
      <c r="QD804" s="236"/>
      <c r="QE804" s="236"/>
      <c r="QF804" s="236"/>
      <c r="QG804" s="236"/>
      <c r="QH804" s="236"/>
      <c r="QI804" s="236"/>
      <c r="QJ804" s="236"/>
      <c r="QK804" s="236"/>
      <c r="QL804" s="236"/>
      <c r="QM804" s="236"/>
      <c r="QN804" s="236"/>
      <c r="QO804" s="236"/>
      <c r="QP804" s="236"/>
      <c r="QQ804" s="236"/>
      <c r="QR804" s="236"/>
      <c r="QS804" s="236"/>
      <c r="QT804" s="236"/>
      <c r="QU804" s="236"/>
      <c r="QV804" s="236"/>
      <c r="QW804" s="236"/>
      <c r="QX804" s="236"/>
      <c r="QY804" s="236"/>
      <c r="QZ804" s="236"/>
      <c r="RA804" s="236"/>
      <c r="RB804" s="236"/>
      <c r="RC804" s="236"/>
      <c r="RD804" s="236"/>
      <c r="RE804" s="236"/>
      <c r="RF804" s="236"/>
      <c r="RG804" s="236"/>
      <c r="RH804" s="236"/>
      <c r="RI804" s="236"/>
      <c r="RJ804" s="236"/>
      <c r="RK804" s="236"/>
      <c r="RL804" s="236"/>
      <c r="RM804" s="236"/>
      <c r="RN804" s="236"/>
      <c r="RO804" s="236"/>
      <c r="RP804" s="236"/>
      <c r="RQ804" s="236"/>
      <c r="RR804" s="236"/>
      <c r="RS804" s="236"/>
      <c r="RT804" s="236"/>
      <c r="RU804" s="236"/>
      <c r="RV804" s="236"/>
      <c r="RW804" s="236"/>
      <c r="RX804" s="236"/>
      <c r="RY804" s="236"/>
      <c r="RZ804" s="236"/>
      <c r="SA804" s="236"/>
      <c r="SB804" s="236"/>
    </row>
    <row r="805" spans="1:496" s="243" customFormat="1" ht="15" customHeight="1" x14ac:dyDescent="0.2">
      <c r="A805" s="241"/>
      <c r="B805" s="241"/>
      <c r="D805" s="241"/>
      <c r="F805" s="236"/>
      <c r="G805" s="236"/>
      <c r="H805" s="236"/>
      <c r="I805" s="236"/>
      <c r="J805" s="236"/>
      <c r="K805" s="236"/>
      <c r="L805" s="236"/>
      <c r="M805" s="236"/>
      <c r="N805" s="236"/>
      <c r="O805" s="236"/>
      <c r="P805" s="236"/>
      <c r="Q805" s="236"/>
      <c r="R805" s="236"/>
      <c r="S805" s="236"/>
      <c r="T805" s="236"/>
      <c r="U805" s="236"/>
      <c r="V805" s="236"/>
      <c r="W805" s="236"/>
      <c r="X805" s="236"/>
      <c r="Y805" s="236"/>
      <c r="Z805" s="236"/>
      <c r="AA805" s="236"/>
      <c r="AB805" s="236"/>
      <c r="AC805" s="236"/>
      <c r="AD805" s="236"/>
      <c r="AE805" s="236"/>
      <c r="AF805" s="236"/>
      <c r="AG805" s="236"/>
      <c r="AH805" s="236"/>
      <c r="AI805" s="236"/>
      <c r="AJ805" s="236"/>
      <c r="AK805" s="236"/>
      <c r="AL805" s="236"/>
      <c r="AM805" s="236"/>
      <c r="AN805" s="236"/>
      <c r="AO805" s="236"/>
      <c r="AP805" s="236"/>
      <c r="AQ805" s="236"/>
      <c r="AR805" s="236"/>
      <c r="AS805" s="236"/>
      <c r="AT805" s="236"/>
      <c r="AU805" s="236"/>
      <c r="AV805" s="236"/>
      <c r="AW805" s="236"/>
      <c r="AX805" s="236"/>
      <c r="AY805" s="236"/>
      <c r="AZ805" s="236"/>
      <c r="BA805" s="236"/>
      <c r="BB805" s="236"/>
      <c r="BC805" s="236"/>
      <c r="BD805" s="236"/>
      <c r="BE805" s="236"/>
      <c r="BF805" s="236"/>
      <c r="BG805" s="236"/>
      <c r="BH805" s="236"/>
      <c r="BI805" s="236"/>
      <c r="BJ805" s="236"/>
      <c r="BK805" s="236"/>
      <c r="BL805" s="236"/>
      <c r="BM805" s="236"/>
      <c r="BN805" s="236"/>
      <c r="BO805" s="236"/>
      <c r="BP805" s="236"/>
      <c r="BQ805" s="236"/>
      <c r="BR805" s="236"/>
      <c r="BS805" s="236"/>
      <c r="BT805" s="236"/>
      <c r="BU805" s="236"/>
      <c r="BV805" s="236"/>
      <c r="BW805" s="236"/>
      <c r="BX805" s="236"/>
      <c r="BY805" s="236"/>
      <c r="BZ805" s="236"/>
      <c r="CA805" s="236"/>
      <c r="CB805" s="236"/>
      <c r="CC805" s="236"/>
      <c r="CD805" s="236"/>
      <c r="CE805" s="236"/>
      <c r="CF805" s="236"/>
      <c r="CG805" s="236"/>
      <c r="CH805" s="236"/>
      <c r="CI805" s="236"/>
      <c r="CJ805" s="236"/>
      <c r="CK805" s="236"/>
      <c r="CL805" s="236"/>
      <c r="CM805" s="236"/>
      <c r="CN805" s="236"/>
      <c r="CO805" s="236"/>
      <c r="CP805" s="236"/>
      <c r="CQ805" s="236"/>
      <c r="CR805" s="236"/>
      <c r="CS805" s="236"/>
      <c r="CT805" s="236"/>
      <c r="CU805" s="236"/>
      <c r="CV805" s="236"/>
      <c r="CW805" s="236"/>
      <c r="CX805" s="236"/>
      <c r="CY805" s="236"/>
      <c r="CZ805" s="236"/>
      <c r="DA805" s="236"/>
      <c r="DB805" s="236"/>
      <c r="DC805" s="236"/>
      <c r="DD805" s="236"/>
      <c r="DE805" s="236"/>
      <c r="DF805" s="236"/>
      <c r="DG805" s="236"/>
      <c r="DH805" s="236"/>
      <c r="DI805" s="236"/>
      <c r="DJ805" s="236"/>
      <c r="DK805" s="236"/>
      <c r="DL805" s="236"/>
      <c r="DM805" s="236"/>
      <c r="DN805" s="236"/>
      <c r="DO805" s="236"/>
      <c r="DP805" s="236"/>
      <c r="DQ805" s="236"/>
      <c r="DR805" s="236"/>
      <c r="DS805" s="236"/>
      <c r="DT805" s="236"/>
      <c r="DU805" s="236"/>
      <c r="DV805" s="236"/>
      <c r="DW805" s="236"/>
      <c r="DX805" s="236"/>
      <c r="DY805" s="236"/>
      <c r="DZ805" s="236"/>
      <c r="EA805" s="236"/>
      <c r="EB805" s="236"/>
      <c r="EC805" s="236"/>
      <c r="ED805" s="236"/>
      <c r="EE805" s="236"/>
      <c r="EF805" s="236"/>
      <c r="EG805" s="236"/>
      <c r="EH805" s="236"/>
      <c r="EI805" s="236"/>
      <c r="EJ805" s="236"/>
      <c r="EK805" s="236"/>
      <c r="EL805" s="236"/>
      <c r="EM805" s="236"/>
      <c r="EN805" s="236"/>
      <c r="EO805" s="236"/>
      <c r="EP805" s="236"/>
      <c r="EQ805" s="236"/>
      <c r="ER805" s="236"/>
      <c r="ES805" s="236"/>
      <c r="ET805" s="236"/>
      <c r="EU805" s="236"/>
      <c r="EV805" s="236"/>
      <c r="EW805" s="236"/>
      <c r="EX805" s="236"/>
      <c r="EY805" s="236"/>
      <c r="EZ805" s="236"/>
      <c r="FA805" s="236"/>
      <c r="FB805" s="236"/>
      <c r="FC805" s="236"/>
      <c r="FD805" s="236"/>
      <c r="FE805" s="236"/>
      <c r="FF805" s="236"/>
      <c r="FG805" s="236"/>
      <c r="FH805" s="236"/>
      <c r="FI805" s="236"/>
      <c r="FJ805" s="236"/>
      <c r="FK805" s="236"/>
      <c r="FL805" s="236"/>
      <c r="FM805" s="236"/>
      <c r="FN805" s="236"/>
      <c r="FO805" s="236"/>
      <c r="FP805" s="236"/>
      <c r="FQ805" s="236"/>
      <c r="FR805" s="236"/>
      <c r="FS805" s="236"/>
      <c r="FT805" s="236"/>
      <c r="FU805" s="236"/>
      <c r="FV805" s="236"/>
      <c r="FW805" s="236"/>
      <c r="FX805" s="236"/>
      <c r="FY805" s="236"/>
      <c r="FZ805" s="236"/>
      <c r="GA805" s="236"/>
      <c r="GB805" s="236"/>
      <c r="GC805" s="236"/>
      <c r="GD805" s="236"/>
      <c r="GE805" s="236"/>
      <c r="GF805" s="236"/>
      <c r="GG805" s="236"/>
      <c r="GH805" s="236"/>
      <c r="GI805" s="236"/>
      <c r="GJ805" s="236"/>
      <c r="GK805" s="236"/>
      <c r="GL805" s="236"/>
      <c r="GM805" s="236"/>
      <c r="GN805" s="236"/>
      <c r="GO805" s="236"/>
      <c r="GP805" s="236"/>
      <c r="GQ805" s="236"/>
      <c r="GR805" s="236"/>
      <c r="GS805" s="236"/>
      <c r="GT805" s="236"/>
      <c r="GU805" s="236"/>
      <c r="GV805" s="236"/>
      <c r="GW805" s="236"/>
      <c r="GX805" s="236"/>
      <c r="GY805" s="236"/>
      <c r="GZ805" s="236"/>
      <c r="HA805" s="236"/>
      <c r="HB805" s="236"/>
      <c r="HC805" s="236"/>
      <c r="HD805" s="236"/>
      <c r="HE805" s="236"/>
      <c r="HF805" s="236"/>
      <c r="HG805" s="236"/>
      <c r="HH805" s="236"/>
      <c r="HI805" s="236"/>
      <c r="HJ805" s="236"/>
      <c r="HK805" s="236"/>
      <c r="HL805" s="236"/>
      <c r="HM805" s="236"/>
      <c r="HN805" s="236"/>
      <c r="HO805" s="236"/>
      <c r="HP805" s="236"/>
      <c r="HQ805" s="236"/>
      <c r="HR805" s="236"/>
      <c r="HS805" s="236"/>
      <c r="HT805" s="236"/>
      <c r="HU805" s="236"/>
      <c r="HV805" s="236"/>
      <c r="HW805" s="236"/>
      <c r="HX805" s="236"/>
      <c r="HY805" s="236"/>
      <c r="HZ805" s="236"/>
      <c r="IA805" s="236"/>
      <c r="IB805" s="236"/>
      <c r="IC805" s="236"/>
      <c r="ID805" s="236"/>
      <c r="IE805" s="236"/>
      <c r="IF805" s="236"/>
      <c r="IG805" s="236"/>
      <c r="IH805" s="236"/>
      <c r="II805" s="236"/>
      <c r="IJ805" s="236"/>
      <c r="IK805" s="236"/>
      <c r="IL805" s="236"/>
      <c r="IM805" s="236"/>
      <c r="IN805" s="236"/>
      <c r="IO805" s="236"/>
      <c r="IP805" s="236"/>
      <c r="IQ805" s="236"/>
      <c r="IR805" s="236"/>
      <c r="IS805" s="236"/>
      <c r="IT805" s="236"/>
      <c r="IU805" s="236"/>
      <c r="IV805" s="236"/>
      <c r="IW805" s="236"/>
      <c r="IX805" s="236"/>
      <c r="IY805" s="236"/>
      <c r="IZ805" s="236"/>
      <c r="JA805" s="236"/>
      <c r="JB805" s="236"/>
      <c r="JC805" s="236"/>
      <c r="JD805" s="236"/>
      <c r="JE805" s="236"/>
      <c r="JF805" s="236"/>
      <c r="JG805" s="236"/>
      <c r="JH805" s="236"/>
      <c r="JI805" s="236"/>
      <c r="JJ805" s="236"/>
      <c r="JK805" s="236"/>
      <c r="JL805" s="236"/>
      <c r="JM805" s="236"/>
      <c r="JN805" s="236"/>
      <c r="JO805" s="236"/>
      <c r="JP805" s="236"/>
      <c r="JQ805" s="236"/>
      <c r="JR805" s="236"/>
      <c r="JS805" s="236"/>
      <c r="JT805" s="236"/>
      <c r="JU805" s="236"/>
      <c r="JV805" s="236"/>
      <c r="JW805" s="236"/>
      <c r="JX805" s="236"/>
      <c r="JY805" s="236"/>
      <c r="JZ805" s="236"/>
      <c r="KA805" s="236"/>
      <c r="KB805" s="236"/>
      <c r="KC805" s="236"/>
      <c r="KD805" s="236"/>
      <c r="KE805" s="236"/>
      <c r="KF805" s="236"/>
      <c r="KG805" s="236"/>
      <c r="KH805" s="236"/>
      <c r="KI805" s="236"/>
      <c r="KJ805" s="236"/>
      <c r="KK805" s="236"/>
      <c r="KL805" s="236"/>
      <c r="KM805" s="236"/>
      <c r="KN805" s="236"/>
      <c r="KO805" s="236"/>
      <c r="KP805" s="236"/>
      <c r="KQ805" s="236"/>
      <c r="KR805" s="236"/>
      <c r="KS805" s="236"/>
      <c r="KT805" s="236"/>
      <c r="KU805" s="236"/>
      <c r="KV805" s="236"/>
      <c r="KW805" s="236"/>
      <c r="KX805" s="236"/>
      <c r="KY805" s="236"/>
      <c r="KZ805" s="236"/>
      <c r="LA805" s="236"/>
      <c r="LB805" s="236"/>
      <c r="LC805" s="236"/>
      <c r="LD805" s="236"/>
      <c r="LE805" s="236"/>
      <c r="LF805" s="236"/>
      <c r="LG805" s="236"/>
      <c r="LH805" s="236"/>
      <c r="LI805" s="236"/>
      <c r="LJ805" s="236"/>
      <c r="LK805" s="236"/>
      <c r="LL805" s="236"/>
      <c r="LM805" s="236"/>
      <c r="LN805" s="236"/>
      <c r="LO805" s="236"/>
      <c r="LP805" s="236"/>
      <c r="LQ805" s="236"/>
      <c r="LR805" s="236"/>
      <c r="LS805" s="236"/>
      <c r="LT805" s="236"/>
      <c r="LU805" s="236"/>
      <c r="LV805" s="236"/>
      <c r="LW805" s="236"/>
      <c r="LX805" s="236"/>
      <c r="LY805" s="236"/>
      <c r="LZ805" s="236"/>
      <c r="MA805" s="236"/>
      <c r="MB805" s="236"/>
      <c r="MC805" s="236"/>
      <c r="MD805" s="236"/>
      <c r="ME805" s="236"/>
      <c r="MF805" s="236"/>
      <c r="MG805" s="236"/>
      <c r="MH805" s="236"/>
      <c r="MI805" s="236"/>
      <c r="MJ805" s="236"/>
      <c r="MK805" s="236"/>
      <c r="ML805" s="236"/>
      <c r="MM805" s="236"/>
      <c r="MN805" s="236"/>
      <c r="MO805" s="236"/>
      <c r="MP805" s="236"/>
      <c r="MQ805" s="236"/>
      <c r="MR805" s="236"/>
      <c r="MS805" s="236"/>
      <c r="MT805" s="236"/>
      <c r="MU805" s="236"/>
      <c r="MV805" s="236"/>
      <c r="MW805" s="236"/>
      <c r="MX805" s="236"/>
      <c r="MY805" s="236"/>
      <c r="MZ805" s="236"/>
      <c r="NA805" s="236"/>
      <c r="NB805" s="236"/>
      <c r="NC805" s="236"/>
      <c r="ND805" s="236"/>
      <c r="NE805" s="236"/>
      <c r="NF805" s="236"/>
      <c r="NG805" s="236"/>
      <c r="NH805" s="236"/>
      <c r="NI805" s="236"/>
      <c r="NJ805" s="236"/>
      <c r="NK805" s="236"/>
      <c r="NL805" s="236"/>
      <c r="NM805" s="236"/>
      <c r="NN805" s="236"/>
      <c r="NO805" s="236"/>
      <c r="NP805" s="236"/>
      <c r="NQ805" s="236"/>
      <c r="NR805" s="236"/>
      <c r="NS805" s="236"/>
      <c r="NT805" s="236"/>
      <c r="NU805" s="236"/>
      <c r="NV805" s="236"/>
      <c r="NW805" s="236"/>
      <c r="NX805" s="236"/>
      <c r="NY805" s="236"/>
      <c r="NZ805" s="236"/>
      <c r="OA805" s="236"/>
      <c r="OB805" s="236"/>
      <c r="OC805" s="236"/>
      <c r="OD805" s="236"/>
      <c r="OE805" s="236"/>
      <c r="OF805" s="236"/>
      <c r="OG805" s="236"/>
      <c r="OH805" s="236"/>
      <c r="OI805" s="236"/>
      <c r="OJ805" s="236"/>
      <c r="OK805" s="236"/>
      <c r="OL805" s="236"/>
      <c r="OM805" s="236"/>
      <c r="ON805" s="236"/>
      <c r="OO805" s="236"/>
      <c r="OP805" s="236"/>
      <c r="OQ805" s="236"/>
      <c r="OR805" s="236"/>
      <c r="OS805" s="236"/>
      <c r="OT805" s="236"/>
      <c r="OU805" s="236"/>
      <c r="OV805" s="236"/>
      <c r="OW805" s="236"/>
      <c r="OX805" s="236"/>
      <c r="OY805" s="236"/>
      <c r="OZ805" s="236"/>
      <c r="PA805" s="236"/>
      <c r="PB805" s="236"/>
      <c r="PC805" s="236"/>
      <c r="PD805" s="236"/>
      <c r="PE805" s="236"/>
      <c r="PF805" s="236"/>
      <c r="PG805" s="236"/>
      <c r="PH805" s="236"/>
      <c r="PI805" s="236"/>
      <c r="PJ805" s="236"/>
      <c r="PK805" s="236"/>
      <c r="PL805" s="236"/>
      <c r="PM805" s="236"/>
      <c r="PN805" s="236"/>
      <c r="PO805" s="236"/>
      <c r="PP805" s="236"/>
      <c r="PQ805" s="236"/>
      <c r="PR805" s="236"/>
      <c r="PS805" s="236"/>
      <c r="PT805" s="236"/>
      <c r="PU805" s="236"/>
      <c r="PV805" s="236"/>
      <c r="PW805" s="236"/>
      <c r="PX805" s="236"/>
      <c r="PY805" s="236"/>
      <c r="PZ805" s="236"/>
      <c r="QA805" s="236"/>
      <c r="QB805" s="236"/>
      <c r="QC805" s="236"/>
      <c r="QD805" s="236"/>
      <c r="QE805" s="236"/>
      <c r="QF805" s="236"/>
      <c r="QG805" s="236"/>
      <c r="QH805" s="236"/>
      <c r="QI805" s="236"/>
      <c r="QJ805" s="236"/>
      <c r="QK805" s="236"/>
      <c r="QL805" s="236"/>
      <c r="QM805" s="236"/>
      <c r="QN805" s="236"/>
      <c r="QO805" s="236"/>
      <c r="QP805" s="236"/>
      <c r="QQ805" s="236"/>
      <c r="QR805" s="236"/>
      <c r="QS805" s="236"/>
      <c r="QT805" s="236"/>
      <c r="QU805" s="236"/>
      <c r="QV805" s="236"/>
      <c r="QW805" s="236"/>
      <c r="QX805" s="236"/>
      <c r="QY805" s="236"/>
      <c r="QZ805" s="236"/>
      <c r="RA805" s="236"/>
      <c r="RB805" s="236"/>
      <c r="RC805" s="236"/>
      <c r="RD805" s="236"/>
      <c r="RE805" s="236"/>
      <c r="RF805" s="236"/>
      <c r="RG805" s="236"/>
      <c r="RH805" s="236"/>
      <c r="RI805" s="236"/>
      <c r="RJ805" s="236"/>
      <c r="RK805" s="236"/>
      <c r="RL805" s="236"/>
      <c r="RM805" s="236"/>
      <c r="RN805" s="236"/>
      <c r="RO805" s="236"/>
      <c r="RP805" s="236"/>
      <c r="RQ805" s="236"/>
      <c r="RR805" s="236"/>
      <c r="RS805" s="236"/>
      <c r="RT805" s="236"/>
      <c r="RU805" s="236"/>
      <c r="RV805" s="236"/>
      <c r="RW805" s="236"/>
      <c r="RX805" s="236"/>
      <c r="RY805" s="236"/>
      <c r="RZ805" s="236"/>
      <c r="SA805" s="236"/>
      <c r="SB805" s="236"/>
    </row>
    <row r="806" spans="1:496" s="243" customFormat="1" ht="15" customHeight="1" x14ac:dyDescent="0.2">
      <c r="A806" s="241"/>
      <c r="B806" s="241"/>
      <c r="D806" s="241"/>
      <c r="F806" s="236"/>
      <c r="G806" s="236"/>
      <c r="H806" s="236"/>
      <c r="I806" s="236"/>
      <c r="J806" s="236"/>
      <c r="K806" s="236"/>
      <c r="L806" s="236"/>
      <c r="M806" s="236"/>
      <c r="N806" s="236"/>
      <c r="O806" s="236"/>
      <c r="P806" s="236"/>
      <c r="Q806" s="236"/>
      <c r="R806" s="236"/>
      <c r="S806" s="236"/>
      <c r="T806" s="236"/>
      <c r="U806" s="236"/>
      <c r="V806" s="236"/>
      <c r="W806" s="236"/>
      <c r="X806" s="236"/>
      <c r="Y806" s="236"/>
      <c r="Z806" s="236"/>
      <c r="AA806" s="236"/>
      <c r="AB806" s="236"/>
      <c r="AC806" s="236"/>
      <c r="AD806" s="236"/>
      <c r="AE806" s="236"/>
      <c r="AF806" s="236"/>
      <c r="AG806" s="236"/>
      <c r="AH806" s="236"/>
      <c r="AI806" s="236"/>
      <c r="AJ806" s="236"/>
      <c r="AK806" s="236"/>
      <c r="AL806" s="236"/>
      <c r="AM806" s="236"/>
      <c r="AN806" s="236"/>
      <c r="AO806" s="236"/>
      <c r="AP806" s="236"/>
      <c r="AQ806" s="236"/>
      <c r="AR806" s="236"/>
      <c r="AS806" s="236"/>
      <c r="AT806" s="236"/>
      <c r="AU806" s="236"/>
      <c r="AV806" s="236"/>
      <c r="AW806" s="236"/>
      <c r="AX806" s="236"/>
      <c r="AY806" s="236"/>
      <c r="AZ806" s="236"/>
      <c r="BA806" s="236"/>
      <c r="BB806" s="236"/>
      <c r="BC806" s="236"/>
      <c r="BD806" s="236"/>
      <c r="BE806" s="236"/>
      <c r="BF806" s="236"/>
      <c r="BG806" s="236"/>
      <c r="BH806" s="236"/>
      <c r="BI806" s="236"/>
      <c r="BJ806" s="236"/>
      <c r="BK806" s="236"/>
      <c r="BL806" s="236"/>
      <c r="BM806" s="236"/>
      <c r="BN806" s="236"/>
      <c r="BO806" s="236"/>
      <c r="BP806" s="236"/>
      <c r="BQ806" s="236"/>
      <c r="BR806" s="236"/>
      <c r="BS806" s="236"/>
      <c r="BT806" s="236"/>
      <c r="BU806" s="236"/>
      <c r="BV806" s="236"/>
      <c r="BW806" s="236"/>
      <c r="BX806" s="236"/>
      <c r="BY806" s="236"/>
      <c r="BZ806" s="236"/>
      <c r="CA806" s="236"/>
      <c r="CB806" s="236"/>
      <c r="CC806" s="236"/>
      <c r="CD806" s="236"/>
      <c r="CE806" s="236"/>
      <c r="CF806" s="236"/>
      <c r="CG806" s="236"/>
      <c r="CH806" s="236"/>
      <c r="CI806" s="236"/>
      <c r="CJ806" s="236"/>
      <c r="CK806" s="236"/>
      <c r="CL806" s="236"/>
      <c r="CM806" s="236"/>
      <c r="CN806" s="236"/>
      <c r="CO806" s="236"/>
      <c r="CP806" s="236"/>
      <c r="CQ806" s="236"/>
      <c r="CR806" s="236"/>
      <c r="CS806" s="236"/>
      <c r="CT806" s="236"/>
      <c r="CU806" s="236"/>
      <c r="CV806" s="236"/>
      <c r="CW806" s="236"/>
      <c r="CX806" s="236"/>
      <c r="CY806" s="236"/>
      <c r="CZ806" s="236"/>
      <c r="DA806" s="236"/>
      <c r="DB806" s="236"/>
      <c r="DC806" s="236"/>
      <c r="DD806" s="236"/>
      <c r="DE806" s="236"/>
      <c r="DF806" s="236"/>
      <c r="DG806" s="236"/>
      <c r="DH806" s="236"/>
      <c r="DI806" s="236"/>
      <c r="DJ806" s="236"/>
      <c r="DK806" s="236"/>
      <c r="DL806" s="236"/>
      <c r="DM806" s="236"/>
      <c r="DN806" s="236"/>
      <c r="DO806" s="236"/>
      <c r="DP806" s="236"/>
      <c r="DQ806" s="236"/>
      <c r="DR806" s="236"/>
      <c r="DS806" s="236"/>
      <c r="DT806" s="236"/>
      <c r="DU806" s="236"/>
      <c r="DV806" s="236"/>
      <c r="DW806" s="236"/>
      <c r="DX806" s="236"/>
      <c r="DY806" s="236"/>
      <c r="DZ806" s="236"/>
      <c r="EA806" s="236"/>
      <c r="EB806" s="236"/>
      <c r="EC806" s="236"/>
      <c r="ED806" s="236"/>
      <c r="EE806" s="236"/>
      <c r="EF806" s="236"/>
      <c r="EG806" s="236"/>
      <c r="EH806" s="236"/>
      <c r="EI806" s="236"/>
      <c r="EJ806" s="236"/>
      <c r="EK806" s="236"/>
      <c r="EL806" s="236"/>
      <c r="EM806" s="236"/>
      <c r="EN806" s="236"/>
      <c r="EO806" s="236"/>
      <c r="EP806" s="236"/>
      <c r="EQ806" s="236"/>
      <c r="ER806" s="236"/>
      <c r="ES806" s="236"/>
      <c r="ET806" s="236"/>
      <c r="EU806" s="236"/>
      <c r="EV806" s="236"/>
      <c r="EW806" s="236"/>
      <c r="EX806" s="236"/>
      <c r="EY806" s="236"/>
      <c r="EZ806" s="236"/>
      <c r="FA806" s="236"/>
      <c r="FB806" s="236"/>
      <c r="FC806" s="236"/>
      <c r="FD806" s="236"/>
      <c r="FE806" s="236"/>
      <c r="FF806" s="236"/>
      <c r="FG806" s="236"/>
      <c r="FH806" s="236"/>
      <c r="FI806" s="236"/>
      <c r="FJ806" s="236"/>
      <c r="FK806" s="236"/>
      <c r="FL806" s="236"/>
      <c r="FM806" s="236"/>
      <c r="FN806" s="236"/>
      <c r="FO806" s="236"/>
      <c r="FP806" s="236"/>
      <c r="FQ806" s="236"/>
      <c r="FR806" s="236"/>
      <c r="FS806" s="236"/>
      <c r="FT806" s="236"/>
      <c r="FU806" s="236"/>
      <c r="FV806" s="236"/>
      <c r="FW806" s="236"/>
      <c r="FX806" s="236"/>
      <c r="FY806" s="236"/>
      <c r="FZ806" s="236"/>
      <c r="GA806" s="236"/>
      <c r="GB806" s="236"/>
      <c r="GC806" s="236"/>
      <c r="GD806" s="236"/>
      <c r="GE806" s="236"/>
      <c r="GF806" s="236"/>
      <c r="GG806" s="236"/>
      <c r="GH806" s="236"/>
      <c r="GI806" s="236"/>
      <c r="GJ806" s="236"/>
      <c r="GK806" s="236"/>
      <c r="GL806" s="236"/>
      <c r="GM806" s="236"/>
      <c r="GN806" s="236"/>
      <c r="GO806" s="236"/>
      <c r="GP806" s="236"/>
      <c r="GQ806" s="236"/>
      <c r="GR806" s="236"/>
      <c r="GS806" s="236"/>
      <c r="GT806" s="236"/>
      <c r="GU806" s="236"/>
      <c r="GV806" s="236"/>
      <c r="GW806" s="236"/>
      <c r="GX806" s="236"/>
      <c r="GY806" s="236"/>
      <c r="GZ806" s="236"/>
      <c r="HA806" s="236"/>
      <c r="HB806" s="236"/>
      <c r="HC806" s="236"/>
      <c r="HD806" s="236"/>
      <c r="HE806" s="236"/>
      <c r="HF806" s="236"/>
      <c r="HG806" s="236"/>
      <c r="HH806" s="236"/>
      <c r="HI806" s="236"/>
      <c r="HJ806" s="236"/>
      <c r="HK806" s="236"/>
      <c r="HL806" s="236"/>
      <c r="HM806" s="236"/>
      <c r="HN806" s="236"/>
      <c r="HO806" s="236"/>
      <c r="HP806" s="236"/>
      <c r="HQ806" s="236"/>
      <c r="HR806" s="236"/>
      <c r="HS806" s="236"/>
      <c r="HT806" s="236"/>
      <c r="HU806" s="236"/>
      <c r="HV806" s="236"/>
      <c r="HW806" s="236"/>
      <c r="HX806" s="236"/>
      <c r="HY806" s="236"/>
      <c r="HZ806" s="236"/>
      <c r="IA806" s="236"/>
      <c r="IB806" s="236"/>
      <c r="IC806" s="236"/>
      <c r="ID806" s="236"/>
      <c r="IE806" s="236"/>
      <c r="IF806" s="236"/>
      <c r="IG806" s="236"/>
      <c r="IH806" s="236"/>
      <c r="II806" s="236"/>
      <c r="IJ806" s="236"/>
      <c r="IK806" s="236"/>
      <c r="IL806" s="236"/>
      <c r="IM806" s="236"/>
      <c r="IN806" s="236"/>
      <c r="IO806" s="236"/>
      <c r="IP806" s="236"/>
      <c r="IQ806" s="236"/>
      <c r="IR806" s="236"/>
      <c r="IS806" s="236"/>
      <c r="IT806" s="236"/>
      <c r="IU806" s="236"/>
      <c r="IV806" s="236"/>
      <c r="IW806" s="236"/>
      <c r="IX806" s="236"/>
      <c r="IY806" s="236"/>
      <c r="IZ806" s="236"/>
      <c r="JA806" s="236"/>
      <c r="JB806" s="236"/>
      <c r="JC806" s="236"/>
      <c r="JD806" s="236"/>
      <c r="JE806" s="236"/>
      <c r="JF806" s="236"/>
      <c r="JG806" s="236"/>
      <c r="JH806" s="236"/>
      <c r="JI806" s="236"/>
      <c r="JJ806" s="236"/>
      <c r="JK806" s="236"/>
      <c r="JL806" s="236"/>
      <c r="JM806" s="236"/>
      <c r="JN806" s="236"/>
      <c r="JO806" s="236"/>
      <c r="JP806" s="236"/>
      <c r="JQ806" s="236"/>
      <c r="JR806" s="236"/>
      <c r="JS806" s="236"/>
      <c r="JT806" s="236"/>
      <c r="JU806" s="236"/>
      <c r="JV806" s="236"/>
      <c r="JW806" s="236"/>
      <c r="JX806" s="236"/>
      <c r="JY806" s="236"/>
      <c r="JZ806" s="236"/>
      <c r="KA806" s="236"/>
      <c r="KB806" s="236"/>
      <c r="KC806" s="236"/>
      <c r="KD806" s="236"/>
      <c r="KE806" s="236"/>
      <c r="KF806" s="236"/>
      <c r="KG806" s="236"/>
      <c r="KH806" s="236"/>
      <c r="KI806" s="236"/>
      <c r="KJ806" s="236"/>
      <c r="KK806" s="236"/>
      <c r="KL806" s="236"/>
      <c r="KM806" s="236"/>
      <c r="KN806" s="236"/>
      <c r="KO806" s="236"/>
      <c r="KP806" s="236"/>
      <c r="KQ806" s="236"/>
      <c r="KR806" s="236"/>
      <c r="KS806" s="236"/>
      <c r="KT806" s="236"/>
      <c r="KU806" s="236"/>
      <c r="KV806" s="236"/>
      <c r="KW806" s="236"/>
      <c r="KX806" s="236"/>
      <c r="KY806" s="236"/>
      <c r="KZ806" s="236"/>
      <c r="LA806" s="236"/>
      <c r="LB806" s="236"/>
      <c r="LC806" s="236"/>
      <c r="LD806" s="236"/>
      <c r="LE806" s="236"/>
      <c r="LF806" s="236"/>
      <c r="LG806" s="236"/>
      <c r="LH806" s="236"/>
      <c r="LI806" s="236"/>
      <c r="LJ806" s="236"/>
      <c r="LK806" s="236"/>
      <c r="LL806" s="236"/>
      <c r="LM806" s="236"/>
      <c r="LN806" s="236"/>
      <c r="LO806" s="236"/>
      <c r="LP806" s="236"/>
      <c r="LQ806" s="236"/>
      <c r="LR806" s="236"/>
      <c r="LS806" s="236"/>
      <c r="LT806" s="236"/>
      <c r="LU806" s="236"/>
      <c r="LV806" s="236"/>
      <c r="LW806" s="236"/>
      <c r="LX806" s="236"/>
      <c r="LY806" s="236"/>
      <c r="LZ806" s="236"/>
      <c r="MA806" s="236"/>
      <c r="MB806" s="236"/>
      <c r="MC806" s="236"/>
      <c r="MD806" s="236"/>
      <c r="ME806" s="236"/>
      <c r="MF806" s="236"/>
      <c r="MG806" s="236"/>
      <c r="MH806" s="236"/>
      <c r="MI806" s="236"/>
      <c r="MJ806" s="236"/>
      <c r="MK806" s="236"/>
      <c r="ML806" s="236"/>
      <c r="MM806" s="236"/>
      <c r="MN806" s="236"/>
      <c r="MO806" s="236"/>
      <c r="MP806" s="236"/>
      <c r="MQ806" s="236"/>
      <c r="MR806" s="236"/>
      <c r="MS806" s="236"/>
      <c r="MT806" s="236"/>
      <c r="MU806" s="236"/>
      <c r="MV806" s="236"/>
      <c r="MW806" s="236"/>
      <c r="MX806" s="236"/>
      <c r="MY806" s="236"/>
      <c r="MZ806" s="236"/>
      <c r="NA806" s="236"/>
      <c r="NB806" s="236"/>
      <c r="NC806" s="236"/>
      <c r="ND806" s="236"/>
      <c r="NE806" s="236"/>
      <c r="NF806" s="236"/>
      <c r="NG806" s="236"/>
      <c r="NH806" s="236"/>
      <c r="NI806" s="236"/>
      <c r="NJ806" s="236"/>
      <c r="NK806" s="236"/>
      <c r="NL806" s="236"/>
      <c r="NM806" s="236"/>
      <c r="NN806" s="236"/>
      <c r="NO806" s="236"/>
      <c r="NP806" s="236"/>
      <c r="NQ806" s="236"/>
      <c r="NR806" s="236"/>
      <c r="NS806" s="236"/>
      <c r="NT806" s="236"/>
      <c r="NU806" s="236"/>
      <c r="NV806" s="236"/>
      <c r="NW806" s="236"/>
      <c r="NX806" s="236"/>
      <c r="NY806" s="236"/>
      <c r="NZ806" s="236"/>
      <c r="OA806" s="236"/>
      <c r="OB806" s="236"/>
      <c r="OC806" s="236"/>
      <c r="OD806" s="236"/>
      <c r="OE806" s="236"/>
      <c r="OF806" s="236"/>
      <c r="OG806" s="236"/>
      <c r="OH806" s="236"/>
      <c r="OI806" s="236"/>
      <c r="OJ806" s="236"/>
      <c r="OK806" s="236"/>
      <c r="OL806" s="236"/>
      <c r="OM806" s="236"/>
      <c r="ON806" s="236"/>
      <c r="OO806" s="236"/>
      <c r="OP806" s="236"/>
      <c r="OQ806" s="236"/>
      <c r="OR806" s="236"/>
      <c r="OS806" s="236"/>
      <c r="OT806" s="236"/>
      <c r="OU806" s="236"/>
      <c r="OV806" s="236"/>
      <c r="OW806" s="236"/>
      <c r="OX806" s="236"/>
      <c r="OY806" s="236"/>
      <c r="OZ806" s="236"/>
      <c r="PA806" s="236"/>
      <c r="PB806" s="236"/>
      <c r="PC806" s="236"/>
      <c r="PD806" s="236"/>
      <c r="PE806" s="236"/>
      <c r="PF806" s="236"/>
      <c r="PG806" s="236"/>
      <c r="PH806" s="236"/>
      <c r="PI806" s="236"/>
      <c r="PJ806" s="236"/>
      <c r="PK806" s="236"/>
      <c r="PL806" s="236"/>
      <c r="PM806" s="236"/>
      <c r="PN806" s="236"/>
      <c r="PO806" s="236"/>
      <c r="PP806" s="236"/>
      <c r="PQ806" s="236"/>
      <c r="PR806" s="236"/>
      <c r="PS806" s="236"/>
      <c r="PT806" s="236"/>
      <c r="PU806" s="236"/>
      <c r="PV806" s="236"/>
      <c r="PW806" s="236"/>
      <c r="PX806" s="236"/>
      <c r="PY806" s="236"/>
      <c r="PZ806" s="236"/>
      <c r="QA806" s="236"/>
      <c r="QB806" s="236"/>
      <c r="QC806" s="236"/>
      <c r="QD806" s="236"/>
      <c r="QE806" s="236"/>
      <c r="QF806" s="236"/>
      <c r="QG806" s="236"/>
      <c r="QH806" s="236"/>
      <c r="QI806" s="236"/>
      <c r="QJ806" s="236"/>
      <c r="QK806" s="236"/>
      <c r="QL806" s="236"/>
      <c r="QM806" s="236"/>
      <c r="QN806" s="236"/>
      <c r="QO806" s="236"/>
      <c r="QP806" s="236"/>
      <c r="QQ806" s="236"/>
      <c r="QR806" s="236"/>
      <c r="QS806" s="236"/>
      <c r="QT806" s="236"/>
      <c r="QU806" s="236"/>
      <c r="QV806" s="236"/>
      <c r="QW806" s="236"/>
      <c r="QX806" s="236"/>
      <c r="QY806" s="236"/>
      <c r="QZ806" s="236"/>
      <c r="RA806" s="236"/>
      <c r="RB806" s="236"/>
      <c r="RC806" s="236"/>
      <c r="RD806" s="236"/>
      <c r="RE806" s="236"/>
      <c r="RF806" s="236"/>
      <c r="RG806" s="236"/>
      <c r="RH806" s="236"/>
      <c r="RI806" s="236"/>
      <c r="RJ806" s="236"/>
      <c r="RK806" s="236"/>
      <c r="RL806" s="236"/>
      <c r="RM806" s="236"/>
      <c r="RN806" s="236"/>
      <c r="RO806" s="236"/>
      <c r="RP806" s="236"/>
      <c r="RQ806" s="236"/>
      <c r="RR806" s="236"/>
      <c r="RS806" s="236"/>
      <c r="RT806" s="236"/>
      <c r="RU806" s="236"/>
      <c r="RV806" s="236"/>
      <c r="RW806" s="236"/>
      <c r="RX806" s="236"/>
      <c r="RY806" s="236"/>
      <c r="RZ806" s="236"/>
      <c r="SA806" s="236"/>
      <c r="SB806" s="236"/>
    </row>
    <row r="807" spans="1:496" ht="15" customHeight="1" x14ac:dyDescent="0.2">
      <c r="A807" s="237"/>
    </row>
    <row r="808" spans="1:496" ht="15" customHeight="1" x14ac:dyDescent="0.2">
      <c r="A808" s="237" t="s">
        <v>1084</v>
      </c>
      <c r="B808" s="237">
        <v>208</v>
      </c>
      <c r="E808" s="236" t="s">
        <v>754</v>
      </c>
    </row>
    <row r="809" spans="1:496" ht="15" customHeight="1" x14ac:dyDescent="0.2">
      <c r="A809" s="237" t="s">
        <v>1085</v>
      </c>
      <c r="B809" s="237">
        <v>208001</v>
      </c>
      <c r="E809" s="236" t="s">
        <v>518</v>
      </c>
    </row>
    <row r="810" spans="1:496" s="243" customFormat="1" ht="15" customHeight="1" x14ac:dyDescent="0.2">
      <c r="A810" s="241"/>
      <c r="B810" s="241"/>
      <c r="D810" s="241"/>
      <c r="F810" s="236"/>
      <c r="G810" s="236"/>
      <c r="H810" s="236"/>
      <c r="I810" s="236"/>
      <c r="J810" s="236"/>
      <c r="K810" s="236"/>
      <c r="L810" s="236"/>
      <c r="M810" s="236"/>
      <c r="N810" s="236"/>
      <c r="O810" s="236"/>
      <c r="P810" s="236"/>
      <c r="Q810" s="236"/>
      <c r="R810" s="236"/>
      <c r="S810" s="236"/>
      <c r="T810" s="236"/>
      <c r="U810" s="236"/>
      <c r="V810" s="236"/>
      <c r="W810" s="236"/>
      <c r="X810" s="236"/>
      <c r="Y810" s="236"/>
      <c r="Z810" s="236"/>
      <c r="AA810" s="236"/>
      <c r="AB810" s="236"/>
      <c r="AC810" s="236"/>
      <c r="AD810" s="236"/>
      <c r="AE810" s="236"/>
      <c r="AF810" s="236"/>
      <c r="AG810" s="236"/>
      <c r="AH810" s="236"/>
      <c r="AI810" s="236"/>
      <c r="AJ810" s="236"/>
      <c r="AK810" s="236"/>
      <c r="AL810" s="236"/>
      <c r="AM810" s="236"/>
      <c r="AN810" s="236"/>
      <c r="AO810" s="236"/>
      <c r="AP810" s="236"/>
      <c r="AQ810" s="236"/>
      <c r="AR810" s="236"/>
      <c r="AS810" s="236"/>
      <c r="AT810" s="236"/>
      <c r="AU810" s="236"/>
      <c r="AV810" s="236"/>
      <c r="AW810" s="236"/>
      <c r="AX810" s="236"/>
      <c r="AY810" s="236"/>
      <c r="AZ810" s="236"/>
      <c r="BA810" s="236"/>
      <c r="BB810" s="236"/>
      <c r="BC810" s="236"/>
      <c r="BD810" s="236"/>
      <c r="BE810" s="236"/>
      <c r="BF810" s="236"/>
      <c r="BG810" s="236"/>
      <c r="BH810" s="236"/>
      <c r="BI810" s="236"/>
      <c r="BJ810" s="236"/>
      <c r="BK810" s="236"/>
      <c r="BL810" s="236"/>
      <c r="BM810" s="236"/>
      <c r="BN810" s="236"/>
      <c r="BO810" s="236"/>
      <c r="BP810" s="236"/>
      <c r="BQ810" s="236"/>
      <c r="BR810" s="236"/>
      <c r="BS810" s="236"/>
      <c r="BT810" s="236"/>
      <c r="BU810" s="236"/>
      <c r="BV810" s="236"/>
      <c r="BW810" s="236"/>
      <c r="BX810" s="236"/>
      <c r="BY810" s="236"/>
      <c r="BZ810" s="236"/>
      <c r="CA810" s="236"/>
      <c r="CB810" s="236"/>
      <c r="CC810" s="236"/>
      <c r="CD810" s="236"/>
      <c r="CE810" s="236"/>
      <c r="CF810" s="236"/>
      <c r="CG810" s="236"/>
      <c r="CH810" s="236"/>
      <c r="CI810" s="236"/>
      <c r="CJ810" s="236"/>
      <c r="CK810" s="236"/>
      <c r="CL810" s="236"/>
      <c r="CM810" s="236"/>
      <c r="CN810" s="236"/>
      <c r="CO810" s="236"/>
      <c r="CP810" s="236"/>
      <c r="CQ810" s="236"/>
      <c r="CR810" s="236"/>
      <c r="CS810" s="236"/>
      <c r="CT810" s="236"/>
      <c r="CU810" s="236"/>
      <c r="CV810" s="236"/>
      <c r="CW810" s="236"/>
      <c r="CX810" s="236"/>
      <c r="CY810" s="236"/>
      <c r="CZ810" s="236"/>
      <c r="DA810" s="236"/>
      <c r="DB810" s="236"/>
      <c r="DC810" s="236"/>
      <c r="DD810" s="236"/>
      <c r="DE810" s="236"/>
      <c r="DF810" s="236"/>
      <c r="DG810" s="236"/>
      <c r="DH810" s="236"/>
      <c r="DI810" s="236"/>
      <c r="DJ810" s="236"/>
      <c r="DK810" s="236"/>
      <c r="DL810" s="236"/>
      <c r="DM810" s="236"/>
      <c r="DN810" s="236"/>
      <c r="DO810" s="236"/>
      <c r="DP810" s="236"/>
      <c r="DQ810" s="236"/>
      <c r="DR810" s="236"/>
      <c r="DS810" s="236"/>
      <c r="DT810" s="236"/>
      <c r="DU810" s="236"/>
      <c r="DV810" s="236"/>
      <c r="DW810" s="236"/>
      <c r="DX810" s="236"/>
      <c r="DY810" s="236"/>
      <c r="DZ810" s="236"/>
      <c r="EA810" s="236"/>
      <c r="EB810" s="236"/>
      <c r="EC810" s="236"/>
      <c r="ED810" s="236"/>
      <c r="EE810" s="236"/>
      <c r="EF810" s="236"/>
      <c r="EG810" s="236"/>
      <c r="EH810" s="236"/>
      <c r="EI810" s="236"/>
      <c r="EJ810" s="236"/>
      <c r="EK810" s="236"/>
      <c r="EL810" s="236"/>
      <c r="EM810" s="236"/>
      <c r="EN810" s="236"/>
      <c r="EO810" s="236"/>
      <c r="EP810" s="236"/>
      <c r="EQ810" s="236"/>
      <c r="ER810" s="236"/>
      <c r="ES810" s="236"/>
      <c r="ET810" s="236"/>
      <c r="EU810" s="236"/>
      <c r="EV810" s="236"/>
      <c r="EW810" s="236"/>
      <c r="EX810" s="236"/>
      <c r="EY810" s="236"/>
      <c r="EZ810" s="236"/>
      <c r="FA810" s="236"/>
      <c r="FB810" s="236"/>
      <c r="FC810" s="236"/>
      <c r="FD810" s="236"/>
      <c r="FE810" s="236"/>
      <c r="FF810" s="236"/>
      <c r="FG810" s="236"/>
      <c r="FH810" s="236"/>
      <c r="FI810" s="236"/>
      <c r="FJ810" s="236"/>
      <c r="FK810" s="236"/>
      <c r="FL810" s="236"/>
      <c r="FM810" s="236"/>
      <c r="FN810" s="236"/>
      <c r="FO810" s="236"/>
      <c r="FP810" s="236"/>
      <c r="FQ810" s="236"/>
      <c r="FR810" s="236"/>
      <c r="FS810" s="236"/>
      <c r="FT810" s="236"/>
      <c r="FU810" s="236"/>
      <c r="FV810" s="236"/>
      <c r="FW810" s="236"/>
      <c r="FX810" s="236"/>
      <c r="FY810" s="236"/>
      <c r="FZ810" s="236"/>
      <c r="GA810" s="236"/>
      <c r="GB810" s="236"/>
      <c r="GC810" s="236"/>
      <c r="GD810" s="236"/>
      <c r="GE810" s="236"/>
      <c r="GF810" s="236"/>
      <c r="GG810" s="236"/>
      <c r="GH810" s="236"/>
      <c r="GI810" s="236"/>
      <c r="GJ810" s="236"/>
      <c r="GK810" s="236"/>
      <c r="GL810" s="236"/>
      <c r="GM810" s="236"/>
      <c r="GN810" s="236"/>
      <c r="GO810" s="236"/>
      <c r="GP810" s="236"/>
      <c r="GQ810" s="236"/>
      <c r="GR810" s="236"/>
      <c r="GS810" s="236"/>
      <c r="GT810" s="236"/>
      <c r="GU810" s="236"/>
      <c r="GV810" s="236"/>
      <c r="GW810" s="236"/>
      <c r="GX810" s="236"/>
      <c r="GY810" s="236"/>
      <c r="GZ810" s="236"/>
      <c r="HA810" s="236"/>
      <c r="HB810" s="236"/>
      <c r="HC810" s="236"/>
      <c r="HD810" s="236"/>
      <c r="HE810" s="236"/>
      <c r="HF810" s="236"/>
      <c r="HG810" s="236"/>
      <c r="HH810" s="236"/>
      <c r="HI810" s="236"/>
      <c r="HJ810" s="236"/>
      <c r="HK810" s="236"/>
      <c r="HL810" s="236"/>
      <c r="HM810" s="236"/>
      <c r="HN810" s="236"/>
      <c r="HO810" s="236"/>
      <c r="HP810" s="236"/>
      <c r="HQ810" s="236"/>
      <c r="HR810" s="236"/>
      <c r="HS810" s="236"/>
      <c r="HT810" s="236"/>
      <c r="HU810" s="236"/>
      <c r="HV810" s="236"/>
      <c r="HW810" s="236"/>
      <c r="HX810" s="236"/>
      <c r="HY810" s="236"/>
      <c r="HZ810" s="236"/>
      <c r="IA810" s="236"/>
      <c r="IB810" s="236"/>
      <c r="IC810" s="236"/>
      <c r="ID810" s="236"/>
      <c r="IE810" s="236"/>
      <c r="IF810" s="236"/>
      <c r="IG810" s="236"/>
      <c r="IH810" s="236"/>
      <c r="II810" s="236"/>
      <c r="IJ810" s="236"/>
      <c r="IK810" s="236"/>
      <c r="IL810" s="236"/>
      <c r="IM810" s="236"/>
      <c r="IN810" s="236"/>
      <c r="IO810" s="236"/>
      <c r="IP810" s="236"/>
      <c r="IQ810" s="236"/>
      <c r="IR810" s="236"/>
      <c r="IS810" s="236"/>
      <c r="IT810" s="236"/>
      <c r="IU810" s="236"/>
      <c r="IV810" s="236"/>
      <c r="IW810" s="236"/>
      <c r="IX810" s="236"/>
      <c r="IY810" s="236"/>
      <c r="IZ810" s="236"/>
      <c r="JA810" s="236"/>
      <c r="JB810" s="236"/>
      <c r="JC810" s="236"/>
      <c r="JD810" s="236"/>
      <c r="JE810" s="236"/>
      <c r="JF810" s="236"/>
      <c r="JG810" s="236"/>
      <c r="JH810" s="236"/>
      <c r="JI810" s="236"/>
      <c r="JJ810" s="236"/>
      <c r="JK810" s="236"/>
      <c r="JL810" s="236"/>
      <c r="JM810" s="236"/>
      <c r="JN810" s="236"/>
      <c r="JO810" s="236"/>
      <c r="JP810" s="236"/>
      <c r="JQ810" s="236"/>
      <c r="JR810" s="236"/>
      <c r="JS810" s="236"/>
      <c r="JT810" s="236"/>
      <c r="JU810" s="236"/>
      <c r="JV810" s="236"/>
      <c r="JW810" s="236"/>
      <c r="JX810" s="236"/>
      <c r="JY810" s="236"/>
      <c r="JZ810" s="236"/>
      <c r="KA810" s="236"/>
      <c r="KB810" s="236"/>
      <c r="KC810" s="236"/>
      <c r="KD810" s="236"/>
      <c r="KE810" s="236"/>
      <c r="KF810" s="236"/>
      <c r="KG810" s="236"/>
      <c r="KH810" s="236"/>
      <c r="KI810" s="236"/>
      <c r="KJ810" s="236"/>
      <c r="KK810" s="236"/>
      <c r="KL810" s="236"/>
      <c r="KM810" s="236"/>
      <c r="KN810" s="236"/>
      <c r="KO810" s="236"/>
      <c r="KP810" s="236"/>
      <c r="KQ810" s="236"/>
      <c r="KR810" s="236"/>
      <c r="KS810" s="236"/>
      <c r="KT810" s="236"/>
      <c r="KU810" s="236"/>
      <c r="KV810" s="236"/>
      <c r="KW810" s="236"/>
      <c r="KX810" s="236"/>
      <c r="KY810" s="236"/>
      <c r="KZ810" s="236"/>
      <c r="LA810" s="236"/>
      <c r="LB810" s="236"/>
      <c r="LC810" s="236"/>
      <c r="LD810" s="236"/>
      <c r="LE810" s="236"/>
      <c r="LF810" s="236"/>
      <c r="LG810" s="236"/>
      <c r="LH810" s="236"/>
      <c r="LI810" s="236"/>
      <c r="LJ810" s="236"/>
      <c r="LK810" s="236"/>
      <c r="LL810" s="236"/>
      <c r="LM810" s="236"/>
      <c r="LN810" s="236"/>
      <c r="LO810" s="236"/>
      <c r="LP810" s="236"/>
      <c r="LQ810" s="236"/>
      <c r="LR810" s="236"/>
      <c r="LS810" s="236"/>
      <c r="LT810" s="236"/>
      <c r="LU810" s="236"/>
      <c r="LV810" s="236"/>
      <c r="LW810" s="236"/>
      <c r="LX810" s="236"/>
      <c r="LY810" s="236"/>
      <c r="LZ810" s="236"/>
      <c r="MA810" s="236"/>
      <c r="MB810" s="236"/>
      <c r="MC810" s="236"/>
      <c r="MD810" s="236"/>
      <c r="ME810" s="236"/>
      <c r="MF810" s="236"/>
      <c r="MG810" s="236"/>
      <c r="MH810" s="236"/>
      <c r="MI810" s="236"/>
      <c r="MJ810" s="236"/>
      <c r="MK810" s="236"/>
      <c r="ML810" s="236"/>
      <c r="MM810" s="236"/>
      <c r="MN810" s="236"/>
      <c r="MO810" s="236"/>
      <c r="MP810" s="236"/>
      <c r="MQ810" s="236"/>
      <c r="MR810" s="236"/>
      <c r="MS810" s="236"/>
      <c r="MT810" s="236"/>
      <c r="MU810" s="236"/>
      <c r="MV810" s="236"/>
      <c r="MW810" s="236"/>
      <c r="MX810" s="236"/>
      <c r="MY810" s="236"/>
      <c r="MZ810" s="236"/>
      <c r="NA810" s="236"/>
      <c r="NB810" s="236"/>
      <c r="NC810" s="236"/>
      <c r="ND810" s="236"/>
      <c r="NE810" s="236"/>
      <c r="NF810" s="236"/>
      <c r="NG810" s="236"/>
      <c r="NH810" s="236"/>
      <c r="NI810" s="236"/>
      <c r="NJ810" s="236"/>
      <c r="NK810" s="236"/>
      <c r="NL810" s="236"/>
      <c r="NM810" s="236"/>
      <c r="NN810" s="236"/>
      <c r="NO810" s="236"/>
      <c r="NP810" s="236"/>
      <c r="NQ810" s="236"/>
      <c r="NR810" s="236"/>
      <c r="NS810" s="236"/>
      <c r="NT810" s="236"/>
      <c r="NU810" s="236"/>
      <c r="NV810" s="236"/>
      <c r="NW810" s="236"/>
      <c r="NX810" s="236"/>
      <c r="NY810" s="236"/>
      <c r="NZ810" s="236"/>
      <c r="OA810" s="236"/>
      <c r="OB810" s="236"/>
      <c r="OC810" s="236"/>
      <c r="OD810" s="236"/>
      <c r="OE810" s="236"/>
      <c r="OF810" s="236"/>
      <c r="OG810" s="236"/>
      <c r="OH810" s="236"/>
      <c r="OI810" s="236"/>
      <c r="OJ810" s="236"/>
      <c r="OK810" s="236"/>
      <c r="OL810" s="236"/>
      <c r="OM810" s="236"/>
      <c r="ON810" s="236"/>
      <c r="OO810" s="236"/>
      <c r="OP810" s="236"/>
      <c r="OQ810" s="236"/>
      <c r="OR810" s="236"/>
      <c r="OS810" s="236"/>
      <c r="OT810" s="236"/>
      <c r="OU810" s="236"/>
      <c r="OV810" s="236"/>
      <c r="OW810" s="236"/>
      <c r="OX810" s="236"/>
      <c r="OY810" s="236"/>
      <c r="OZ810" s="236"/>
      <c r="PA810" s="236"/>
      <c r="PB810" s="236"/>
      <c r="PC810" s="236"/>
      <c r="PD810" s="236"/>
      <c r="PE810" s="236"/>
      <c r="PF810" s="236"/>
      <c r="PG810" s="236"/>
      <c r="PH810" s="236"/>
      <c r="PI810" s="236"/>
      <c r="PJ810" s="236"/>
      <c r="PK810" s="236"/>
      <c r="PL810" s="236"/>
      <c r="PM810" s="236"/>
      <c r="PN810" s="236"/>
      <c r="PO810" s="236"/>
      <c r="PP810" s="236"/>
      <c r="PQ810" s="236"/>
      <c r="PR810" s="236"/>
      <c r="PS810" s="236"/>
      <c r="PT810" s="236"/>
      <c r="PU810" s="236"/>
      <c r="PV810" s="236"/>
      <c r="PW810" s="236"/>
      <c r="PX810" s="236"/>
      <c r="PY810" s="236"/>
      <c r="PZ810" s="236"/>
      <c r="QA810" s="236"/>
      <c r="QB810" s="236"/>
      <c r="QC810" s="236"/>
      <c r="QD810" s="236"/>
      <c r="QE810" s="236"/>
      <c r="QF810" s="236"/>
      <c r="QG810" s="236"/>
      <c r="QH810" s="236"/>
      <c r="QI810" s="236"/>
      <c r="QJ810" s="236"/>
      <c r="QK810" s="236"/>
      <c r="QL810" s="236"/>
      <c r="QM810" s="236"/>
      <c r="QN810" s="236"/>
      <c r="QO810" s="236"/>
      <c r="QP810" s="236"/>
      <c r="QQ810" s="236"/>
      <c r="QR810" s="236"/>
      <c r="QS810" s="236"/>
      <c r="QT810" s="236"/>
      <c r="QU810" s="236"/>
      <c r="QV810" s="236"/>
      <c r="QW810" s="236"/>
      <c r="QX810" s="236"/>
      <c r="QY810" s="236"/>
      <c r="QZ810" s="236"/>
      <c r="RA810" s="236"/>
      <c r="RB810" s="236"/>
      <c r="RC810" s="236"/>
      <c r="RD810" s="236"/>
      <c r="RE810" s="236"/>
      <c r="RF810" s="236"/>
      <c r="RG810" s="236"/>
      <c r="RH810" s="236"/>
      <c r="RI810" s="236"/>
      <c r="RJ810" s="236"/>
      <c r="RK810" s="236"/>
      <c r="RL810" s="236"/>
      <c r="RM810" s="236"/>
      <c r="RN810" s="236"/>
      <c r="RO810" s="236"/>
      <c r="RP810" s="236"/>
      <c r="RQ810" s="236"/>
      <c r="RR810" s="236"/>
      <c r="RS810" s="236"/>
      <c r="RT810" s="236"/>
      <c r="RU810" s="236"/>
      <c r="RV810" s="236"/>
      <c r="RW810" s="236"/>
      <c r="RX810" s="236"/>
      <c r="RY810" s="236"/>
      <c r="RZ810" s="236"/>
      <c r="SA810" s="236"/>
      <c r="SB810" s="236"/>
    </row>
    <row r="811" spans="1:496" ht="15" customHeight="1" x14ac:dyDescent="0.2">
      <c r="A811" s="237"/>
    </row>
    <row r="812" spans="1:496" ht="15" customHeight="1" x14ac:dyDescent="0.2">
      <c r="A812" s="237" t="s">
        <v>1086</v>
      </c>
      <c r="B812" s="237">
        <v>209</v>
      </c>
      <c r="E812" s="236" t="s">
        <v>755</v>
      </c>
    </row>
    <row r="813" spans="1:496" ht="15" customHeight="1" x14ac:dyDescent="0.2">
      <c r="A813" s="237" t="s">
        <v>1087</v>
      </c>
      <c r="B813" s="237">
        <v>209001</v>
      </c>
      <c r="E813" s="236" t="s">
        <v>519</v>
      </c>
    </row>
    <row r="814" spans="1:496" ht="15" customHeight="1" x14ac:dyDescent="0.2">
      <c r="A814" s="237" t="s">
        <v>1088</v>
      </c>
      <c r="B814" s="237">
        <v>209002</v>
      </c>
      <c r="E814" s="236" t="s">
        <v>520</v>
      </c>
    </row>
    <row r="815" spans="1:496" ht="15" customHeight="1" x14ac:dyDescent="0.2">
      <c r="A815" s="237" t="s">
        <v>1089</v>
      </c>
      <c r="B815" s="237">
        <v>209003</v>
      </c>
      <c r="E815" s="236" t="s">
        <v>521</v>
      </c>
    </row>
    <row r="816" spans="1:496" ht="15" customHeight="1" x14ac:dyDescent="0.2">
      <c r="A816" s="237" t="s">
        <v>1090</v>
      </c>
      <c r="B816" s="237">
        <v>209004</v>
      </c>
      <c r="E816" s="236" t="s">
        <v>522</v>
      </c>
    </row>
    <row r="817" spans="1:496" s="243" customFormat="1" ht="15" customHeight="1" x14ac:dyDescent="0.2">
      <c r="A817" s="241"/>
      <c r="B817" s="241"/>
      <c r="D817" s="241"/>
      <c r="F817" s="236"/>
      <c r="G817" s="236"/>
      <c r="H817" s="236"/>
      <c r="I817" s="236"/>
      <c r="J817" s="236"/>
      <c r="K817" s="236"/>
      <c r="L817" s="236"/>
      <c r="M817" s="236"/>
      <c r="N817" s="236"/>
      <c r="O817" s="236"/>
      <c r="P817" s="236"/>
      <c r="Q817" s="236"/>
      <c r="R817" s="236"/>
      <c r="S817" s="236"/>
      <c r="T817" s="236"/>
      <c r="U817" s="236"/>
      <c r="V817" s="236"/>
      <c r="W817" s="236"/>
      <c r="X817" s="236"/>
      <c r="Y817" s="236"/>
      <c r="Z817" s="236"/>
      <c r="AA817" s="236"/>
      <c r="AB817" s="236"/>
      <c r="AC817" s="236"/>
      <c r="AD817" s="236"/>
      <c r="AE817" s="236"/>
      <c r="AF817" s="236"/>
      <c r="AG817" s="236"/>
      <c r="AH817" s="236"/>
      <c r="AI817" s="236"/>
      <c r="AJ817" s="236"/>
      <c r="AK817" s="236"/>
      <c r="AL817" s="236"/>
      <c r="AM817" s="236"/>
      <c r="AN817" s="236"/>
      <c r="AO817" s="236"/>
      <c r="AP817" s="236"/>
      <c r="AQ817" s="236"/>
      <c r="AR817" s="236"/>
      <c r="AS817" s="236"/>
      <c r="AT817" s="236"/>
      <c r="AU817" s="236"/>
      <c r="AV817" s="236"/>
      <c r="AW817" s="236"/>
      <c r="AX817" s="236"/>
      <c r="AY817" s="236"/>
      <c r="AZ817" s="236"/>
      <c r="BA817" s="236"/>
      <c r="BB817" s="236"/>
      <c r="BC817" s="236"/>
      <c r="BD817" s="236"/>
      <c r="BE817" s="236"/>
      <c r="BF817" s="236"/>
      <c r="BG817" s="236"/>
      <c r="BH817" s="236"/>
      <c r="BI817" s="236"/>
      <c r="BJ817" s="236"/>
      <c r="BK817" s="236"/>
      <c r="BL817" s="236"/>
      <c r="BM817" s="236"/>
      <c r="BN817" s="236"/>
      <c r="BO817" s="236"/>
      <c r="BP817" s="236"/>
      <c r="BQ817" s="236"/>
      <c r="BR817" s="236"/>
      <c r="BS817" s="236"/>
      <c r="BT817" s="236"/>
      <c r="BU817" s="236"/>
      <c r="BV817" s="236"/>
      <c r="BW817" s="236"/>
      <c r="BX817" s="236"/>
      <c r="BY817" s="236"/>
      <c r="BZ817" s="236"/>
      <c r="CA817" s="236"/>
      <c r="CB817" s="236"/>
      <c r="CC817" s="236"/>
      <c r="CD817" s="236"/>
      <c r="CE817" s="236"/>
      <c r="CF817" s="236"/>
      <c r="CG817" s="236"/>
      <c r="CH817" s="236"/>
      <c r="CI817" s="236"/>
      <c r="CJ817" s="236"/>
      <c r="CK817" s="236"/>
      <c r="CL817" s="236"/>
      <c r="CM817" s="236"/>
      <c r="CN817" s="236"/>
      <c r="CO817" s="236"/>
      <c r="CP817" s="236"/>
      <c r="CQ817" s="236"/>
      <c r="CR817" s="236"/>
      <c r="CS817" s="236"/>
      <c r="CT817" s="236"/>
      <c r="CU817" s="236"/>
      <c r="CV817" s="236"/>
      <c r="CW817" s="236"/>
      <c r="CX817" s="236"/>
      <c r="CY817" s="236"/>
      <c r="CZ817" s="236"/>
      <c r="DA817" s="236"/>
      <c r="DB817" s="236"/>
      <c r="DC817" s="236"/>
      <c r="DD817" s="236"/>
      <c r="DE817" s="236"/>
      <c r="DF817" s="236"/>
      <c r="DG817" s="236"/>
      <c r="DH817" s="236"/>
      <c r="DI817" s="236"/>
      <c r="DJ817" s="236"/>
      <c r="DK817" s="236"/>
      <c r="DL817" s="236"/>
      <c r="DM817" s="236"/>
      <c r="DN817" s="236"/>
      <c r="DO817" s="236"/>
      <c r="DP817" s="236"/>
      <c r="DQ817" s="236"/>
      <c r="DR817" s="236"/>
      <c r="DS817" s="236"/>
      <c r="DT817" s="236"/>
      <c r="DU817" s="236"/>
      <c r="DV817" s="236"/>
      <c r="DW817" s="236"/>
      <c r="DX817" s="236"/>
      <c r="DY817" s="236"/>
      <c r="DZ817" s="236"/>
      <c r="EA817" s="236"/>
      <c r="EB817" s="236"/>
      <c r="EC817" s="236"/>
      <c r="ED817" s="236"/>
      <c r="EE817" s="236"/>
      <c r="EF817" s="236"/>
      <c r="EG817" s="236"/>
      <c r="EH817" s="236"/>
      <c r="EI817" s="236"/>
      <c r="EJ817" s="236"/>
      <c r="EK817" s="236"/>
      <c r="EL817" s="236"/>
      <c r="EM817" s="236"/>
      <c r="EN817" s="236"/>
      <c r="EO817" s="236"/>
      <c r="EP817" s="236"/>
      <c r="EQ817" s="236"/>
      <c r="ER817" s="236"/>
      <c r="ES817" s="236"/>
      <c r="ET817" s="236"/>
      <c r="EU817" s="236"/>
      <c r="EV817" s="236"/>
      <c r="EW817" s="236"/>
      <c r="EX817" s="236"/>
      <c r="EY817" s="236"/>
      <c r="EZ817" s="236"/>
      <c r="FA817" s="236"/>
      <c r="FB817" s="236"/>
      <c r="FC817" s="236"/>
      <c r="FD817" s="236"/>
      <c r="FE817" s="236"/>
      <c r="FF817" s="236"/>
      <c r="FG817" s="236"/>
      <c r="FH817" s="236"/>
      <c r="FI817" s="236"/>
      <c r="FJ817" s="236"/>
      <c r="FK817" s="236"/>
      <c r="FL817" s="236"/>
      <c r="FM817" s="236"/>
      <c r="FN817" s="236"/>
      <c r="FO817" s="236"/>
      <c r="FP817" s="236"/>
      <c r="FQ817" s="236"/>
      <c r="FR817" s="236"/>
      <c r="FS817" s="236"/>
      <c r="FT817" s="236"/>
      <c r="FU817" s="236"/>
      <c r="FV817" s="236"/>
      <c r="FW817" s="236"/>
      <c r="FX817" s="236"/>
      <c r="FY817" s="236"/>
      <c r="FZ817" s="236"/>
      <c r="GA817" s="236"/>
      <c r="GB817" s="236"/>
      <c r="GC817" s="236"/>
      <c r="GD817" s="236"/>
      <c r="GE817" s="236"/>
      <c r="GF817" s="236"/>
      <c r="GG817" s="236"/>
      <c r="GH817" s="236"/>
      <c r="GI817" s="236"/>
      <c r="GJ817" s="236"/>
      <c r="GK817" s="236"/>
      <c r="GL817" s="236"/>
      <c r="GM817" s="236"/>
      <c r="GN817" s="236"/>
      <c r="GO817" s="236"/>
      <c r="GP817" s="236"/>
      <c r="GQ817" s="236"/>
      <c r="GR817" s="236"/>
      <c r="GS817" s="236"/>
      <c r="GT817" s="236"/>
      <c r="GU817" s="236"/>
      <c r="GV817" s="236"/>
      <c r="GW817" s="236"/>
      <c r="GX817" s="236"/>
      <c r="GY817" s="236"/>
      <c r="GZ817" s="236"/>
      <c r="HA817" s="236"/>
      <c r="HB817" s="236"/>
      <c r="HC817" s="236"/>
      <c r="HD817" s="236"/>
      <c r="HE817" s="236"/>
      <c r="HF817" s="236"/>
      <c r="HG817" s="236"/>
      <c r="HH817" s="236"/>
      <c r="HI817" s="236"/>
      <c r="HJ817" s="236"/>
      <c r="HK817" s="236"/>
      <c r="HL817" s="236"/>
      <c r="HM817" s="236"/>
      <c r="HN817" s="236"/>
      <c r="HO817" s="236"/>
      <c r="HP817" s="236"/>
      <c r="HQ817" s="236"/>
      <c r="HR817" s="236"/>
      <c r="HS817" s="236"/>
      <c r="HT817" s="236"/>
      <c r="HU817" s="236"/>
      <c r="HV817" s="236"/>
      <c r="HW817" s="236"/>
      <c r="HX817" s="236"/>
      <c r="HY817" s="236"/>
      <c r="HZ817" s="236"/>
      <c r="IA817" s="236"/>
      <c r="IB817" s="236"/>
      <c r="IC817" s="236"/>
      <c r="ID817" s="236"/>
      <c r="IE817" s="236"/>
      <c r="IF817" s="236"/>
      <c r="IG817" s="236"/>
      <c r="IH817" s="236"/>
      <c r="II817" s="236"/>
      <c r="IJ817" s="236"/>
      <c r="IK817" s="236"/>
      <c r="IL817" s="236"/>
      <c r="IM817" s="236"/>
      <c r="IN817" s="236"/>
      <c r="IO817" s="236"/>
      <c r="IP817" s="236"/>
      <c r="IQ817" s="236"/>
      <c r="IR817" s="236"/>
      <c r="IS817" s="236"/>
      <c r="IT817" s="236"/>
      <c r="IU817" s="236"/>
      <c r="IV817" s="236"/>
      <c r="IW817" s="236"/>
      <c r="IX817" s="236"/>
      <c r="IY817" s="236"/>
      <c r="IZ817" s="236"/>
      <c r="JA817" s="236"/>
      <c r="JB817" s="236"/>
      <c r="JC817" s="236"/>
      <c r="JD817" s="236"/>
      <c r="JE817" s="236"/>
      <c r="JF817" s="236"/>
      <c r="JG817" s="236"/>
      <c r="JH817" s="236"/>
      <c r="JI817" s="236"/>
      <c r="JJ817" s="236"/>
      <c r="JK817" s="236"/>
      <c r="JL817" s="236"/>
      <c r="JM817" s="236"/>
      <c r="JN817" s="236"/>
      <c r="JO817" s="236"/>
      <c r="JP817" s="236"/>
      <c r="JQ817" s="236"/>
      <c r="JR817" s="236"/>
      <c r="JS817" s="236"/>
      <c r="JT817" s="236"/>
      <c r="JU817" s="236"/>
      <c r="JV817" s="236"/>
      <c r="JW817" s="236"/>
      <c r="JX817" s="236"/>
      <c r="JY817" s="236"/>
      <c r="JZ817" s="236"/>
      <c r="KA817" s="236"/>
      <c r="KB817" s="236"/>
      <c r="KC817" s="236"/>
      <c r="KD817" s="236"/>
      <c r="KE817" s="236"/>
      <c r="KF817" s="236"/>
      <c r="KG817" s="236"/>
      <c r="KH817" s="236"/>
      <c r="KI817" s="236"/>
      <c r="KJ817" s="236"/>
      <c r="KK817" s="236"/>
      <c r="KL817" s="236"/>
      <c r="KM817" s="236"/>
      <c r="KN817" s="236"/>
      <c r="KO817" s="236"/>
      <c r="KP817" s="236"/>
      <c r="KQ817" s="236"/>
      <c r="KR817" s="236"/>
      <c r="KS817" s="236"/>
      <c r="KT817" s="236"/>
      <c r="KU817" s="236"/>
      <c r="KV817" s="236"/>
      <c r="KW817" s="236"/>
      <c r="KX817" s="236"/>
      <c r="KY817" s="236"/>
      <c r="KZ817" s="236"/>
      <c r="LA817" s="236"/>
      <c r="LB817" s="236"/>
      <c r="LC817" s="236"/>
      <c r="LD817" s="236"/>
      <c r="LE817" s="236"/>
      <c r="LF817" s="236"/>
      <c r="LG817" s="236"/>
      <c r="LH817" s="236"/>
      <c r="LI817" s="236"/>
      <c r="LJ817" s="236"/>
      <c r="LK817" s="236"/>
      <c r="LL817" s="236"/>
      <c r="LM817" s="236"/>
      <c r="LN817" s="236"/>
      <c r="LO817" s="236"/>
      <c r="LP817" s="236"/>
      <c r="LQ817" s="236"/>
      <c r="LR817" s="236"/>
      <c r="LS817" s="236"/>
      <c r="LT817" s="236"/>
      <c r="LU817" s="236"/>
      <c r="LV817" s="236"/>
      <c r="LW817" s="236"/>
      <c r="LX817" s="236"/>
      <c r="LY817" s="236"/>
      <c r="LZ817" s="236"/>
      <c r="MA817" s="236"/>
      <c r="MB817" s="236"/>
      <c r="MC817" s="236"/>
      <c r="MD817" s="236"/>
      <c r="ME817" s="236"/>
      <c r="MF817" s="236"/>
      <c r="MG817" s="236"/>
      <c r="MH817" s="236"/>
      <c r="MI817" s="236"/>
      <c r="MJ817" s="236"/>
      <c r="MK817" s="236"/>
      <c r="ML817" s="236"/>
      <c r="MM817" s="236"/>
      <c r="MN817" s="236"/>
      <c r="MO817" s="236"/>
      <c r="MP817" s="236"/>
      <c r="MQ817" s="236"/>
      <c r="MR817" s="236"/>
      <c r="MS817" s="236"/>
      <c r="MT817" s="236"/>
      <c r="MU817" s="236"/>
      <c r="MV817" s="236"/>
      <c r="MW817" s="236"/>
      <c r="MX817" s="236"/>
      <c r="MY817" s="236"/>
      <c r="MZ817" s="236"/>
      <c r="NA817" s="236"/>
      <c r="NB817" s="236"/>
      <c r="NC817" s="236"/>
      <c r="ND817" s="236"/>
      <c r="NE817" s="236"/>
      <c r="NF817" s="236"/>
      <c r="NG817" s="236"/>
      <c r="NH817" s="236"/>
      <c r="NI817" s="236"/>
      <c r="NJ817" s="236"/>
      <c r="NK817" s="236"/>
      <c r="NL817" s="236"/>
      <c r="NM817" s="236"/>
      <c r="NN817" s="236"/>
      <c r="NO817" s="236"/>
      <c r="NP817" s="236"/>
      <c r="NQ817" s="236"/>
      <c r="NR817" s="236"/>
      <c r="NS817" s="236"/>
      <c r="NT817" s="236"/>
      <c r="NU817" s="236"/>
      <c r="NV817" s="236"/>
      <c r="NW817" s="236"/>
      <c r="NX817" s="236"/>
      <c r="NY817" s="236"/>
      <c r="NZ817" s="236"/>
      <c r="OA817" s="236"/>
      <c r="OB817" s="236"/>
      <c r="OC817" s="236"/>
      <c r="OD817" s="236"/>
      <c r="OE817" s="236"/>
      <c r="OF817" s="236"/>
      <c r="OG817" s="236"/>
      <c r="OH817" s="236"/>
      <c r="OI817" s="236"/>
      <c r="OJ817" s="236"/>
      <c r="OK817" s="236"/>
      <c r="OL817" s="236"/>
      <c r="OM817" s="236"/>
      <c r="ON817" s="236"/>
      <c r="OO817" s="236"/>
      <c r="OP817" s="236"/>
      <c r="OQ817" s="236"/>
      <c r="OR817" s="236"/>
      <c r="OS817" s="236"/>
      <c r="OT817" s="236"/>
      <c r="OU817" s="236"/>
      <c r="OV817" s="236"/>
      <c r="OW817" s="236"/>
      <c r="OX817" s="236"/>
      <c r="OY817" s="236"/>
      <c r="OZ817" s="236"/>
      <c r="PA817" s="236"/>
      <c r="PB817" s="236"/>
      <c r="PC817" s="236"/>
      <c r="PD817" s="236"/>
      <c r="PE817" s="236"/>
      <c r="PF817" s="236"/>
      <c r="PG817" s="236"/>
      <c r="PH817" s="236"/>
      <c r="PI817" s="236"/>
      <c r="PJ817" s="236"/>
      <c r="PK817" s="236"/>
      <c r="PL817" s="236"/>
      <c r="PM817" s="236"/>
      <c r="PN817" s="236"/>
      <c r="PO817" s="236"/>
      <c r="PP817" s="236"/>
      <c r="PQ817" s="236"/>
      <c r="PR817" s="236"/>
      <c r="PS817" s="236"/>
      <c r="PT817" s="236"/>
      <c r="PU817" s="236"/>
      <c r="PV817" s="236"/>
      <c r="PW817" s="236"/>
      <c r="PX817" s="236"/>
      <c r="PY817" s="236"/>
      <c r="PZ817" s="236"/>
      <c r="QA817" s="236"/>
      <c r="QB817" s="236"/>
      <c r="QC817" s="236"/>
      <c r="QD817" s="236"/>
      <c r="QE817" s="236"/>
      <c r="QF817" s="236"/>
      <c r="QG817" s="236"/>
      <c r="QH817" s="236"/>
      <c r="QI817" s="236"/>
      <c r="QJ817" s="236"/>
      <c r="QK817" s="236"/>
      <c r="QL817" s="236"/>
      <c r="QM817" s="236"/>
      <c r="QN817" s="236"/>
      <c r="QO817" s="236"/>
      <c r="QP817" s="236"/>
      <c r="QQ817" s="236"/>
      <c r="QR817" s="236"/>
      <c r="QS817" s="236"/>
      <c r="QT817" s="236"/>
      <c r="QU817" s="236"/>
      <c r="QV817" s="236"/>
      <c r="QW817" s="236"/>
      <c r="QX817" s="236"/>
      <c r="QY817" s="236"/>
      <c r="QZ817" s="236"/>
      <c r="RA817" s="236"/>
      <c r="RB817" s="236"/>
      <c r="RC817" s="236"/>
      <c r="RD817" s="236"/>
      <c r="RE817" s="236"/>
      <c r="RF817" s="236"/>
      <c r="RG817" s="236"/>
      <c r="RH817" s="236"/>
      <c r="RI817" s="236"/>
      <c r="RJ817" s="236"/>
      <c r="RK817" s="236"/>
      <c r="RL817" s="236"/>
      <c r="RM817" s="236"/>
      <c r="RN817" s="236"/>
      <c r="RO817" s="236"/>
      <c r="RP817" s="236"/>
      <c r="RQ817" s="236"/>
      <c r="RR817" s="236"/>
      <c r="RS817" s="236"/>
      <c r="RT817" s="236"/>
      <c r="RU817" s="236"/>
      <c r="RV817" s="236"/>
      <c r="RW817" s="236"/>
      <c r="RX817" s="236"/>
      <c r="RY817" s="236"/>
      <c r="RZ817" s="236"/>
      <c r="SA817" s="236"/>
      <c r="SB817" s="236"/>
    </row>
    <row r="818" spans="1:496" s="243" customFormat="1" ht="15" customHeight="1" x14ac:dyDescent="0.2">
      <c r="A818" s="241"/>
      <c r="B818" s="241"/>
      <c r="D818" s="241"/>
      <c r="F818" s="236"/>
      <c r="G818" s="236"/>
      <c r="H818" s="236"/>
      <c r="I818" s="236"/>
      <c r="J818" s="236"/>
      <c r="K818" s="236"/>
      <c r="L818" s="236"/>
      <c r="M818" s="236"/>
      <c r="N818" s="236"/>
      <c r="O818" s="236"/>
      <c r="P818" s="236"/>
      <c r="Q818" s="236"/>
      <c r="R818" s="236"/>
      <c r="S818" s="236"/>
      <c r="T818" s="236"/>
      <c r="U818" s="236"/>
      <c r="V818" s="236"/>
      <c r="W818" s="236"/>
      <c r="X818" s="236"/>
      <c r="Y818" s="236"/>
      <c r="Z818" s="236"/>
      <c r="AA818" s="236"/>
      <c r="AB818" s="236"/>
      <c r="AC818" s="236"/>
      <c r="AD818" s="236"/>
      <c r="AE818" s="236"/>
      <c r="AF818" s="236"/>
      <c r="AG818" s="236"/>
      <c r="AH818" s="236"/>
      <c r="AI818" s="236"/>
      <c r="AJ818" s="236"/>
      <c r="AK818" s="236"/>
      <c r="AL818" s="236"/>
      <c r="AM818" s="236"/>
      <c r="AN818" s="236"/>
      <c r="AO818" s="236"/>
      <c r="AP818" s="236"/>
      <c r="AQ818" s="236"/>
      <c r="AR818" s="236"/>
      <c r="AS818" s="236"/>
      <c r="AT818" s="236"/>
      <c r="AU818" s="236"/>
      <c r="AV818" s="236"/>
      <c r="AW818" s="236"/>
      <c r="AX818" s="236"/>
      <c r="AY818" s="236"/>
      <c r="AZ818" s="236"/>
      <c r="BA818" s="236"/>
      <c r="BB818" s="236"/>
      <c r="BC818" s="236"/>
      <c r="BD818" s="236"/>
      <c r="BE818" s="236"/>
      <c r="BF818" s="236"/>
      <c r="BG818" s="236"/>
      <c r="BH818" s="236"/>
      <c r="BI818" s="236"/>
      <c r="BJ818" s="236"/>
      <c r="BK818" s="236"/>
      <c r="BL818" s="236"/>
      <c r="BM818" s="236"/>
      <c r="BN818" s="236"/>
      <c r="BO818" s="236"/>
      <c r="BP818" s="236"/>
      <c r="BQ818" s="236"/>
      <c r="BR818" s="236"/>
      <c r="BS818" s="236"/>
      <c r="BT818" s="236"/>
      <c r="BU818" s="236"/>
      <c r="BV818" s="236"/>
      <c r="BW818" s="236"/>
      <c r="BX818" s="236"/>
      <c r="BY818" s="236"/>
      <c r="BZ818" s="236"/>
      <c r="CA818" s="236"/>
      <c r="CB818" s="236"/>
      <c r="CC818" s="236"/>
      <c r="CD818" s="236"/>
      <c r="CE818" s="236"/>
      <c r="CF818" s="236"/>
      <c r="CG818" s="236"/>
      <c r="CH818" s="236"/>
      <c r="CI818" s="236"/>
      <c r="CJ818" s="236"/>
      <c r="CK818" s="236"/>
      <c r="CL818" s="236"/>
      <c r="CM818" s="236"/>
      <c r="CN818" s="236"/>
      <c r="CO818" s="236"/>
      <c r="CP818" s="236"/>
      <c r="CQ818" s="236"/>
      <c r="CR818" s="236"/>
      <c r="CS818" s="236"/>
      <c r="CT818" s="236"/>
      <c r="CU818" s="236"/>
      <c r="CV818" s="236"/>
      <c r="CW818" s="236"/>
      <c r="CX818" s="236"/>
      <c r="CY818" s="236"/>
      <c r="CZ818" s="236"/>
      <c r="DA818" s="236"/>
      <c r="DB818" s="236"/>
      <c r="DC818" s="236"/>
      <c r="DD818" s="236"/>
      <c r="DE818" s="236"/>
      <c r="DF818" s="236"/>
      <c r="DG818" s="236"/>
      <c r="DH818" s="236"/>
      <c r="DI818" s="236"/>
      <c r="DJ818" s="236"/>
      <c r="DK818" s="236"/>
      <c r="DL818" s="236"/>
      <c r="DM818" s="236"/>
      <c r="DN818" s="236"/>
      <c r="DO818" s="236"/>
      <c r="DP818" s="236"/>
      <c r="DQ818" s="236"/>
      <c r="DR818" s="236"/>
      <c r="DS818" s="236"/>
      <c r="DT818" s="236"/>
      <c r="DU818" s="236"/>
      <c r="DV818" s="236"/>
      <c r="DW818" s="236"/>
      <c r="DX818" s="236"/>
      <c r="DY818" s="236"/>
      <c r="DZ818" s="236"/>
      <c r="EA818" s="236"/>
      <c r="EB818" s="236"/>
      <c r="EC818" s="236"/>
      <c r="ED818" s="236"/>
      <c r="EE818" s="236"/>
      <c r="EF818" s="236"/>
      <c r="EG818" s="236"/>
      <c r="EH818" s="236"/>
      <c r="EI818" s="236"/>
      <c r="EJ818" s="236"/>
      <c r="EK818" s="236"/>
      <c r="EL818" s="236"/>
      <c r="EM818" s="236"/>
      <c r="EN818" s="236"/>
      <c r="EO818" s="236"/>
      <c r="EP818" s="236"/>
      <c r="EQ818" s="236"/>
      <c r="ER818" s="236"/>
      <c r="ES818" s="236"/>
      <c r="ET818" s="236"/>
      <c r="EU818" s="236"/>
      <c r="EV818" s="236"/>
      <c r="EW818" s="236"/>
      <c r="EX818" s="236"/>
      <c r="EY818" s="236"/>
      <c r="EZ818" s="236"/>
      <c r="FA818" s="236"/>
      <c r="FB818" s="236"/>
      <c r="FC818" s="236"/>
      <c r="FD818" s="236"/>
      <c r="FE818" s="236"/>
      <c r="FF818" s="236"/>
      <c r="FG818" s="236"/>
      <c r="FH818" s="236"/>
      <c r="FI818" s="236"/>
      <c r="FJ818" s="236"/>
      <c r="FK818" s="236"/>
      <c r="FL818" s="236"/>
      <c r="FM818" s="236"/>
      <c r="FN818" s="236"/>
      <c r="FO818" s="236"/>
      <c r="FP818" s="236"/>
      <c r="FQ818" s="236"/>
      <c r="FR818" s="236"/>
      <c r="FS818" s="236"/>
      <c r="FT818" s="236"/>
      <c r="FU818" s="236"/>
      <c r="FV818" s="236"/>
      <c r="FW818" s="236"/>
      <c r="FX818" s="236"/>
      <c r="FY818" s="236"/>
      <c r="FZ818" s="236"/>
      <c r="GA818" s="236"/>
      <c r="GB818" s="236"/>
      <c r="GC818" s="236"/>
      <c r="GD818" s="236"/>
      <c r="GE818" s="236"/>
      <c r="GF818" s="236"/>
      <c r="GG818" s="236"/>
      <c r="GH818" s="236"/>
      <c r="GI818" s="236"/>
      <c r="GJ818" s="236"/>
      <c r="GK818" s="236"/>
      <c r="GL818" s="236"/>
      <c r="GM818" s="236"/>
      <c r="GN818" s="236"/>
      <c r="GO818" s="236"/>
      <c r="GP818" s="236"/>
      <c r="GQ818" s="236"/>
      <c r="GR818" s="236"/>
      <c r="GS818" s="236"/>
      <c r="GT818" s="236"/>
      <c r="GU818" s="236"/>
      <c r="GV818" s="236"/>
      <c r="GW818" s="236"/>
      <c r="GX818" s="236"/>
      <c r="GY818" s="236"/>
      <c r="GZ818" s="236"/>
      <c r="HA818" s="236"/>
      <c r="HB818" s="236"/>
      <c r="HC818" s="236"/>
      <c r="HD818" s="236"/>
      <c r="HE818" s="236"/>
      <c r="HF818" s="236"/>
      <c r="HG818" s="236"/>
      <c r="HH818" s="236"/>
      <c r="HI818" s="236"/>
      <c r="HJ818" s="236"/>
      <c r="HK818" s="236"/>
      <c r="HL818" s="236"/>
      <c r="HM818" s="236"/>
      <c r="HN818" s="236"/>
      <c r="HO818" s="236"/>
      <c r="HP818" s="236"/>
      <c r="HQ818" s="236"/>
      <c r="HR818" s="236"/>
      <c r="HS818" s="236"/>
      <c r="HT818" s="236"/>
      <c r="HU818" s="236"/>
      <c r="HV818" s="236"/>
      <c r="HW818" s="236"/>
      <c r="HX818" s="236"/>
      <c r="HY818" s="236"/>
      <c r="HZ818" s="236"/>
      <c r="IA818" s="236"/>
      <c r="IB818" s="236"/>
      <c r="IC818" s="236"/>
      <c r="ID818" s="236"/>
      <c r="IE818" s="236"/>
      <c r="IF818" s="236"/>
      <c r="IG818" s="236"/>
      <c r="IH818" s="236"/>
      <c r="II818" s="236"/>
      <c r="IJ818" s="236"/>
      <c r="IK818" s="236"/>
      <c r="IL818" s="236"/>
      <c r="IM818" s="236"/>
      <c r="IN818" s="236"/>
      <c r="IO818" s="236"/>
      <c r="IP818" s="236"/>
      <c r="IQ818" s="236"/>
      <c r="IR818" s="236"/>
      <c r="IS818" s="236"/>
      <c r="IT818" s="236"/>
      <c r="IU818" s="236"/>
      <c r="IV818" s="236"/>
      <c r="IW818" s="236"/>
      <c r="IX818" s="236"/>
      <c r="IY818" s="236"/>
      <c r="IZ818" s="236"/>
      <c r="JA818" s="236"/>
      <c r="JB818" s="236"/>
      <c r="JC818" s="236"/>
      <c r="JD818" s="236"/>
      <c r="JE818" s="236"/>
      <c r="JF818" s="236"/>
      <c r="JG818" s="236"/>
      <c r="JH818" s="236"/>
      <c r="JI818" s="236"/>
      <c r="JJ818" s="236"/>
      <c r="JK818" s="236"/>
      <c r="JL818" s="236"/>
      <c r="JM818" s="236"/>
      <c r="JN818" s="236"/>
      <c r="JO818" s="236"/>
      <c r="JP818" s="236"/>
      <c r="JQ818" s="236"/>
      <c r="JR818" s="236"/>
      <c r="JS818" s="236"/>
      <c r="JT818" s="236"/>
      <c r="JU818" s="236"/>
      <c r="JV818" s="236"/>
      <c r="JW818" s="236"/>
      <c r="JX818" s="236"/>
      <c r="JY818" s="236"/>
      <c r="JZ818" s="236"/>
      <c r="KA818" s="236"/>
      <c r="KB818" s="236"/>
      <c r="KC818" s="236"/>
      <c r="KD818" s="236"/>
      <c r="KE818" s="236"/>
      <c r="KF818" s="236"/>
      <c r="KG818" s="236"/>
      <c r="KH818" s="236"/>
      <c r="KI818" s="236"/>
      <c r="KJ818" s="236"/>
      <c r="KK818" s="236"/>
      <c r="KL818" s="236"/>
      <c r="KM818" s="236"/>
      <c r="KN818" s="236"/>
      <c r="KO818" s="236"/>
      <c r="KP818" s="236"/>
      <c r="KQ818" s="236"/>
      <c r="KR818" s="236"/>
      <c r="KS818" s="236"/>
      <c r="KT818" s="236"/>
      <c r="KU818" s="236"/>
      <c r="KV818" s="236"/>
      <c r="KW818" s="236"/>
      <c r="KX818" s="236"/>
      <c r="KY818" s="236"/>
      <c r="KZ818" s="236"/>
      <c r="LA818" s="236"/>
      <c r="LB818" s="236"/>
      <c r="LC818" s="236"/>
      <c r="LD818" s="236"/>
      <c r="LE818" s="236"/>
      <c r="LF818" s="236"/>
      <c r="LG818" s="236"/>
      <c r="LH818" s="236"/>
      <c r="LI818" s="236"/>
      <c r="LJ818" s="236"/>
      <c r="LK818" s="236"/>
      <c r="LL818" s="236"/>
      <c r="LM818" s="236"/>
      <c r="LN818" s="236"/>
      <c r="LO818" s="236"/>
      <c r="LP818" s="236"/>
      <c r="LQ818" s="236"/>
      <c r="LR818" s="236"/>
      <c r="LS818" s="236"/>
      <c r="LT818" s="236"/>
      <c r="LU818" s="236"/>
      <c r="LV818" s="236"/>
      <c r="LW818" s="236"/>
      <c r="LX818" s="236"/>
      <c r="LY818" s="236"/>
      <c r="LZ818" s="236"/>
      <c r="MA818" s="236"/>
      <c r="MB818" s="236"/>
      <c r="MC818" s="236"/>
      <c r="MD818" s="236"/>
      <c r="ME818" s="236"/>
      <c r="MF818" s="236"/>
      <c r="MG818" s="236"/>
      <c r="MH818" s="236"/>
      <c r="MI818" s="236"/>
      <c r="MJ818" s="236"/>
      <c r="MK818" s="236"/>
      <c r="ML818" s="236"/>
      <c r="MM818" s="236"/>
      <c r="MN818" s="236"/>
      <c r="MO818" s="236"/>
      <c r="MP818" s="236"/>
      <c r="MQ818" s="236"/>
      <c r="MR818" s="236"/>
      <c r="MS818" s="236"/>
      <c r="MT818" s="236"/>
      <c r="MU818" s="236"/>
      <c r="MV818" s="236"/>
      <c r="MW818" s="236"/>
      <c r="MX818" s="236"/>
      <c r="MY818" s="236"/>
      <c r="MZ818" s="236"/>
      <c r="NA818" s="236"/>
      <c r="NB818" s="236"/>
      <c r="NC818" s="236"/>
      <c r="ND818" s="236"/>
      <c r="NE818" s="236"/>
      <c r="NF818" s="236"/>
      <c r="NG818" s="236"/>
      <c r="NH818" s="236"/>
      <c r="NI818" s="236"/>
      <c r="NJ818" s="236"/>
      <c r="NK818" s="236"/>
      <c r="NL818" s="236"/>
      <c r="NM818" s="236"/>
      <c r="NN818" s="236"/>
      <c r="NO818" s="236"/>
      <c r="NP818" s="236"/>
      <c r="NQ818" s="236"/>
      <c r="NR818" s="236"/>
      <c r="NS818" s="236"/>
      <c r="NT818" s="236"/>
      <c r="NU818" s="236"/>
      <c r="NV818" s="236"/>
      <c r="NW818" s="236"/>
      <c r="NX818" s="236"/>
      <c r="NY818" s="236"/>
      <c r="NZ818" s="236"/>
      <c r="OA818" s="236"/>
      <c r="OB818" s="236"/>
      <c r="OC818" s="236"/>
      <c r="OD818" s="236"/>
      <c r="OE818" s="236"/>
      <c r="OF818" s="236"/>
      <c r="OG818" s="236"/>
      <c r="OH818" s="236"/>
      <c r="OI818" s="236"/>
      <c r="OJ818" s="236"/>
      <c r="OK818" s="236"/>
      <c r="OL818" s="236"/>
      <c r="OM818" s="236"/>
      <c r="ON818" s="236"/>
      <c r="OO818" s="236"/>
      <c r="OP818" s="236"/>
      <c r="OQ818" s="236"/>
      <c r="OR818" s="236"/>
      <c r="OS818" s="236"/>
      <c r="OT818" s="236"/>
      <c r="OU818" s="236"/>
      <c r="OV818" s="236"/>
      <c r="OW818" s="236"/>
      <c r="OX818" s="236"/>
      <c r="OY818" s="236"/>
      <c r="OZ818" s="236"/>
      <c r="PA818" s="236"/>
      <c r="PB818" s="236"/>
      <c r="PC818" s="236"/>
      <c r="PD818" s="236"/>
      <c r="PE818" s="236"/>
      <c r="PF818" s="236"/>
      <c r="PG818" s="236"/>
      <c r="PH818" s="236"/>
      <c r="PI818" s="236"/>
      <c r="PJ818" s="236"/>
      <c r="PK818" s="236"/>
      <c r="PL818" s="236"/>
      <c r="PM818" s="236"/>
      <c r="PN818" s="236"/>
      <c r="PO818" s="236"/>
      <c r="PP818" s="236"/>
      <c r="PQ818" s="236"/>
      <c r="PR818" s="236"/>
      <c r="PS818" s="236"/>
      <c r="PT818" s="236"/>
      <c r="PU818" s="236"/>
      <c r="PV818" s="236"/>
      <c r="PW818" s="236"/>
      <c r="PX818" s="236"/>
      <c r="PY818" s="236"/>
      <c r="PZ818" s="236"/>
      <c r="QA818" s="236"/>
      <c r="QB818" s="236"/>
      <c r="QC818" s="236"/>
      <c r="QD818" s="236"/>
      <c r="QE818" s="236"/>
      <c r="QF818" s="236"/>
      <c r="QG818" s="236"/>
      <c r="QH818" s="236"/>
      <c r="QI818" s="236"/>
      <c r="QJ818" s="236"/>
      <c r="QK818" s="236"/>
      <c r="QL818" s="236"/>
      <c r="QM818" s="236"/>
      <c r="QN818" s="236"/>
      <c r="QO818" s="236"/>
      <c r="QP818" s="236"/>
      <c r="QQ818" s="236"/>
      <c r="QR818" s="236"/>
      <c r="QS818" s="236"/>
      <c r="QT818" s="236"/>
      <c r="QU818" s="236"/>
      <c r="QV818" s="236"/>
      <c r="QW818" s="236"/>
      <c r="QX818" s="236"/>
      <c r="QY818" s="236"/>
      <c r="QZ818" s="236"/>
      <c r="RA818" s="236"/>
      <c r="RB818" s="236"/>
      <c r="RC818" s="236"/>
      <c r="RD818" s="236"/>
      <c r="RE818" s="236"/>
      <c r="RF818" s="236"/>
      <c r="RG818" s="236"/>
      <c r="RH818" s="236"/>
      <c r="RI818" s="236"/>
      <c r="RJ818" s="236"/>
      <c r="RK818" s="236"/>
      <c r="RL818" s="236"/>
      <c r="RM818" s="236"/>
      <c r="RN818" s="236"/>
      <c r="RO818" s="236"/>
      <c r="RP818" s="236"/>
      <c r="RQ818" s="236"/>
      <c r="RR818" s="236"/>
      <c r="RS818" s="236"/>
      <c r="RT818" s="236"/>
      <c r="RU818" s="236"/>
      <c r="RV818" s="236"/>
      <c r="RW818" s="236"/>
      <c r="RX818" s="236"/>
      <c r="RY818" s="236"/>
      <c r="RZ818" s="236"/>
      <c r="SA818" s="236"/>
      <c r="SB818" s="236"/>
    </row>
    <row r="819" spans="1:496" s="243" customFormat="1" ht="15" customHeight="1" x14ac:dyDescent="0.2">
      <c r="A819" s="241"/>
      <c r="B819" s="241"/>
      <c r="D819" s="241"/>
      <c r="F819" s="236"/>
      <c r="G819" s="236"/>
      <c r="H819" s="236"/>
      <c r="I819" s="236"/>
      <c r="J819" s="236"/>
      <c r="K819" s="236"/>
      <c r="L819" s="236"/>
      <c r="M819" s="236"/>
      <c r="N819" s="236"/>
      <c r="O819" s="236"/>
      <c r="P819" s="236"/>
      <c r="Q819" s="236"/>
      <c r="R819" s="236"/>
      <c r="S819" s="236"/>
      <c r="T819" s="236"/>
      <c r="U819" s="236"/>
      <c r="V819" s="236"/>
      <c r="W819" s="236"/>
      <c r="X819" s="236"/>
      <c r="Y819" s="236"/>
      <c r="Z819" s="236"/>
      <c r="AA819" s="236"/>
      <c r="AB819" s="236"/>
      <c r="AC819" s="236"/>
      <c r="AD819" s="236"/>
      <c r="AE819" s="236"/>
      <c r="AF819" s="236"/>
      <c r="AG819" s="236"/>
      <c r="AH819" s="236"/>
      <c r="AI819" s="236"/>
      <c r="AJ819" s="236"/>
      <c r="AK819" s="236"/>
      <c r="AL819" s="236"/>
      <c r="AM819" s="236"/>
      <c r="AN819" s="236"/>
      <c r="AO819" s="236"/>
      <c r="AP819" s="236"/>
      <c r="AQ819" s="236"/>
      <c r="AR819" s="236"/>
      <c r="AS819" s="236"/>
      <c r="AT819" s="236"/>
      <c r="AU819" s="236"/>
      <c r="AV819" s="236"/>
      <c r="AW819" s="236"/>
      <c r="AX819" s="236"/>
      <c r="AY819" s="236"/>
      <c r="AZ819" s="236"/>
      <c r="BA819" s="236"/>
      <c r="BB819" s="236"/>
      <c r="BC819" s="236"/>
      <c r="BD819" s="236"/>
      <c r="BE819" s="236"/>
      <c r="BF819" s="236"/>
      <c r="BG819" s="236"/>
      <c r="BH819" s="236"/>
      <c r="BI819" s="236"/>
      <c r="BJ819" s="236"/>
      <c r="BK819" s="236"/>
      <c r="BL819" s="236"/>
      <c r="BM819" s="236"/>
      <c r="BN819" s="236"/>
      <c r="BO819" s="236"/>
      <c r="BP819" s="236"/>
      <c r="BQ819" s="236"/>
      <c r="BR819" s="236"/>
      <c r="BS819" s="236"/>
      <c r="BT819" s="236"/>
      <c r="BU819" s="236"/>
      <c r="BV819" s="236"/>
      <c r="BW819" s="236"/>
      <c r="BX819" s="236"/>
      <c r="BY819" s="236"/>
      <c r="BZ819" s="236"/>
      <c r="CA819" s="236"/>
      <c r="CB819" s="236"/>
      <c r="CC819" s="236"/>
      <c r="CD819" s="236"/>
      <c r="CE819" s="236"/>
      <c r="CF819" s="236"/>
      <c r="CG819" s="236"/>
      <c r="CH819" s="236"/>
      <c r="CI819" s="236"/>
      <c r="CJ819" s="236"/>
      <c r="CK819" s="236"/>
      <c r="CL819" s="236"/>
      <c r="CM819" s="236"/>
      <c r="CN819" s="236"/>
      <c r="CO819" s="236"/>
      <c r="CP819" s="236"/>
      <c r="CQ819" s="236"/>
      <c r="CR819" s="236"/>
      <c r="CS819" s="236"/>
      <c r="CT819" s="236"/>
      <c r="CU819" s="236"/>
      <c r="CV819" s="236"/>
      <c r="CW819" s="236"/>
      <c r="CX819" s="236"/>
      <c r="CY819" s="236"/>
      <c r="CZ819" s="236"/>
      <c r="DA819" s="236"/>
      <c r="DB819" s="236"/>
      <c r="DC819" s="236"/>
      <c r="DD819" s="236"/>
      <c r="DE819" s="236"/>
      <c r="DF819" s="236"/>
      <c r="DG819" s="236"/>
      <c r="DH819" s="236"/>
      <c r="DI819" s="236"/>
      <c r="DJ819" s="236"/>
      <c r="DK819" s="236"/>
      <c r="DL819" s="236"/>
      <c r="DM819" s="236"/>
      <c r="DN819" s="236"/>
      <c r="DO819" s="236"/>
      <c r="DP819" s="236"/>
      <c r="DQ819" s="236"/>
      <c r="DR819" s="236"/>
      <c r="DS819" s="236"/>
      <c r="DT819" s="236"/>
      <c r="DU819" s="236"/>
      <c r="DV819" s="236"/>
      <c r="DW819" s="236"/>
      <c r="DX819" s="236"/>
      <c r="DY819" s="236"/>
      <c r="DZ819" s="236"/>
      <c r="EA819" s="236"/>
      <c r="EB819" s="236"/>
      <c r="EC819" s="236"/>
      <c r="ED819" s="236"/>
      <c r="EE819" s="236"/>
      <c r="EF819" s="236"/>
      <c r="EG819" s="236"/>
      <c r="EH819" s="236"/>
      <c r="EI819" s="236"/>
      <c r="EJ819" s="236"/>
      <c r="EK819" s="236"/>
      <c r="EL819" s="236"/>
      <c r="EM819" s="236"/>
      <c r="EN819" s="236"/>
      <c r="EO819" s="236"/>
      <c r="EP819" s="236"/>
      <c r="EQ819" s="236"/>
      <c r="ER819" s="236"/>
      <c r="ES819" s="236"/>
      <c r="ET819" s="236"/>
      <c r="EU819" s="236"/>
      <c r="EV819" s="236"/>
      <c r="EW819" s="236"/>
      <c r="EX819" s="236"/>
      <c r="EY819" s="236"/>
      <c r="EZ819" s="236"/>
      <c r="FA819" s="236"/>
      <c r="FB819" s="236"/>
      <c r="FC819" s="236"/>
      <c r="FD819" s="236"/>
      <c r="FE819" s="236"/>
      <c r="FF819" s="236"/>
      <c r="FG819" s="236"/>
      <c r="FH819" s="236"/>
      <c r="FI819" s="236"/>
      <c r="FJ819" s="236"/>
      <c r="FK819" s="236"/>
      <c r="FL819" s="236"/>
      <c r="FM819" s="236"/>
      <c r="FN819" s="236"/>
      <c r="FO819" s="236"/>
      <c r="FP819" s="236"/>
      <c r="FQ819" s="236"/>
      <c r="FR819" s="236"/>
      <c r="FS819" s="236"/>
      <c r="FT819" s="236"/>
      <c r="FU819" s="236"/>
      <c r="FV819" s="236"/>
      <c r="FW819" s="236"/>
      <c r="FX819" s="236"/>
      <c r="FY819" s="236"/>
      <c r="FZ819" s="236"/>
      <c r="GA819" s="236"/>
      <c r="GB819" s="236"/>
      <c r="GC819" s="236"/>
      <c r="GD819" s="236"/>
      <c r="GE819" s="236"/>
      <c r="GF819" s="236"/>
      <c r="GG819" s="236"/>
      <c r="GH819" s="236"/>
      <c r="GI819" s="236"/>
      <c r="GJ819" s="236"/>
      <c r="GK819" s="236"/>
      <c r="GL819" s="236"/>
      <c r="GM819" s="236"/>
      <c r="GN819" s="236"/>
      <c r="GO819" s="236"/>
      <c r="GP819" s="236"/>
      <c r="GQ819" s="236"/>
      <c r="GR819" s="236"/>
      <c r="GS819" s="236"/>
      <c r="GT819" s="236"/>
      <c r="GU819" s="236"/>
      <c r="GV819" s="236"/>
      <c r="GW819" s="236"/>
      <c r="GX819" s="236"/>
      <c r="GY819" s="236"/>
      <c r="GZ819" s="236"/>
      <c r="HA819" s="236"/>
      <c r="HB819" s="236"/>
      <c r="HC819" s="236"/>
      <c r="HD819" s="236"/>
      <c r="HE819" s="236"/>
      <c r="HF819" s="236"/>
      <c r="HG819" s="236"/>
      <c r="HH819" s="236"/>
      <c r="HI819" s="236"/>
      <c r="HJ819" s="236"/>
      <c r="HK819" s="236"/>
      <c r="HL819" s="236"/>
      <c r="HM819" s="236"/>
      <c r="HN819" s="236"/>
      <c r="HO819" s="236"/>
      <c r="HP819" s="236"/>
      <c r="HQ819" s="236"/>
      <c r="HR819" s="236"/>
      <c r="HS819" s="236"/>
      <c r="HT819" s="236"/>
      <c r="HU819" s="236"/>
      <c r="HV819" s="236"/>
      <c r="HW819" s="236"/>
      <c r="HX819" s="236"/>
      <c r="HY819" s="236"/>
      <c r="HZ819" s="236"/>
      <c r="IA819" s="236"/>
      <c r="IB819" s="236"/>
      <c r="IC819" s="236"/>
      <c r="ID819" s="236"/>
      <c r="IE819" s="236"/>
      <c r="IF819" s="236"/>
      <c r="IG819" s="236"/>
      <c r="IH819" s="236"/>
      <c r="II819" s="236"/>
      <c r="IJ819" s="236"/>
      <c r="IK819" s="236"/>
      <c r="IL819" s="236"/>
      <c r="IM819" s="236"/>
      <c r="IN819" s="236"/>
      <c r="IO819" s="236"/>
      <c r="IP819" s="236"/>
      <c r="IQ819" s="236"/>
      <c r="IR819" s="236"/>
      <c r="IS819" s="236"/>
      <c r="IT819" s="236"/>
      <c r="IU819" s="236"/>
      <c r="IV819" s="236"/>
      <c r="IW819" s="236"/>
      <c r="IX819" s="236"/>
      <c r="IY819" s="236"/>
      <c r="IZ819" s="236"/>
      <c r="JA819" s="236"/>
      <c r="JB819" s="236"/>
      <c r="JC819" s="236"/>
      <c r="JD819" s="236"/>
      <c r="JE819" s="236"/>
      <c r="JF819" s="236"/>
      <c r="JG819" s="236"/>
      <c r="JH819" s="236"/>
      <c r="JI819" s="236"/>
      <c r="JJ819" s="236"/>
      <c r="JK819" s="236"/>
      <c r="JL819" s="236"/>
      <c r="JM819" s="236"/>
      <c r="JN819" s="236"/>
      <c r="JO819" s="236"/>
      <c r="JP819" s="236"/>
      <c r="JQ819" s="236"/>
      <c r="JR819" s="236"/>
      <c r="JS819" s="236"/>
      <c r="JT819" s="236"/>
      <c r="JU819" s="236"/>
      <c r="JV819" s="236"/>
      <c r="JW819" s="236"/>
      <c r="JX819" s="236"/>
      <c r="JY819" s="236"/>
      <c r="JZ819" s="236"/>
      <c r="KA819" s="236"/>
      <c r="KB819" s="236"/>
      <c r="KC819" s="236"/>
      <c r="KD819" s="236"/>
      <c r="KE819" s="236"/>
      <c r="KF819" s="236"/>
      <c r="KG819" s="236"/>
      <c r="KH819" s="236"/>
      <c r="KI819" s="236"/>
      <c r="KJ819" s="236"/>
      <c r="KK819" s="236"/>
      <c r="KL819" s="236"/>
      <c r="KM819" s="236"/>
      <c r="KN819" s="236"/>
      <c r="KO819" s="236"/>
      <c r="KP819" s="236"/>
      <c r="KQ819" s="236"/>
      <c r="KR819" s="236"/>
      <c r="KS819" s="236"/>
      <c r="KT819" s="236"/>
      <c r="KU819" s="236"/>
      <c r="KV819" s="236"/>
      <c r="KW819" s="236"/>
      <c r="KX819" s="236"/>
      <c r="KY819" s="236"/>
      <c r="KZ819" s="236"/>
      <c r="LA819" s="236"/>
      <c r="LB819" s="236"/>
      <c r="LC819" s="236"/>
      <c r="LD819" s="236"/>
      <c r="LE819" s="236"/>
      <c r="LF819" s="236"/>
      <c r="LG819" s="236"/>
      <c r="LH819" s="236"/>
      <c r="LI819" s="236"/>
      <c r="LJ819" s="236"/>
      <c r="LK819" s="236"/>
      <c r="LL819" s="236"/>
      <c r="LM819" s="236"/>
      <c r="LN819" s="236"/>
      <c r="LO819" s="236"/>
      <c r="LP819" s="236"/>
      <c r="LQ819" s="236"/>
      <c r="LR819" s="236"/>
      <c r="LS819" s="236"/>
      <c r="LT819" s="236"/>
      <c r="LU819" s="236"/>
      <c r="LV819" s="236"/>
      <c r="LW819" s="236"/>
      <c r="LX819" s="236"/>
      <c r="LY819" s="236"/>
      <c r="LZ819" s="236"/>
      <c r="MA819" s="236"/>
      <c r="MB819" s="236"/>
      <c r="MC819" s="236"/>
      <c r="MD819" s="236"/>
      <c r="ME819" s="236"/>
      <c r="MF819" s="236"/>
      <c r="MG819" s="236"/>
      <c r="MH819" s="236"/>
      <c r="MI819" s="236"/>
      <c r="MJ819" s="236"/>
      <c r="MK819" s="236"/>
      <c r="ML819" s="236"/>
      <c r="MM819" s="236"/>
      <c r="MN819" s="236"/>
      <c r="MO819" s="236"/>
      <c r="MP819" s="236"/>
      <c r="MQ819" s="236"/>
      <c r="MR819" s="236"/>
      <c r="MS819" s="236"/>
      <c r="MT819" s="236"/>
      <c r="MU819" s="236"/>
      <c r="MV819" s="236"/>
      <c r="MW819" s="236"/>
      <c r="MX819" s="236"/>
      <c r="MY819" s="236"/>
      <c r="MZ819" s="236"/>
      <c r="NA819" s="236"/>
      <c r="NB819" s="236"/>
      <c r="NC819" s="236"/>
      <c r="ND819" s="236"/>
      <c r="NE819" s="236"/>
      <c r="NF819" s="236"/>
      <c r="NG819" s="236"/>
      <c r="NH819" s="236"/>
      <c r="NI819" s="236"/>
      <c r="NJ819" s="236"/>
      <c r="NK819" s="236"/>
      <c r="NL819" s="236"/>
      <c r="NM819" s="236"/>
      <c r="NN819" s="236"/>
      <c r="NO819" s="236"/>
      <c r="NP819" s="236"/>
      <c r="NQ819" s="236"/>
      <c r="NR819" s="236"/>
      <c r="NS819" s="236"/>
      <c r="NT819" s="236"/>
      <c r="NU819" s="236"/>
      <c r="NV819" s="236"/>
      <c r="NW819" s="236"/>
      <c r="NX819" s="236"/>
      <c r="NY819" s="236"/>
      <c r="NZ819" s="236"/>
      <c r="OA819" s="236"/>
      <c r="OB819" s="236"/>
      <c r="OC819" s="236"/>
      <c r="OD819" s="236"/>
      <c r="OE819" s="236"/>
      <c r="OF819" s="236"/>
      <c r="OG819" s="236"/>
      <c r="OH819" s="236"/>
      <c r="OI819" s="236"/>
      <c r="OJ819" s="236"/>
      <c r="OK819" s="236"/>
      <c r="OL819" s="236"/>
      <c r="OM819" s="236"/>
      <c r="ON819" s="236"/>
      <c r="OO819" s="236"/>
      <c r="OP819" s="236"/>
      <c r="OQ819" s="236"/>
      <c r="OR819" s="236"/>
      <c r="OS819" s="236"/>
      <c r="OT819" s="236"/>
      <c r="OU819" s="236"/>
      <c r="OV819" s="236"/>
      <c r="OW819" s="236"/>
      <c r="OX819" s="236"/>
      <c r="OY819" s="236"/>
      <c r="OZ819" s="236"/>
      <c r="PA819" s="236"/>
      <c r="PB819" s="236"/>
      <c r="PC819" s="236"/>
      <c r="PD819" s="236"/>
      <c r="PE819" s="236"/>
      <c r="PF819" s="236"/>
      <c r="PG819" s="236"/>
      <c r="PH819" s="236"/>
      <c r="PI819" s="236"/>
      <c r="PJ819" s="236"/>
      <c r="PK819" s="236"/>
      <c r="PL819" s="236"/>
      <c r="PM819" s="236"/>
      <c r="PN819" s="236"/>
      <c r="PO819" s="236"/>
      <c r="PP819" s="236"/>
      <c r="PQ819" s="236"/>
      <c r="PR819" s="236"/>
      <c r="PS819" s="236"/>
      <c r="PT819" s="236"/>
      <c r="PU819" s="236"/>
      <c r="PV819" s="236"/>
      <c r="PW819" s="236"/>
      <c r="PX819" s="236"/>
      <c r="PY819" s="236"/>
      <c r="PZ819" s="236"/>
      <c r="QA819" s="236"/>
      <c r="QB819" s="236"/>
      <c r="QC819" s="236"/>
      <c r="QD819" s="236"/>
      <c r="QE819" s="236"/>
      <c r="QF819" s="236"/>
      <c r="QG819" s="236"/>
      <c r="QH819" s="236"/>
      <c r="QI819" s="236"/>
      <c r="QJ819" s="236"/>
      <c r="QK819" s="236"/>
      <c r="QL819" s="236"/>
      <c r="QM819" s="236"/>
      <c r="QN819" s="236"/>
      <c r="QO819" s="236"/>
      <c r="QP819" s="236"/>
      <c r="QQ819" s="236"/>
      <c r="QR819" s="236"/>
      <c r="QS819" s="236"/>
      <c r="QT819" s="236"/>
      <c r="QU819" s="236"/>
      <c r="QV819" s="236"/>
      <c r="QW819" s="236"/>
      <c r="QX819" s="236"/>
      <c r="QY819" s="236"/>
      <c r="QZ819" s="236"/>
      <c r="RA819" s="236"/>
      <c r="RB819" s="236"/>
      <c r="RC819" s="236"/>
      <c r="RD819" s="236"/>
      <c r="RE819" s="236"/>
      <c r="RF819" s="236"/>
      <c r="RG819" s="236"/>
      <c r="RH819" s="236"/>
      <c r="RI819" s="236"/>
      <c r="RJ819" s="236"/>
      <c r="RK819" s="236"/>
      <c r="RL819" s="236"/>
      <c r="RM819" s="236"/>
      <c r="RN819" s="236"/>
      <c r="RO819" s="236"/>
      <c r="RP819" s="236"/>
      <c r="RQ819" s="236"/>
      <c r="RR819" s="236"/>
      <c r="RS819" s="236"/>
      <c r="RT819" s="236"/>
      <c r="RU819" s="236"/>
      <c r="RV819" s="236"/>
      <c r="RW819" s="236"/>
      <c r="RX819" s="236"/>
      <c r="RY819" s="236"/>
      <c r="RZ819" s="236"/>
      <c r="SA819" s="236"/>
      <c r="SB819" s="236"/>
    </row>
    <row r="820" spans="1:496" ht="15" customHeight="1" x14ac:dyDescent="0.2">
      <c r="A820" s="237"/>
    </row>
    <row r="821" spans="1:496" ht="15" customHeight="1" x14ac:dyDescent="0.2">
      <c r="A821" s="237" t="s">
        <v>1091</v>
      </c>
      <c r="B821" s="237">
        <v>210</v>
      </c>
      <c r="E821" s="236" t="s">
        <v>756</v>
      </c>
    </row>
    <row r="822" spans="1:496" ht="15" customHeight="1" x14ac:dyDescent="0.2">
      <c r="A822" s="237" t="s">
        <v>1092</v>
      </c>
      <c r="B822" s="237">
        <v>210001</v>
      </c>
      <c r="E822" s="236" t="s">
        <v>523</v>
      </c>
    </row>
    <row r="823" spans="1:496" ht="15" customHeight="1" x14ac:dyDescent="0.2">
      <c r="A823" s="237" t="s">
        <v>1093</v>
      </c>
      <c r="B823" s="237">
        <v>210002</v>
      </c>
      <c r="E823" s="236" t="s">
        <v>524</v>
      </c>
    </row>
    <row r="824" spans="1:496" ht="15" customHeight="1" x14ac:dyDescent="0.2">
      <c r="A824" s="237" t="s">
        <v>1094</v>
      </c>
      <c r="B824" s="237">
        <v>210003</v>
      </c>
      <c r="E824" s="236" t="s">
        <v>525</v>
      </c>
    </row>
    <row r="825" spans="1:496" ht="15" customHeight="1" x14ac:dyDescent="0.2">
      <c r="A825" s="237" t="s">
        <v>1095</v>
      </c>
      <c r="B825" s="237">
        <v>210004</v>
      </c>
      <c r="E825" s="236" t="s">
        <v>526</v>
      </c>
    </row>
    <row r="826" spans="1:496" ht="15" customHeight="1" x14ac:dyDescent="0.2">
      <c r="A826" s="237" t="s">
        <v>1096</v>
      </c>
      <c r="B826" s="237">
        <v>210005</v>
      </c>
      <c r="E826" s="236" t="s">
        <v>527</v>
      </c>
    </row>
    <row r="827" spans="1:496" ht="15" customHeight="1" x14ac:dyDescent="0.2">
      <c r="A827" s="237" t="s">
        <v>1097</v>
      </c>
      <c r="B827" s="237">
        <v>210006</v>
      </c>
      <c r="E827" s="236" t="s">
        <v>528</v>
      </c>
    </row>
    <row r="828" spans="1:496" ht="15" customHeight="1" x14ac:dyDescent="0.2">
      <c r="A828" s="237" t="s">
        <v>1098</v>
      </c>
      <c r="B828" s="237">
        <v>210007</v>
      </c>
      <c r="E828" s="236" t="s">
        <v>529</v>
      </c>
    </row>
    <row r="829" spans="1:496" ht="15" customHeight="1" x14ac:dyDescent="0.2">
      <c r="A829" s="237" t="s">
        <v>1099</v>
      </c>
      <c r="B829" s="237">
        <v>210008</v>
      </c>
      <c r="E829" s="236" t="s">
        <v>530</v>
      </c>
    </row>
    <row r="830" spans="1:496" ht="15" customHeight="1" x14ac:dyDescent="0.2">
      <c r="A830" s="237"/>
    </row>
    <row r="831" spans="1:496" ht="15" customHeight="1" x14ac:dyDescent="0.2">
      <c r="A831" s="237" t="s">
        <v>1100</v>
      </c>
      <c r="B831" s="237">
        <v>211</v>
      </c>
      <c r="E831" s="236" t="s">
        <v>757</v>
      </c>
    </row>
    <row r="832" spans="1:496" ht="15" customHeight="1" x14ac:dyDescent="0.2">
      <c r="A832" s="237" t="s">
        <v>1101</v>
      </c>
      <c r="B832" s="237">
        <v>211001</v>
      </c>
      <c r="E832" s="236" t="s">
        <v>531</v>
      </c>
    </row>
    <row r="833" spans="1:496" ht="15" customHeight="1" x14ac:dyDescent="0.2">
      <c r="A833" s="237" t="s">
        <v>1102</v>
      </c>
      <c r="B833" s="237">
        <v>211002</v>
      </c>
      <c r="E833" s="236" t="s">
        <v>532</v>
      </c>
    </row>
    <row r="834" spans="1:496" ht="15" customHeight="1" x14ac:dyDescent="0.2">
      <c r="A834" s="237" t="s">
        <v>1103</v>
      </c>
      <c r="B834" s="237">
        <v>211003</v>
      </c>
      <c r="E834" s="236" t="s">
        <v>533</v>
      </c>
    </row>
    <row r="835" spans="1:496" ht="15" customHeight="1" x14ac:dyDescent="0.2">
      <c r="A835" s="237" t="s">
        <v>1104</v>
      </c>
      <c r="B835" s="237">
        <v>211004</v>
      </c>
      <c r="E835" s="236" t="s">
        <v>534</v>
      </c>
    </row>
    <row r="836" spans="1:496" ht="15" customHeight="1" x14ac:dyDescent="0.2">
      <c r="A836" s="237" t="s">
        <v>1105</v>
      </c>
      <c r="B836" s="237">
        <v>211005</v>
      </c>
      <c r="E836" s="236" t="s">
        <v>535</v>
      </c>
    </row>
    <row r="837" spans="1:496" s="243" customFormat="1" ht="15" customHeight="1" x14ac:dyDescent="0.2">
      <c r="A837" s="241"/>
      <c r="B837" s="241"/>
      <c r="D837" s="241"/>
      <c r="F837" s="236"/>
      <c r="G837" s="236"/>
      <c r="H837" s="236"/>
      <c r="I837" s="236"/>
      <c r="J837" s="236"/>
      <c r="K837" s="236"/>
      <c r="L837" s="236"/>
      <c r="M837" s="236"/>
      <c r="N837" s="236"/>
      <c r="O837" s="236"/>
      <c r="P837" s="236"/>
      <c r="Q837" s="236"/>
      <c r="R837" s="236"/>
      <c r="S837" s="236"/>
      <c r="T837" s="236"/>
      <c r="U837" s="236"/>
      <c r="V837" s="236"/>
      <c r="W837" s="236"/>
      <c r="X837" s="236"/>
      <c r="Y837" s="236"/>
      <c r="Z837" s="236"/>
      <c r="AA837" s="236"/>
      <c r="AB837" s="236"/>
      <c r="AC837" s="236"/>
      <c r="AD837" s="236"/>
      <c r="AE837" s="236"/>
      <c r="AF837" s="236"/>
      <c r="AG837" s="236"/>
      <c r="AH837" s="236"/>
      <c r="AI837" s="236"/>
      <c r="AJ837" s="236"/>
      <c r="AK837" s="236"/>
      <c r="AL837" s="236"/>
      <c r="AM837" s="236"/>
      <c r="AN837" s="236"/>
      <c r="AO837" s="236"/>
      <c r="AP837" s="236"/>
      <c r="AQ837" s="236"/>
      <c r="AR837" s="236"/>
      <c r="AS837" s="236"/>
      <c r="AT837" s="236"/>
      <c r="AU837" s="236"/>
      <c r="AV837" s="236"/>
      <c r="AW837" s="236"/>
      <c r="AX837" s="236"/>
      <c r="AY837" s="236"/>
      <c r="AZ837" s="236"/>
      <c r="BA837" s="236"/>
      <c r="BB837" s="236"/>
      <c r="BC837" s="236"/>
      <c r="BD837" s="236"/>
      <c r="BE837" s="236"/>
      <c r="BF837" s="236"/>
      <c r="BG837" s="236"/>
      <c r="BH837" s="236"/>
      <c r="BI837" s="236"/>
      <c r="BJ837" s="236"/>
      <c r="BK837" s="236"/>
      <c r="BL837" s="236"/>
      <c r="BM837" s="236"/>
      <c r="BN837" s="236"/>
      <c r="BO837" s="236"/>
      <c r="BP837" s="236"/>
      <c r="BQ837" s="236"/>
      <c r="BR837" s="236"/>
      <c r="BS837" s="236"/>
      <c r="BT837" s="236"/>
      <c r="BU837" s="236"/>
      <c r="BV837" s="236"/>
      <c r="BW837" s="236"/>
      <c r="BX837" s="236"/>
      <c r="BY837" s="236"/>
      <c r="BZ837" s="236"/>
      <c r="CA837" s="236"/>
      <c r="CB837" s="236"/>
      <c r="CC837" s="236"/>
      <c r="CD837" s="236"/>
      <c r="CE837" s="236"/>
      <c r="CF837" s="236"/>
      <c r="CG837" s="236"/>
      <c r="CH837" s="236"/>
      <c r="CI837" s="236"/>
      <c r="CJ837" s="236"/>
      <c r="CK837" s="236"/>
      <c r="CL837" s="236"/>
      <c r="CM837" s="236"/>
      <c r="CN837" s="236"/>
      <c r="CO837" s="236"/>
      <c r="CP837" s="236"/>
      <c r="CQ837" s="236"/>
      <c r="CR837" s="236"/>
      <c r="CS837" s="236"/>
      <c r="CT837" s="236"/>
      <c r="CU837" s="236"/>
      <c r="CV837" s="236"/>
      <c r="CW837" s="236"/>
      <c r="CX837" s="236"/>
      <c r="CY837" s="236"/>
      <c r="CZ837" s="236"/>
      <c r="DA837" s="236"/>
      <c r="DB837" s="236"/>
      <c r="DC837" s="236"/>
      <c r="DD837" s="236"/>
      <c r="DE837" s="236"/>
      <c r="DF837" s="236"/>
      <c r="DG837" s="236"/>
      <c r="DH837" s="236"/>
      <c r="DI837" s="236"/>
      <c r="DJ837" s="236"/>
      <c r="DK837" s="236"/>
      <c r="DL837" s="236"/>
      <c r="DM837" s="236"/>
      <c r="DN837" s="236"/>
      <c r="DO837" s="236"/>
      <c r="DP837" s="236"/>
      <c r="DQ837" s="236"/>
      <c r="DR837" s="236"/>
      <c r="DS837" s="236"/>
      <c r="DT837" s="236"/>
      <c r="DU837" s="236"/>
      <c r="DV837" s="236"/>
      <c r="DW837" s="236"/>
      <c r="DX837" s="236"/>
      <c r="DY837" s="236"/>
      <c r="DZ837" s="236"/>
      <c r="EA837" s="236"/>
      <c r="EB837" s="236"/>
      <c r="EC837" s="236"/>
      <c r="ED837" s="236"/>
      <c r="EE837" s="236"/>
      <c r="EF837" s="236"/>
      <c r="EG837" s="236"/>
      <c r="EH837" s="236"/>
      <c r="EI837" s="236"/>
      <c r="EJ837" s="236"/>
      <c r="EK837" s="236"/>
      <c r="EL837" s="236"/>
      <c r="EM837" s="236"/>
      <c r="EN837" s="236"/>
      <c r="EO837" s="236"/>
      <c r="EP837" s="236"/>
      <c r="EQ837" s="236"/>
      <c r="ER837" s="236"/>
      <c r="ES837" s="236"/>
      <c r="ET837" s="236"/>
      <c r="EU837" s="236"/>
      <c r="EV837" s="236"/>
      <c r="EW837" s="236"/>
      <c r="EX837" s="236"/>
      <c r="EY837" s="236"/>
      <c r="EZ837" s="236"/>
      <c r="FA837" s="236"/>
      <c r="FB837" s="236"/>
      <c r="FC837" s="236"/>
      <c r="FD837" s="236"/>
      <c r="FE837" s="236"/>
      <c r="FF837" s="236"/>
      <c r="FG837" s="236"/>
      <c r="FH837" s="236"/>
      <c r="FI837" s="236"/>
      <c r="FJ837" s="236"/>
      <c r="FK837" s="236"/>
      <c r="FL837" s="236"/>
      <c r="FM837" s="236"/>
      <c r="FN837" s="236"/>
      <c r="FO837" s="236"/>
      <c r="FP837" s="236"/>
      <c r="FQ837" s="236"/>
      <c r="FR837" s="236"/>
      <c r="FS837" s="236"/>
      <c r="FT837" s="236"/>
      <c r="FU837" s="236"/>
      <c r="FV837" s="236"/>
      <c r="FW837" s="236"/>
      <c r="FX837" s="236"/>
      <c r="FY837" s="236"/>
      <c r="FZ837" s="236"/>
      <c r="GA837" s="236"/>
      <c r="GB837" s="236"/>
      <c r="GC837" s="236"/>
      <c r="GD837" s="236"/>
      <c r="GE837" s="236"/>
      <c r="GF837" s="236"/>
      <c r="GG837" s="236"/>
      <c r="GH837" s="236"/>
      <c r="GI837" s="236"/>
      <c r="GJ837" s="236"/>
      <c r="GK837" s="236"/>
      <c r="GL837" s="236"/>
      <c r="GM837" s="236"/>
      <c r="GN837" s="236"/>
      <c r="GO837" s="236"/>
      <c r="GP837" s="236"/>
      <c r="GQ837" s="236"/>
      <c r="GR837" s="236"/>
      <c r="GS837" s="236"/>
      <c r="GT837" s="236"/>
      <c r="GU837" s="236"/>
      <c r="GV837" s="236"/>
      <c r="GW837" s="236"/>
      <c r="GX837" s="236"/>
      <c r="GY837" s="236"/>
      <c r="GZ837" s="236"/>
      <c r="HA837" s="236"/>
      <c r="HB837" s="236"/>
      <c r="HC837" s="236"/>
      <c r="HD837" s="236"/>
      <c r="HE837" s="236"/>
      <c r="HF837" s="236"/>
      <c r="HG837" s="236"/>
      <c r="HH837" s="236"/>
      <c r="HI837" s="236"/>
      <c r="HJ837" s="236"/>
      <c r="HK837" s="236"/>
      <c r="HL837" s="236"/>
      <c r="HM837" s="236"/>
      <c r="HN837" s="236"/>
      <c r="HO837" s="236"/>
      <c r="HP837" s="236"/>
      <c r="HQ837" s="236"/>
      <c r="HR837" s="236"/>
      <c r="HS837" s="236"/>
      <c r="HT837" s="236"/>
      <c r="HU837" s="236"/>
      <c r="HV837" s="236"/>
      <c r="HW837" s="236"/>
      <c r="HX837" s="236"/>
      <c r="HY837" s="236"/>
      <c r="HZ837" s="236"/>
      <c r="IA837" s="236"/>
      <c r="IB837" s="236"/>
      <c r="IC837" s="236"/>
      <c r="ID837" s="236"/>
      <c r="IE837" s="236"/>
      <c r="IF837" s="236"/>
      <c r="IG837" s="236"/>
      <c r="IH837" s="236"/>
      <c r="II837" s="236"/>
      <c r="IJ837" s="236"/>
      <c r="IK837" s="236"/>
      <c r="IL837" s="236"/>
      <c r="IM837" s="236"/>
      <c r="IN837" s="236"/>
      <c r="IO837" s="236"/>
      <c r="IP837" s="236"/>
      <c r="IQ837" s="236"/>
      <c r="IR837" s="236"/>
      <c r="IS837" s="236"/>
      <c r="IT837" s="236"/>
      <c r="IU837" s="236"/>
      <c r="IV837" s="236"/>
      <c r="IW837" s="236"/>
      <c r="IX837" s="236"/>
      <c r="IY837" s="236"/>
      <c r="IZ837" s="236"/>
      <c r="JA837" s="236"/>
      <c r="JB837" s="236"/>
      <c r="JC837" s="236"/>
      <c r="JD837" s="236"/>
      <c r="JE837" s="236"/>
      <c r="JF837" s="236"/>
      <c r="JG837" s="236"/>
      <c r="JH837" s="236"/>
      <c r="JI837" s="236"/>
      <c r="JJ837" s="236"/>
      <c r="JK837" s="236"/>
      <c r="JL837" s="236"/>
      <c r="JM837" s="236"/>
      <c r="JN837" s="236"/>
      <c r="JO837" s="236"/>
      <c r="JP837" s="236"/>
      <c r="JQ837" s="236"/>
      <c r="JR837" s="236"/>
      <c r="JS837" s="236"/>
      <c r="JT837" s="236"/>
      <c r="JU837" s="236"/>
      <c r="JV837" s="236"/>
      <c r="JW837" s="236"/>
      <c r="JX837" s="236"/>
      <c r="JY837" s="236"/>
      <c r="JZ837" s="236"/>
      <c r="KA837" s="236"/>
      <c r="KB837" s="236"/>
      <c r="KC837" s="236"/>
      <c r="KD837" s="236"/>
      <c r="KE837" s="236"/>
      <c r="KF837" s="236"/>
      <c r="KG837" s="236"/>
      <c r="KH837" s="236"/>
      <c r="KI837" s="236"/>
      <c r="KJ837" s="236"/>
      <c r="KK837" s="236"/>
      <c r="KL837" s="236"/>
      <c r="KM837" s="236"/>
      <c r="KN837" s="236"/>
      <c r="KO837" s="236"/>
      <c r="KP837" s="236"/>
      <c r="KQ837" s="236"/>
      <c r="KR837" s="236"/>
      <c r="KS837" s="236"/>
      <c r="KT837" s="236"/>
      <c r="KU837" s="236"/>
      <c r="KV837" s="236"/>
      <c r="KW837" s="236"/>
      <c r="KX837" s="236"/>
      <c r="KY837" s="236"/>
      <c r="KZ837" s="236"/>
      <c r="LA837" s="236"/>
      <c r="LB837" s="236"/>
      <c r="LC837" s="236"/>
      <c r="LD837" s="236"/>
      <c r="LE837" s="236"/>
      <c r="LF837" s="236"/>
      <c r="LG837" s="236"/>
      <c r="LH837" s="236"/>
      <c r="LI837" s="236"/>
      <c r="LJ837" s="236"/>
      <c r="LK837" s="236"/>
      <c r="LL837" s="236"/>
      <c r="LM837" s="236"/>
      <c r="LN837" s="236"/>
      <c r="LO837" s="236"/>
      <c r="LP837" s="236"/>
      <c r="LQ837" s="236"/>
      <c r="LR837" s="236"/>
      <c r="LS837" s="236"/>
      <c r="LT837" s="236"/>
      <c r="LU837" s="236"/>
      <c r="LV837" s="236"/>
      <c r="LW837" s="236"/>
      <c r="LX837" s="236"/>
      <c r="LY837" s="236"/>
      <c r="LZ837" s="236"/>
      <c r="MA837" s="236"/>
      <c r="MB837" s="236"/>
      <c r="MC837" s="236"/>
      <c r="MD837" s="236"/>
      <c r="ME837" s="236"/>
      <c r="MF837" s="236"/>
      <c r="MG837" s="236"/>
      <c r="MH837" s="236"/>
      <c r="MI837" s="236"/>
      <c r="MJ837" s="236"/>
      <c r="MK837" s="236"/>
      <c r="ML837" s="236"/>
      <c r="MM837" s="236"/>
      <c r="MN837" s="236"/>
      <c r="MO837" s="236"/>
      <c r="MP837" s="236"/>
      <c r="MQ837" s="236"/>
      <c r="MR837" s="236"/>
      <c r="MS837" s="236"/>
      <c r="MT837" s="236"/>
      <c r="MU837" s="236"/>
      <c r="MV837" s="236"/>
      <c r="MW837" s="236"/>
      <c r="MX837" s="236"/>
      <c r="MY837" s="236"/>
      <c r="MZ837" s="236"/>
      <c r="NA837" s="236"/>
      <c r="NB837" s="236"/>
      <c r="NC837" s="236"/>
      <c r="ND837" s="236"/>
      <c r="NE837" s="236"/>
      <c r="NF837" s="236"/>
      <c r="NG837" s="236"/>
      <c r="NH837" s="236"/>
      <c r="NI837" s="236"/>
      <c r="NJ837" s="236"/>
      <c r="NK837" s="236"/>
      <c r="NL837" s="236"/>
      <c r="NM837" s="236"/>
      <c r="NN837" s="236"/>
      <c r="NO837" s="236"/>
      <c r="NP837" s="236"/>
      <c r="NQ837" s="236"/>
      <c r="NR837" s="236"/>
      <c r="NS837" s="236"/>
      <c r="NT837" s="236"/>
      <c r="NU837" s="236"/>
      <c r="NV837" s="236"/>
      <c r="NW837" s="236"/>
      <c r="NX837" s="236"/>
      <c r="NY837" s="236"/>
      <c r="NZ837" s="236"/>
      <c r="OA837" s="236"/>
      <c r="OB837" s="236"/>
      <c r="OC837" s="236"/>
      <c r="OD837" s="236"/>
      <c r="OE837" s="236"/>
      <c r="OF837" s="236"/>
      <c r="OG837" s="236"/>
      <c r="OH837" s="236"/>
      <c r="OI837" s="236"/>
      <c r="OJ837" s="236"/>
      <c r="OK837" s="236"/>
      <c r="OL837" s="236"/>
      <c r="OM837" s="236"/>
      <c r="ON837" s="236"/>
      <c r="OO837" s="236"/>
      <c r="OP837" s="236"/>
      <c r="OQ837" s="236"/>
      <c r="OR837" s="236"/>
      <c r="OS837" s="236"/>
      <c r="OT837" s="236"/>
      <c r="OU837" s="236"/>
      <c r="OV837" s="236"/>
      <c r="OW837" s="236"/>
      <c r="OX837" s="236"/>
      <c r="OY837" s="236"/>
      <c r="OZ837" s="236"/>
      <c r="PA837" s="236"/>
      <c r="PB837" s="236"/>
      <c r="PC837" s="236"/>
      <c r="PD837" s="236"/>
      <c r="PE837" s="236"/>
      <c r="PF837" s="236"/>
      <c r="PG837" s="236"/>
      <c r="PH837" s="236"/>
      <c r="PI837" s="236"/>
      <c r="PJ837" s="236"/>
      <c r="PK837" s="236"/>
      <c r="PL837" s="236"/>
      <c r="PM837" s="236"/>
      <c r="PN837" s="236"/>
      <c r="PO837" s="236"/>
      <c r="PP837" s="236"/>
      <c r="PQ837" s="236"/>
      <c r="PR837" s="236"/>
      <c r="PS837" s="236"/>
      <c r="PT837" s="236"/>
      <c r="PU837" s="236"/>
      <c r="PV837" s="236"/>
      <c r="PW837" s="236"/>
      <c r="PX837" s="236"/>
      <c r="PY837" s="236"/>
      <c r="PZ837" s="236"/>
      <c r="QA837" s="236"/>
      <c r="QB837" s="236"/>
      <c r="QC837" s="236"/>
      <c r="QD837" s="236"/>
      <c r="QE837" s="236"/>
      <c r="QF837" s="236"/>
      <c r="QG837" s="236"/>
      <c r="QH837" s="236"/>
      <c r="QI837" s="236"/>
      <c r="QJ837" s="236"/>
      <c r="QK837" s="236"/>
      <c r="QL837" s="236"/>
      <c r="QM837" s="236"/>
      <c r="QN837" s="236"/>
      <c r="QO837" s="236"/>
      <c r="QP837" s="236"/>
      <c r="QQ837" s="236"/>
      <c r="QR837" s="236"/>
      <c r="QS837" s="236"/>
      <c r="QT837" s="236"/>
      <c r="QU837" s="236"/>
      <c r="QV837" s="236"/>
      <c r="QW837" s="236"/>
      <c r="QX837" s="236"/>
      <c r="QY837" s="236"/>
      <c r="QZ837" s="236"/>
      <c r="RA837" s="236"/>
      <c r="RB837" s="236"/>
      <c r="RC837" s="236"/>
      <c r="RD837" s="236"/>
      <c r="RE837" s="236"/>
      <c r="RF837" s="236"/>
      <c r="RG837" s="236"/>
      <c r="RH837" s="236"/>
      <c r="RI837" s="236"/>
      <c r="RJ837" s="236"/>
      <c r="RK837" s="236"/>
      <c r="RL837" s="236"/>
      <c r="RM837" s="236"/>
      <c r="RN837" s="236"/>
      <c r="RO837" s="236"/>
      <c r="RP837" s="236"/>
      <c r="RQ837" s="236"/>
      <c r="RR837" s="236"/>
      <c r="RS837" s="236"/>
      <c r="RT837" s="236"/>
      <c r="RU837" s="236"/>
      <c r="RV837" s="236"/>
      <c r="RW837" s="236"/>
      <c r="RX837" s="236"/>
      <c r="RY837" s="236"/>
      <c r="RZ837" s="236"/>
      <c r="SA837" s="236"/>
      <c r="SB837" s="236"/>
    </row>
    <row r="838" spans="1:496" s="243" customFormat="1" ht="15" customHeight="1" x14ac:dyDescent="0.2">
      <c r="A838" s="241"/>
      <c r="B838" s="241"/>
      <c r="D838" s="241"/>
      <c r="F838" s="236"/>
      <c r="G838" s="236"/>
      <c r="H838" s="236"/>
      <c r="I838" s="236"/>
      <c r="J838" s="236"/>
      <c r="K838" s="236"/>
      <c r="L838" s="236"/>
      <c r="M838" s="236"/>
      <c r="N838" s="236"/>
      <c r="O838" s="236"/>
      <c r="P838" s="236"/>
      <c r="Q838" s="236"/>
      <c r="R838" s="236"/>
      <c r="S838" s="236"/>
      <c r="T838" s="236"/>
      <c r="U838" s="236"/>
      <c r="V838" s="236"/>
      <c r="W838" s="236"/>
      <c r="X838" s="236"/>
      <c r="Y838" s="236"/>
      <c r="Z838" s="236"/>
      <c r="AA838" s="236"/>
      <c r="AB838" s="236"/>
      <c r="AC838" s="236"/>
      <c r="AD838" s="236"/>
      <c r="AE838" s="236"/>
      <c r="AF838" s="236"/>
      <c r="AG838" s="236"/>
      <c r="AH838" s="236"/>
      <c r="AI838" s="236"/>
      <c r="AJ838" s="236"/>
      <c r="AK838" s="236"/>
      <c r="AL838" s="236"/>
      <c r="AM838" s="236"/>
      <c r="AN838" s="236"/>
      <c r="AO838" s="236"/>
      <c r="AP838" s="236"/>
      <c r="AQ838" s="236"/>
      <c r="AR838" s="236"/>
      <c r="AS838" s="236"/>
      <c r="AT838" s="236"/>
      <c r="AU838" s="236"/>
      <c r="AV838" s="236"/>
      <c r="AW838" s="236"/>
      <c r="AX838" s="236"/>
      <c r="AY838" s="236"/>
      <c r="AZ838" s="236"/>
      <c r="BA838" s="236"/>
      <c r="BB838" s="236"/>
      <c r="BC838" s="236"/>
      <c r="BD838" s="236"/>
      <c r="BE838" s="236"/>
      <c r="BF838" s="236"/>
      <c r="BG838" s="236"/>
      <c r="BH838" s="236"/>
      <c r="BI838" s="236"/>
      <c r="BJ838" s="236"/>
      <c r="BK838" s="236"/>
      <c r="BL838" s="236"/>
      <c r="BM838" s="236"/>
      <c r="BN838" s="236"/>
      <c r="BO838" s="236"/>
      <c r="BP838" s="236"/>
      <c r="BQ838" s="236"/>
      <c r="BR838" s="236"/>
      <c r="BS838" s="236"/>
      <c r="BT838" s="236"/>
      <c r="BU838" s="236"/>
      <c r="BV838" s="236"/>
      <c r="BW838" s="236"/>
      <c r="BX838" s="236"/>
      <c r="BY838" s="236"/>
      <c r="BZ838" s="236"/>
      <c r="CA838" s="236"/>
      <c r="CB838" s="236"/>
      <c r="CC838" s="236"/>
      <c r="CD838" s="236"/>
      <c r="CE838" s="236"/>
      <c r="CF838" s="236"/>
      <c r="CG838" s="236"/>
      <c r="CH838" s="236"/>
      <c r="CI838" s="236"/>
      <c r="CJ838" s="236"/>
      <c r="CK838" s="236"/>
      <c r="CL838" s="236"/>
      <c r="CM838" s="236"/>
      <c r="CN838" s="236"/>
      <c r="CO838" s="236"/>
      <c r="CP838" s="236"/>
      <c r="CQ838" s="236"/>
      <c r="CR838" s="236"/>
      <c r="CS838" s="236"/>
      <c r="CT838" s="236"/>
      <c r="CU838" s="236"/>
      <c r="CV838" s="236"/>
      <c r="CW838" s="236"/>
      <c r="CX838" s="236"/>
      <c r="CY838" s="236"/>
      <c r="CZ838" s="236"/>
      <c r="DA838" s="236"/>
      <c r="DB838" s="236"/>
      <c r="DC838" s="236"/>
      <c r="DD838" s="236"/>
      <c r="DE838" s="236"/>
      <c r="DF838" s="236"/>
      <c r="DG838" s="236"/>
      <c r="DH838" s="236"/>
      <c r="DI838" s="236"/>
      <c r="DJ838" s="236"/>
      <c r="DK838" s="236"/>
      <c r="DL838" s="236"/>
      <c r="DM838" s="236"/>
      <c r="DN838" s="236"/>
      <c r="DO838" s="236"/>
      <c r="DP838" s="236"/>
      <c r="DQ838" s="236"/>
      <c r="DR838" s="236"/>
      <c r="DS838" s="236"/>
      <c r="DT838" s="236"/>
      <c r="DU838" s="236"/>
      <c r="DV838" s="236"/>
      <c r="DW838" s="236"/>
      <c r="DX838" s="236"/>
      <c r="DY838" s="236"/>
      <c r="DZ838" s="236"/>
      <c r="EA838" s="236"/>
      <c r="EB838" s="236"/>
      <c r="EC838" s="236"/>
      <c r="ED838" s="236"/>
      <c r="EE838" s="236"/>
      <c r="EF838" s="236"/>
      <c r="EG838" s="236"/>
      <c r="EH838" s="236"/>
      <c r="EI838" s="236"/>
      <c r="EJ838" s="236"/>
      <c r="EK838" s="236"/>
      <c r="EL838" s="236"/>
      <c r="EM838" s="236"/>
      <c r="EN838" s="236"/>
      <c r="EO838" s="236"/>
      <c r="EP838" s="236"/>
      <c r="EQ838" s="236"/>
      <c r="ER838" s="236"/>
      <c r="ES838" s="236"/>
      <c r="ET838" s="236"/>
      <c r="EU838" s="236"/>
      <c r="EV838" s="236"/>
      <c r="EW838" s="236"/>
      <c r="EX838" s="236"/>
      <c r="EY838" s="236"/>
      <c r="EZ838" s="236"/>
      <c r="FA838" s="236"/>
      <c r="FB838" s="236"/>
      <c r="FC838" s="236"/>
      <c r="FD838" s="236"/>
      <c r="FE838" s="236"/>
      <c r="FF838" s="236"/>
      <c r="FG838" s="236"/>
      <c r="FH838" s="236"/>
      <c r="FI838" s="236"/>
      <c r="FJ838" s="236"/>
      <c r="FK838" s="236"/>
      <c r="FL838" s="236"/>
      <c r="FM838" s="236"/>
      <c r="FN838" s="236"/>
      <c r="FO838" s="236"/>
      <c r="FP838" s="236"/>
      <c r="FQ838" s="236"/>
      <c r="FR838" s="236"/>
      <c r="FS838" s="236"/>
      <c r="FT838" s="236"/>
      <c r="FU838" s="236"/>
      <c r="FV838" s="236"/>
      <c r="FW838" s="236"/>
      <c r="FX838" s="236"/>
      <c r="FY838" s="236"/>
      <c r="FZ838" s="236"/>
      <c r="GA838" s="236"/>
      <c r="GB838" s="236"/>
      <c r="GC838" s="236"/>
      <c r="GD838" s="236"/>
      <c r="GE838" s="236"/>
      <c r="GF838" s="236"/>
      <c r="GG838" s="236"/>
      <c r="GH838" s="236"/>
      <c r="GI838" s="236"/>
      <c r="GJ838" s="236"/>
      <c r="GK838" s="236"/>
      <c r="GL838" s="236"/>
      <c r="GM838" s="236"/>
      <c r="GN838" s="236"/>
      <c r="GO838" s="236"/>
      <c r="GP838" s="236"/>
      <c r="GQ838" s="236"/>
      <c r="GR838" s="236"/>
      <c r="GS838" s="236"/>
      <c r="GT838" s="236"/>
      <c r="GU838" s="236"/>
      <c r="GV838" s="236"/>
      <c r="GW838" s="236"/>
      <c r="GX838" s="236"/>
      <c r="GY838" s="236"/>
      <c r="GZ838" s="236"/>
      <c r="HA838" s="236"/>
      <c r="HB838" s="236"/>
      <c r="HC838" s="236"/>
      <c r="HD838" s="236"/>
      <c r="HE838" s="236"/>
      <c r="HF838" s="236"/>
      <c r="HG838" s="236"/>
      <c r="HH838" s="236"/>
      <c r="HI838" s="236"/>
      <c r="HJ838" s="236"/>
      <c r="HK838" s="236"/>
      <c r="HL838" s="236"/>
      <c r="HM838" s="236"/>
      <c r="HN838" s="236"/>
      <c r="HO838" s="236"/>
      <c r="HP838" s="236"/>
      <c r="HQ838" s="236"/>
      <c r="HR838" s="236"/>
      <c r="HS838" s="236"/>
      <c r="HT838" s="236"/>
      <c r="HU838" s="236"/>
      <c r="HV838" s="236"/>
      <c r="HW838" s="236"/>
      <c r="HX838" s="236"/>
      <c r="HY838" s="236"/>
      <c r="HZ838" s="236"/>
      <c r="IA838" s="236"/>
      <c r="IB838" s="236"/>
      <c r="IC838" s="236"/>
      <c r="ID838" s="236"/>
      <c r="IE838" s="236"/>
      <c r="IF838" s="236"/>
      <c r="IG838" s="236"/>
      <c r="IH838" s="236"/>
      <c r="II838" s="236"/>
      <c r="IJ838" s="236"/>
      <c r="IK838" s="236"/>
      <c r="IL838" s="236"/>
      <c r="IM838" s="236"/>
      <c r="IN838" s="236"/>
      <c r="IO838" s="236"/>
      <c r="IP838" s="236"/>
      <c r="IQ838" s="236"/>
      <c r="IR838" s="236"/>
      <c r="IS838" s="236"/>
      <c r="IT838" s="236"/>
      <c r="IU838" s="236"/>
      <c r="IV838" s="236"/>
      <c r="IW838" s="236"/>
      <c r="IX838" s="236"/>
      <c r="IY838" s="236"/>
      <c r="IZ838" s="236"/>
      <c r="JA838" s="236"/>
      <c r="JB838" s="236"/>
      <c r="JC838" s="236"/>
      <c r="JD838" s="236"/>
      <c r="JE838" s="236"/>
      <c r="JF838" s="236"/>
      <c r="JG838" s="236"/>
      <c r="JH838" s="236"/>
      <c r="JI838" s="236"/>
      <c r="JJ838" s="236"/>
      <c r="JK838" s="236"/>
      <c r="JL838" s="236"/>
      <c r="JM838" s="236"/>
      <c r="JN838" s="236"/>
      <c r="JO838" s="236"/>
      <c r="JP838" s="236"/>
      <c r="JQ838" s="236"/>
      <c r="JR838" s="236"/>
      <c r="JS838" s="236"/>
      <c r="JT838" s="236"/>
      <c r="JU838" s="236"/>
      <c r="JV838" s="236"/>
      <c r="JW838" s="236"/>
      <c r="JX838" s="236"/>
      <c r="JY838" s="236"/>
      <c r="JZ838" s="236"/>
      <c r="KA838" s="236"/>
      <c r="KB838" s="236"/>
      <c r="KC838" s="236"/>
      <c r="KD838" s="236"/>
      <c r="KE838" s="236"/>
      <c r="KF838" s="236"/>
      <c r="KG838" s="236"/>
      <c r="KH838" s="236"/>
      <c r="KI838" s="236"/>
      <c r="KJ838" s="236"/>
      <c r="KK838" s="236"/>
      <c r="KL838" s="236"/>
      <c r="KM838" s="236"/>
      <c r="KN838" s="236"/>
      <c r="KO838" s="236"/>
      <c r="KP838" s="236"/>
      <c r="KQ838" s="236"/>
      <c r="KR838" s="236"/>
      <c r="KS838" s="236"/>
      <c r="KT838" s="236"/>
      <c r="KU838" s="236"/>
      <c r="KV838" s="236"/>
      <c r="KW838" s="236"/>
      <c r="KX838" s="236"/>
      <c r="KY838" s="236"/>
      <c r="KZ838" s="236"/>
      <c r="LA838" s="236"/>
      <c r="LB838" s="236"/>
      <c r="LC838" s="236"/>
      <c r="LD838" s="236"/>
      <c r="LE838" s="236"/>
      <c r="LF838" s="236"/>
      <c r="LG838" s="236"/>
      <c r="LH838" s="236"/>
      <c r="LI838" s="236"/>
      <c r="LJ838" s="236"/>
      <c r="LK838" s="236"/>
      <c r="LL838" s="236"/>
      <c r="LM838" s="236"/>
      <c r="LN838" s="236"/>
      <c r="LO838" s="236"/>
      <c r="LP838" s="236"/>
      <c r="LQ838" s="236"/>
      <c r="LR838" s="236"/>
      <c r="LS838" s="236"/>
      <c r="LT838" s="236"/>
      <c r="LU838" s="236"/>
      <c r="LV838" s="236"/>
      <c r="LW838" s="236"/>
      <c r="LX838" s="236"/>
      <c r="LY838" s="236"/>
      <c r="LZ838" s="236"/>
      <c r="MA838" s="236"/>
      <c r="MB838" s="236"/>
      <c r="MC838" s="236"/>
      <c r="MD838" s="236"/>
      <c r="ME838" s="236"/>
      <c r="MF838" s="236"/>
      <c r="MG838" s="236"/>
      <c r="MH838" s="236"/>
      <c r="MI838" s="236"/>
      <c r="MJ838" s="236"/>
      <c r="MK838" s="236"/>
      <c r="ML838" s="236"/>
      <c r="MM838" s="236"/>
      <c r="MN838" s="236"/>
      <c r="MO838" s="236"/>
      <c r="MP838" s="236"/>
      <c r="MQ838" s="236"/>
      <c r="MR838" s="236"/>
      <c r="MS838" s="236"/>
      <c r="MT838" s="236"/>
      <c r="MU838" s="236"/>
      <c r="MV838" s="236"/>
      <c r="MW838" s="236"/>
      <c r="MX838" s="236"/>
      <c r="MY838" s="236"/>
      <c r="MZ838" s="236"/>
      <c r="NA838" s="236"/>
      <c r="NB838" s="236"/>
      <c r="NC838" s="236"/>
      <c r="ND838" s="236"/>
      <c r="NE838" s="236"/>
      <c r="NF838" s="236"/>
      <c r="NG838" s="236"/>
      <c r="NH838" s="236"/>
      <c r="NI838" s="236"/>
      <c r="NJ838" s="236"/>
      <c r="NK838" s="236"/>
      <c r="NL838" s="236"/>
      <c r="NM838" s="236"/>
      <c r="NN838" s="236"/>
      <c r="NO838" s="236"/>
      <c r="NP838" s="236"/>
      <c r="NQ838" s="236"/>
      <c r="NR838" s="236"/>
      <c r="NS838" s="236"/>
      <c r="NT838" s="236"/>
      <c r="NU838" s="236"/>
      <c r="NV838" s="236"/>
      <c r="NW838" s="236"/>
      <c r="NX838" s="236"/>
      <c r="NY838" s="236"/>
      <c r="NZ838" s="236"/>
      <c r="OA838" s="236"/>
      <c r="OB838" s="236"/>
      <c r="OC838" s="236"/>
      <c r="OD838" s="236"/>
      <c r="OE838" s="236"/>
      <c r="OF838" s="236"/>
      <c r="OG838" s="236"/>
      <c r="OH838" s="236"/>
      <c r="OI838" s="236"/>
      <c r="OJ838" s="236"/>
      <c r="OK838" s="236"/>
      <c r="OL838" s="236"/>
      <c r="OM838" s="236"/>
      <c r="ON838" s="236"/>
      <c r="OO838" s="236"/>
      <c r="OP838" s="236"/>
      <c r="OQ838" s="236"/>
      <c r="OR838" s="236"/>
      <c r="OS838" s="236"/>
      <c r="OT838" s="236"/>
      <c r="OU838" s="236"/>
      <c r="OV838" s="236"/>
      <c r="OW838" s="236"/>
      <c r="OX838" s="236"/>
      <c r="OY838" s="236"/>
      <c r="OZ838" s="236"/>
      <c r="PA838" s="236"/>
      <c r="PB838" s="236"/>
      <c r="PC838" s="236"/>
      <c r="PD838" s="236"/>
      <c r="PE838" s="236"/>
      <c r="PF838" s="236"/>
      <c r="PG838" s="236"/>
      <c r="PH838" s="236"/>
      <c r="PI838" s="236"/>
      <c r="PJ838" s="236"/>
      <c r="PK838" s="236"/>
      <c r="PL838" s="236"/>
      <c r="PM838" s="236"/>
      <c r="PN838" s="236"/>
      <c r="PO838" s="236"/>
      <c r="PP838" s="236"/>
      <c r="PQ838" s="236"/>
      <c r="PR838" s="236"/>
      <c r="PS838" s="236"/>
      <c r="PT838" s="236"/>
      <c r="PU838" s="236"/>
      <c r="PV838" s="236"/>
      <c r="PW838" s="236"/>
      <c r="PX838" s="236"/>
      <c r="PY838" s="236"/>
      <c r="PZ838" s="236"/>
      <c r="QA838" s="236"/>
      <c r="QB838" s="236"/>
      <c r="QC838" s="236"/>
      <c r="QD838" s="236"/>
      <c r="QE838" s="236"/>
      <c r="QF838" s="236"/>
      <c r="QG838" s="236"/>
      <c r="QH838" s="236"/>
      <c r="QI838" s="236"/>
      <c r="QJ838" s="236"/>
      <c r="QK838" s="236"/>
      <c r="QL838" s="236"/>
      <c r="QM838" s="236"/>
      <c r="QN838" s="236"/>
      <c r="QO838" s="236"/>
      <c r="QP838" s="236"/>
      <c r="QQ838" s="236"/>
      <c r="QR838" s="236"/>
      <c r="QS838" s="236"/>
      <c r="QT838" s="236"/>
      <c r="QU838" s="236"/>
      <c r="QV838" s="236"/>
      <c r="QW838" s="236"/>
      <c r="QX838" s="236"/>
      <c r="QY838" s="236"/>
      <c r="QZ838" s="236"/>
      <c r="RA838" s="236"/>
      <c r="RB838" s="236"/>
      <c r="RC838" s="236"/>
      <c r="RD838" s="236"/>
      <c r="RE838" s="236"/>
      <c r="RF838" s="236"/>
      <c r="RG838" s="236"/>
      <c r="RH838" s="236"/>
      <c r="RI838" s="236"/>
      <c r="RJ838" s="236"/>
      <c r="RK838" s="236"/>
      <c r="RL838" s="236"/>
      <c r="RM838" s="236"/>
      <c r="RN838" s="236"/>
      <c r="RO838" s="236"/>
      <c r="RP838" s="236"/>
      <c r="RQ838" s="236"/>
      <c r="RR838" s="236"/>
      <c r="RS838" s="236"/>
      <c r="RT838" s="236"/>
      <c r="RU838" s="236"/>
      <c r="RV838" s="236"/>
      <c r="RW838" s="236"/>
      <c r="RX838" s="236"/>
      <c r="RY838" s="236"/>
      <c r="RZ838" s="236"/>
      <c r="SA838" s="236"/>
      <c r="SB838" s="236"/>
    </row>
    <row r="839" spans="1:496" s="243" customFormat="1" ht="15" customHeight="1" x14ac:dyDescent="0.2">
      <c r="A839" s="241"/>
      <c r="B839" s="241"/>
      <c r="D839" s="241"/>
      <c r="F839" s="236"/>
      <c r="G839" s="236"/>
      <c r="H839" s="236"/>
      <c r="I839" s="236"/>
      <c r="J839" s="236"/>
      <c r="K839" s="236"/>
      <c r="L839" s="236"/>
      <c r="M839" s="236"/>
      <c r="N839" s="236"/>
      <c r="O839" s="236"/>
      <c r="P839" s="236"/>
      <c r="Q839" s="236"/>
      <c r="R839" s="236"/>
      <c r="S839" s="236"/>
      <c r="T839" s="236"/>
      <c r="U839" s="236"/>
      <c r="V839" s="236"/>
      <c r="W839" s="236"/>
      <c r="X839" s="236"/>
      <c r="Y839" s="236"/>
      <c r="Z839" s="236"/>
      <c r="AA839" s="236"/>
      <c r="AB839" s="236"/>
      <c r="AC839" s="236"/>
      <c r="AD839" s="236"/>
      <c r="AE839" s="236"/>
      <c r="AF839" s="236"/>
      <c r="AG839" s="236"/>
      <c r="AH839" s="236"/>
      <c r="AI839" s="236"/>
      <c r="AJ839" s="236"/>
      <c r="AK839" s="236"/>
      <c r="AL839" s="236"/>
      <c r="AM839" s="236"/>
      <c r="AN839" s="236"/>
      <c r="AO839" s="236"/>
      <c r="AP839" s="236"/>
      <c r="AQ839" s="236"/>
      <c r="AR839" s="236"/>
      <c r="AS839" s="236"/>
      <c r="AT839" s="236"/>
      <c r="AU839" s="236"/>
      <c r="AV839" s="236"/>
      <c r="AW839" s="236"/>
      <c r="AX839" s="236"/>
      <c r="AY839" s="236"/>
      <c r="AZ839" s="236"/>
      <c r="BA839" s="236"/>
      <c r="BB839" s="236"/>
      <c r="BC839" s="236"/>
      <c r="BD839" s="236"/>
      <c r="BE839" s="236"/>
      <c r="BF839" s="236"/>
      <c r="BG839" s="236"/>
      <c r="BH839" s="236"/>
      <c r="BI839" s="236"/>
      <c r="BJ839" s="236"/>
      <c r="BK839" s="236"/>
      <c r="BL839" s="236"/>
      <c r="BM839" s="236"/>
      <c r="BN839" s="236"/>
      <c r="BO839" s="236"/>
      <c r="BP839" s="236"/>
      <c r="BQ839" s="236"/>
      <c r="BR839" s="236"/>
      <c r="BS839" s="236"/>
      <c r="BT839" s="236"/>
      <c r="BU839" s="236"/>
      <c r="BV839" s="236"/>
      <c r="BW839" s="236"/>
      <c r="BX839" s="236"/>
      <c r="BY839" s="236"/>
      <c r="BZ839" s="236"/>
      <c r="CA839" s="236"/>
      <c r="CB839" s="236"/>
      <c r="CC839" s="236"/>
      <c r="CD839" s="236"/>
      <c r="CE839" s="236"/>
      <c r="CF839" s="236"/>
      <c r="CG839" s="236"/>
      <c r="CH839" s="236"/>
      <c r="CI839" s="236"/>
      <c r="CJ839" s="236"/>
      <c r="CK839" s="236"/>
      <c r="CL839" s="236"/>
      <c r="CM839" s="236"/>
      <c r="CN839" s="236"/>
      <c r="CO839" s="236"/>
      <c r="CP839" s="236"/>
      <c r="CQ839" s="236"/>
      <c r="CR839" s="236"/>
      <c r="CS839" s="236"/>
      <c r="CT839" s="236"/>
      <c r="CU839" s="236"/>
      <c r="CV839" s="236"/>
      <c r="CW839" s="236"/>
      <c r="CX839" s="236"/>
      <c r="CY839" s="236"/>
      <c r="CZ839" s="236"/>
      <c r="DA839" s="236"/>
      <c r="DB839" s="236"/>
      <c r="DC839" s="236"/>
      <c r="DD839" s="236"/>
      <c r="DE839" s="236"/>
      <c r="DF839" s="236"/>
      <c r="DG839" s="236"/>
      <c r="DH839" s="236"/>
      <c r="DI839" s="236"/>
      <c r="DJ839" s="236"/>
      <c r="DK839" s="236"/>
      <c r="DL839" s="236"/>
      <c r="DM839" s="236"/>
      <c r="DN839" s="236"/>
      <c r="DO839" s="236"/>
      <c r="DP839" s="236"/>
      <c r="DQ839" s="236"/>
      <c r="DR839" s="236"/>
      <c r="DS839" s="236"/>
      <c r="DT839" s="236"/>
      <c r="DU839" s="236"/>
      <c r="DV839" s="236"/>
      <c r="DW839" s="236"/>
      <c r="DX839" s="236"/>
      <c r="DY839" s="236"/>
      <c r="DZ839" s="236"/>
      <c r="EA839" s="236"/>
      <c r="EB839" s="236"/>
      <c r="EC839" s="236"/>
      <c r="ED839" s="236"/>
      <c r="EE839" s="236"/>
      <c r="EF839" s="236"/>
      <c r="EG839" s="236"/>
      <c r="EH839" s="236"/>
      <c r="EI839" s="236"/>
      <c r="EJ839" s="236"/>
      <c r="EK839" s="236"/>
      <c r="EL839" s="236"/>
      <c r="EM839" s="236"/>
      <c r="EN839" s="236"/>
      <c r="EO839" s="236"/>
      <c r="EP839" s="236"/>
      <c r="EQ839" s="236"/>
      <c r="ER839" s="236"/>
      <c r="ES839" s="236"/>
      <c r="ET839" s="236"/>
      <c r="EU839" s="236"/>
      <c r="EV839" s="236"/>
      <c r="EW839" s="236"/>
      <c r="EX839" s="236"/>
      <c r="EY839" s="236"/>
      <c r="EZ839" s="236"/>
      <c r="FA839" s="236"/>
      <c r="FB839" s="236"/>
      <c r="FC839" s="236"/>
      <c r="FD839" s="236"/>
      <c r="FE839" s="236"/>
      <c r="FF839" s="236"/>
      <c r="FG839" s="236"/>
      <c r="FH839" s="236"/>
      <c r="FI839" s="236"/>
      <c r="FJ839" s="236"/>
      <c r="FK839" s="236"/>
      <c r="FL839" s="236"/>
      <c r="FM839" s="236"/>
      <c r="FN839" s="236"/>
      <c r="FO839" s="236"/>
      <c r="FP839" s="236"/>
      <c r="FQ839" s="236"/>
      <c r="FR839" s="236"/>
      <c r="FS839" s="236"/>
      <c r="FT839" s="236"/>
      <c r="FU839" s="236"/>
      <c r="FV839" s="236"/>
      <c r="FW839" s="236"/>
      <c r="FX839" s="236"/>
      <c r="FY839" s="236"/>
      <c r="FZ839" s="236"/>
      <c r="GA839" s="236"/>
      <c r="GB839" s="236"/>
      <c r="GC839" s="236"/>
      <c r="GD839" s="236"/>
      <c r="GE839" s="236"/>
      <c r="GF839" s="236"/>
      <c r="GG839" s="236"/>
      <c r="GH839" s="236"/>
      <c r="GI839" s="236"/>
      <c r="GJ839" s="236"/>
      <c r="GK839" s="236"/>
      <c r="GL839" s="236"/>
      <c r="GM839" s="236"/>
      <c r="GN839" s="236"/>
      <c r="GO839" s="236"/>
      <c r="GP839" s="236"/>
      <c r="GQ839" s="236"/>
      <c r="GR839" s="236"/>
      <c r="GS839" s="236"/>
      <c r="GT839" s="236"/>
      <c r="GU839" s="236"/>
      <c r="GV839" s="236"/>
      <c r="GW839" s="236"/>
      <c r="GX839" s="236"/>
      <c r="GY839" s="236"/>
      <c r="GZ839" s="236"/>
      <c r="HA839" s="236"/>
      <c r="HB839" s="236"/>
      <c r="HC839" s="236"/>
      <c r="HD839" s="236"/>
      <c r="HE839" s="236"/>
      <c r="HF839" s="236"/>
      <c r="HG839" s="236"/>
      <c r="HH839" s="236"/>
      <c r="HI839" s="236"/>
      <c r="HJ839" s="236"/>
      <c r="HK839" s="236"/>
      <c r="HL839" s="236"/>
      <c r="HM839" s="236"/>
      <c r="HN839" s="236"/>
      <c r="HO839" s="236"/>
      <c r="HP839" s="236"/>
      <c r="HQ839" s="236"/>
      <c r="HR839" s="236"/>
      <c r="HS839" s="236"/>
      <c r="HT839" s="236"/>
      <c r="HU839" s="236"/>
      <c r="HV839" s="236"/>
      <c r="HW839" s="236"/>
      <c r="HX839" s="236"/>
      <c r="HY839" s="236"/>
      <c r="HZ839" s="236"/>
      <c r="IA839" s="236"/>
      <c r="IB839" s="236"/>
      <c r="IC839" s="236"/>
      <c r="ID839" s="236"/>
      <c r="IE839" s="236"/>
      <c r="IF839" s="236"/>
      <c r="IG839" s="236"/>
      <c r="IH839" s="236"/>
      <c r="II839" s="236"/>
      <c r="IJ839" s="236"/>
      <c r="IK839" s="236"/>
      <c r="IL839" s="236"/>
      <c r="IM839" s="236"/>
      <c r="IN839" s="236"/>
      <c r="IO839" s="236"/>
      <c r="IP839" s="236"/>
      <c r="IQ839" s="236"/>
      <c r="IR839" s="236"/>
      <c r="IS839" s="236"/>
      <c r="IT839" s="236"/>
      <c r="IU839" s="236"/>
      <c r="IV839" s="236"/>
      <c r="IW839" s="236"/>
      <c r="IX839" s="236"/>
      <c r="IY839" s="236"/>
      <c r="IZ839" s="236"/>
      <c r="JA839" s="236"/>
      <c r="JB839" s="236"/>
      <c r="JC839" s="236"/>
      <c r="JD839" s="236"/>
      <c r="JE839" s="236"/>
      <c r="JF839" s="236"/>
      <c r="JG839" s="236"/>
      <c r="JH839" s="236"/>
      <c r="JI839" s="236"/>
      <c r="JJ839" s="236"/>
      <c r="JK839" s="236"/>
      <c r="JL839" s="236"/>
      <c r="JM839" s="236"/>
      <c r="JN839" s="236"/>
      <c r="JO839" s="236"/>
      <c r="JP839" s="236"/>
      <c r="JQ839" s="236"/>
      <c r="JR839" s="236"/>
      <c r="JS839" s="236"/>
      <c r="JT839" s="236"/>
      <c r="JU839" s="236"/>
      <c r="JV839" s="236"/>
      <c r="JW839" s="236"/>
      <c r="JX839" s="236"/>
      <c r="JY839" s="236"/>
      <c r="JZ839" s="236"/>
      <c r="KA839" s="236"/>
      <c r="KB839" s="236"/>
      <c r="KC839" s="236"/>
      <c r="KD839" s="236"/>
      <c r="KE839" s="236"/>
      <c r="KF839" s="236"/>
      <c r="KG839" s="236"/>
      <c r="KH839" s="236"/>
      <c r="KI839" s="236"/>
      <c r="KJ839" s="236"/>
      <c r="KK839" s="236"/>
      <c r="KL839" s="236"/>
      <c r="KM839" s="236"/>
      <c r="KN839" s="236"/>
      <c r="KO839" s="236"/>
      <c r="KP839" s="236"/>
      <c r="KQ839" s="236"/>
      <c r="KR839" s="236"/>
      <c r="KS839" s="236"/>
      <c r="KT839" s="236"/>
      <c r="KU839" s="236"/>
      <c r="KV839" s="236"/>
      <c r="KW839" s="236"/>
      <c r="KX839" s="236"/>
      <c r="KY839" s="236"/>
      <c r="KZ839" s="236"/>
      <c r="LA839" s="236"/>
      <c r="LB839" s="236"/>
      <c r="LC839" s="236"/>
      <c r="LD839" s="236"/>
      <c r="LE839" s="236"/>
      <c r="LF839" s="236"/>
      <c r="LG839" s="236"/>
      <c r="LH839" s="236"/>
      <c r="LI839" s="236"/>
      <c r="LJ839" s="236"/>
      <c r="LK839" s="236"/>
      <c r="LL839" s="236"/>
      <c r="LM839" s="236"/>
      <c r="LN839" s="236"/>
      <c r="LO839" s="236"/>
      <c r="LP839" s="236"/>
      <c r="LQ839" s="236"/>
      <c r="LR839" s="236"/>
      <c r="LS839" s="236"/>
      <c r="LT839" s="236"/>
      <c r="LU839" s="236"/>
      <c r="LV839" s="236"/>
      <c r="LW839" s="236"/>
      <c r="LX839" s="236"/>
      <c r="LY839" s="236"/>
      <c r="LZ839" s="236"/>
      <c r="MA839" s="236"/>
      <c r="MB839" s="236"/>
      <c r="MC839" s="236"/>
      <c r="MD839" s="236"/>
      <c r="ME839" s="236"/>
      <c r="MF839" s="236"/>
      <c r="MG839" s="236"/>
      <c r="MH839" s="236"/>
      <c r="MI839" s="236"/>
      <c r="MJ839" s="236"/>
      <c r="MK839" s="236"/>
      <c r="ML839" s="236"/>
      <c r="MM839" s="236"/>
      <c r="MN839" s="236"/>
      <c r="MO839" s="236"/>
      <c r="MP839" s="236"/>
      <c r="MQ839" s="236"/>
      <c r="MR839" s="236"/>
      <c r="MS839" s="236"/>
      <c r="MT839" s="236"/>
      <c r="MU839" s="236"/>
      <c r="MV839" s="236"/>
      <c r="MW839" s="236"/>
      <c r="MX839" s="236"/>
      <c r="MY839" s="236"/>
      <c r="MZ839" s="236"/>
      <c r="NA839" s="236"/>
      <c r="NB839" s="236"/>
      <c r="NC839" s="236"/>
      <c r="ND839" s="236"/>
      <c r="NE839" s="236"/>
      <c r="NF839" s="236"/>
      <c r="NG839" s="236"/>
      <c r="NH839" s="236"/>
      <c r="NI839" s="236"/>
      <c r="NJ839" s="236"/>
      <c r="NK839" s="236"/>
      <c r="NL839" s="236"/>
      <c r="NM839" s="236"/>
      <c r="NN839" s="236"/>
      <c r="NO839" s="236"/>
      <c r="NP839" s="236"/>
      <c r="NQ839" s="236"/>
      <c r="NR839" s="236"/>
      <c r="NS839" s="236"/>
      <c r="NT839" s="236"/>
      <c r="NU839" s="236"/>
      <c r="NV839" s="236"/>
      <c r="NW839" s="236"/>
      <c r="NX839" s="236"/>
      <c r="NY839" s="236"/>
      <c r="NZ839" s="236"/>
      <c r="OA839" s="236"/>
      <c r="OB839" s="236"/>
      <c r="OC839" s="236"/>
      <c r="OD839" s="236"/>
      <c r="OE839" s="236"/>
      <c r="OF839" s="236"/>
      <c r="OG839" s="236"/>
      <c r="OH839" s="236"/>
      <c r="OI839" s="236"/>
      <c r="OJ839" s="236"/>
      <c r="OK839" s="236"/>
      <c r="OL839" s="236"/>
      <c r="OM839" s="236"/>
      <c r="ON839" s="236"/>
      <c r="OO839" s="236"/>
      <c r="OP839" s="236"/>
      <c r="OQ839" s="236"/>
      <c r="OR839" s="236"/>
      <c r="OS839" s="236"/>
      <c r="OT839" s="236"/>
      <c r="OU839" s="236"/>
      <c r="OV839" s="236"/>
      <c r="OW839" s="236"/>
      <c r="OX839" s="236"/>
      <c r="OY839" s="236"/>
      <c r="OZ839" s="236"/>
      <c r="PA839" s="236"/>
      <c r="PB839" s="236"/>
      <c r="PC839" s="236"/>
      <c r="PD839" s="236"/>
      <c r="PE839" s="236"/>
      <c r="PF839" s="236"/>
      <c r="PG839" s="236"/>
      <c r="PH839" s="236"/>
      <c r="PI839" s="236"/>
      <c r="PJ839" s="236"/>
      <c r="PK839" s="236"/>
      <c r="PL839" s="236"/>
      <c r="PM839" s="236"/>
      <c r="PN839" s="236"/>
      <c r="PO839" s="236"/>
      <c r="PP839" s="236"/>
      <c r="PQ839" s="236"/>
      <c r="PR839" s="236"/>
      <c r="PS839" s="236"/>
      <c r="PT839" s="236"/>
      <c r="PU839" s="236"/>
      <c r="PV839" s="236"/>
      <c r="PW839" s="236"/>
      <c r="PX839" s="236"/>
      <c r="PY839" s="236"/>
      <c r="PZ839" s="236"/>
      <c r="QA839" s="236"/>
      <c r="QB839" s="236"/>
      <c r="QC839" s="236"/>
      <c r="QD839" s="236"/>
      <c r="QE839" s="236"/>
      <c r="QF839" s="236"/>
      <c r="QG839" s="236"/>
      <c r="QH839" s="236"/>
      <c r="QI839" s="236"/>
      <c r="QJ839" s="236"/>
      <c r="QK839" s="236"/>
      <c r="QL839" s="236"/>
      <c r="QM839" s="236"/>
      <c r="QN839" s="236"/>
      <c r="QO839" s="236"/>
      <c r="QP839" s="236"/>
      <c r="QQ839" s="236"/>
      <c r="QR839" s="236"/>
      <c r="QS839" s="236"/>
      <c r="QT839" s="236"/>
      <c r="QU839" s="236"/>
      <c r="QV839" s="236"/>
      <c r="QW839" s="236"/>
      <c r="QX839" s="236"/>
      <c r="QY839" s="236"/>
      <c r="QZ839" s="236"/>
      <c r="RA839" s="236"/>
      <c r="RB839" s="236"/>
      <c r="RC839" s="236"/>
      <c r="RD839" s="236"/>
      <c r="RE839" s="236"/>
      <c r="RF839" s="236"/>
      <c r="RG839" s="236"/>
      <c r="RH839" s="236"/>
      <c r="RI839" s="236"/>
      <c r="RJ839" s="236"/>
      <c r="RK839" s="236"/>
      <c r="RL839" s="236"/>
      <c r="RM839" s="236"/>
      <c r="RN839" s="236"/>
      <c r="RO839" s="236"/>
      <c r="RP839" s="236"/>
      <c r="RQ839" s="236"/>
      <c r="RR839" s="236"/>
      <c r="RS839" s="236"/>
      <c r="RT839" s="236"/>
      <c r="RU839" s="236"/>
      <c r="RV839" s="236"/>
      <c r="RW839" s="236"/>
      <c r="RX839" s="236"/>
      <c r="RY839" s="236"/>
      <c r="RZ839" s="236"/>
      <c r="SA839" s="236"/>
      <c r="SB839" s="236"/>
    </row>
    <row r="840" spans="1:496" s="243" customFormat="1" ht="15" customHeight="1" x14ac:dyDescent="0.2">
      <c r="A840" s="241"/>
      <c r="B840" s="241"/>
      <c r="D840" s="241"/>
      <c r="F840" s="236"/>
      <c r="G840" s="236"/>
      <c r="H840" s="236"/>
      <c r="I840" s="236"/>
      <c r="J840" s="236"/>
      <c r="K840" s="236"/>
      <c r="L840" s="236"/>
      <c r="M840" s="236"/>
      <c r="N840" s="236"/>
      <c r="O840" s="236"/>
      <c r="P840" s="236"/>
      <c r="Q840" s="236"/>
      <c r="R840" s="236"/>
      <c r="S840" s="236"/>
      <c r="T840" s="236"/>
      <c r="U840" s="236"/>
      <c r="V840" s="236"/>
      <c r="W840" s="236"/>
      <c r="X840" s="236"/>
      <c r="Y840" s="236"/>
      <c r="Z840" s="236"/>
      <c r="AA840" s="236"/>
      <c r="AB840" s="236"/>
      <c r="AC840" s="236"/>
      <c r="AD840" s="236"/>
      <c r="AE840" s="236"/>
      <c r="AF840" s="236"/>
      <c r="AG840" s="236"/>
      <c r="AH840" s="236"/>
      <c r="AI840" s="236"/>
      <c r="AJ840" s="236"/>
      <c r="AK840" s="236"/>
      <c r="AL840" s="236"/>
      <c r="AM840" s="236"/>
      <c r="AN840" s="236"/>
      <c r="AO840" s="236"/>
      <c r="AP840" s="236"/>
      <c r="AQ840" s="236"/>
      <c r="AR840" s="236"/>
      <c r="AS840" s="236"/>
      <c r="AT840" s="236"/>
      <c r="AU840" s="236"/>
      <c r="AV840" s="236"/>
      <c r="AW840" s="236"/>
      <c r="AX840" s="236"/>
      <c r="AY840" s="236"/>
      <c r="AZ840" s="236"/>
      <c r="BA840" s="236"/>
      <c r="BB840" s="236"/>
      <c r="BC840" s="236"/>
      <c r="BD840" s="236"/>
      <c r="BE840" s="236"/>
      <c r="BF840" s="236"/>
      <c r="BG840" s="236"/>
      <c r="BH840" s="236"/>
      <c r="BI840" s="236"/>
      <c r="BJ840" s="236"/>
      <c r="BK840" s="236"/>
      <c r="BL840" s="236"/>
      <c r="BM840" s="236"/>
      <c r="BN840" s="236"/>
      <c r="BO840" s="236"/>
      <c r="BP840" s="236"/>
      <c r="BQ840" s="236"/>
      <c r="BR840" s="236"/>
      <c r="BS840" s="236"/>
      <c r="BT840" s="236"/>
      <c r="BU840" s="236"/>
      <c r="BV840" s="236"/>
      <c r="BW840" s="236"/>
      <c r="BX840" s="236"/>
      <c r="BY840" s="236"/>
      <c r="BZ840" s="236"/>
      <c r="CA840" s="236"/>
      <c r="CB840" s="236"/>
      <c r="CC840" s="236"/>
      <c r="CD840" s="236"/>
      <c r="CE840" s="236"/>
      <c r="CF840" s="236"/>
      <c r="CG840" s="236"/>
      <c r="CH840" s="236"/>
      <c r="CI840" s="236"/>
      <c r="CJ840" s="236"/>
      <c r="CK840" s="236"/>
      <c r="CL840" s="236"/>
      <c r="CM840" s="236"/>
      <c r="CN840" s="236"/>
      <c r="CO840" s="236"/>
      <c r="CP840" s="236"/>
      <c r="CQ840" s="236"/>
      <c r="CR840" s="236"/>
      <c r="CS840" s="236"/>
      <c r="CT840" s="236"/>
      <c r="CU840" s="236"/>
      <c r="CV840" s="236"/>
      <c r="CW840" s="236"/>
      <c r="CX840" s="236"/>
      <c r="CY840" s="236"/>
      <c r="CZ840" s="236"/>
      <c r="DA840" s="236"/>
      <c r="DB840" s="236"/>
      <c r="DC840" s="236"/>
      <c r="DD840" s="236"/>
      <c r="DE840" s="236"/>
      <c r="DF840" s="236"/>
      <c r="DG840" s="236"/>
      <c r="DH840" s="236"/>
      <c r="DI840" s="236"/>
      <c r="DJ840" s="236"/>
      <c r="DK840" s="236"/>
      <c r="DL840" s="236"/>
      <c r="DM840" s="236"/>
      <c r="DN840" s="236"/>
      <c r="DO840" s="236"/>
      <c r="DP840" s="236"/>
      <c r="DQ840" s="236"/>
      <c r="DR840" s="236"/>
      <c r="DS840" s="236"/>
      <c r="DT840" s="236"/>
      <c r="DU840" s="236"/>
      <c r="DV840" s="236"/>
      <c r="DW840" s="236"/>
      <c r="DX840" s="236"/>
      <c r="DY840" s="236"/>
      <c r="DZ840" s="236"/>
      <c r="EA840" s="236"/>
      <c r="EB840" s="236"/>
      <c r="EC840" s="236"/>
      <c r="ED840" s="236"/>
      <c r="EE840" s="236"/>
      <c r="EF840" s="236"/>
      <c r="EG840" s="236"/>
      <c r="EH840" s="236"/>
      <c r="EI840" s="236"/>
      <c r="EJ840" s="236"/>
      <c r="EK840" s="236"/>
      <c r="EL840" s="236"/>
      <c r="EM840" s="236"/>
      <c r="EN840" s="236"/>
      <c r="EO840" s="236"/>
      <c r="EP840" s="236"/>
      <c r="EQ840" s="236"/>
      <c r="ER840" s="236"/>
      <c r="ES840" s="236"/>
      <c r="ET840" s="236"/>
      <c r="EU840" s="236"/>
      <c r="EV840" s="236"/>
      <c r="EW840" s="236"/>
      <c r="EX840" s="236"/>
      <c r="EY840" s="236"/>
      <c r="EZ840" s="236"/>
      <c r="FA840" s="236"/>
      <c r="FB840" s="236"/>
      <c r="FC840" s="236"/>
      <c r="FD840" s="236"/>
      <c r="FE840" s="236"/>
      <c r="FF840" s="236"/>
      <c r="FG840" s="236"/>
      <c r="FH840" s="236"/>
      <c r="FI840" s="236"/>
      <c r="FJ840" s="236"/>
      <c r="FK840" s="236"/>
      <c r="FL840" s="236"/>
      <c r="FM840" s="236"/>
      <c r="FN840" s="236"/>
      <c r="FO840" s="236"/>
      <c r="FP840" s="236"/>
      <c r="FQ840" s="236"/>
      <c r="FR840" s="236"/>
      <c r="FS840" s="236"/>
      <c r="FT840" s="236"/>
      <c r="FU840" s="236"/>
      <c r="FV840" s="236"/>
      <c r="FW840" s="236"/>
      <c r="FX840" s="236"/>
      <c r="FY840" s="236"/>
      <c r="FZ840" s="236"/>
      <c r="GA840" s="236"/>
      <c r="GB840" s="236"/>
      <c r="GC840" s="236"/>
      <c r="GD840" s="236"/>
      <c r="GE840" s="236"/>
      <c r="GF840" s="236"/>
      <c r="GG840" s="236"/>
      <c r="GH840" s="236"/>
      <c r="GI840" s="236"/>
      <c r="GJ840" s="236"/>
      <c r="GK840" s="236"/>
      <c r="GL840" s="236"/>
      <c r="GM840" s="236"/>
      <c r="GN840" s="236"/>
      <c r="GO840" s="236"/>
      <c r="GP840" s="236"/>
      <c r="GQ840" s="236"/>
      <c r="GR840" s="236"/>
      <c r="GS840" s="236"/>
      <c r="GT840" s="236"/>
      <c r="GU840" s="236"/>
      <c r="GV840" s="236"/>
      <c r="GW840" s="236"/>
      <c r="GX840" s="236"/>
      <c r="GY840" s="236"/>
      <c r="GZ840" s="236"/>
      <c r="HA840" s="236"/>
      <c r="HB840" s="236"/>
      <c r="HC840" s="236"/>
      <c r="HD840" s="236"/>
      <c r="HE840" s="236"/>
      <c r="HF840" s="236"/>
      <c r="HG840" s="236"/>
      <c r="HH840" s="236"/>
      <c r="HI840" s="236"/>
      <c r="HJ840" s="236"/>
      <c r="HK840" s="236"/>
      <c r="HL840" s="236"/>
      <c r="HM840" s="236"/>
      <c r="HN840" s="236"/>
      <c r="HO840" s="236"/>
      <c r="HP840" s="236"/>
      <c r="HQ840" s="236"/>
      <c r="HR840" s="236"/>
      <c r="HS840" s="236"/>
      <c r="HT840" s="236"/>
      <c r="HU840" s="236"/>
      <c r="HV840" s="236"/>
      <c r="HW840" s="236"/>
      <c r="HX840" s="236"/>
      <c r="HY840" s="236"/>
      <c r="HZ840" s="236"/>
      <c r="IA840" s="236"/>
      <c r="IB840" s="236"/>
      <c r="IC840" s="236"/>
      <c r="ID840" s="236"/>
      <c r="IE840" s="236"/>
      <c r="IF840" s="236"/>
      <c r="IG840" s="236"/>
      <c r="IH840" s="236"/>
      <c r="II840" s="236"/>
      <c r="IJ840" s="236"/>
      <c r="IK840" s="236"/>
      <c r="IL840" s="236"/>
      <c r="IM840" s="236"/>
      <c r="IN840" s="236"/>
      <c r="IO840" s="236"/>
      <c r="IP840" s="236"/>
      <c r="IQ840" s="236"/>
      <c r="IR840" s="236"/>
      <c r="IS840" s="236"/>
      <c r="IT840" s="236"/>
      <c r="IU840" s="236"/>
      <c r="IV840" s="236"/>
      <c r="IW840" s="236"/>
      <c r="IX840" s="236"/>
      <c r="IY840" s="236"/>
      <c r="IZ840" s="236"/>
      <c r="JA840" s="236"/>
      <c r="JB840" s="236"/>
      <c r="JC840" s="236"/>
      <c r="JD840" s="236"/>
      <c r="JE840" s="236"/>
      <c r="JF840" s="236"/>
      <c r="JG840" s="236"/>
      <c r="JH840" s="236"/>
      <c r="JI840" s="236"/>
      <c r="JJ840" s="236"/>
      <c r="JK840" s="236"/>
      <c r="JL840" s="236"/>
      <c r="JM840" s="236"/>
      <c r="JN840" s="236"/>
      <c r="JO840" s="236"/>
      <c r="JP840" s="236"/>
      <c r="JQ840" s="236"/>
      <c r="JR840" s="236"/>
      <c r="JS840" s="236"/>
      <c r="JT840" s="236"/>
      <c r="JU840" s="236"/>
      <c r="JV840" s="236"/>
      <c r="JW840" s="236"/>
      <c r="JX840" s="236"/>
      <c r="JY840" s="236"/>
      <c r="JZ840" s="236"/>
      <c r="KA840" s="236"/>
      <c r="KB840" s="236"/>
      <c r="KC840" s="236"/>
      <c r="KD840" s="236"/>
      <c r="KE840" s="236"/>
      <c r="KF840" s="236"/>
      <c r="KG840" s="236"/>
      <c r="KH840" s="236"/>
      <c r="KI840" s="236"/>
      <c r="KJ840" s="236"/>
      <c r="KK840" s="236"/>
      <c r="KL840" s="236"/>
      <c r="KM840" s="236"/>
      <c r="KN840" s="236"/>
      <c r="KO840" s="236"/>
      <c r="KP840" s="236"/>
      <c r="KQ840" s="236"/>
      <c r="KR840" s="236"/>
      <c r="KS840" s="236"/>
      <c r="KT840" s="236"/>
      <c r="KU840" s="236"/>
      <c r="KV840" s="236"/>
      <c r="KW840" s="236"/>
      <c r="KX840" s="236"/>
      <c r="KY840" s="236"/>
      <c r="KZ840" s="236"/>
      <c r="LA840" s="236"/>
      <c r="LB840" s="236"/>
      <c r="LC840" s="236"/>
      <c r="LD840" s="236"/>
      <c r="LE840" s="236"/>
      <c r="LF840" s="236"/>
      <c r="LG840" s="236"/>
      <c r="LH840" s="236"/>
      <c r="LI840" s="236"/>
      <c r="LJ840" s="236"/>
      <c r="LK840" s="236"/>
      <c r="LL840" s="236"/>
      <c r="LM840" s="236"/>
      <c r="LN840" s="236"/>
      <c r="LO840" s="236"/>
      <c r="LP840" s="236"/>
      <c r="LQ840" s="236"/>
      <c r="LR840" s="236"/>
      <c r="LS840" s="236"/>
      <c r="LT840" s="236"/>
      <c r="LU840" s="236"/>
      <c r="LV840" s="236"/>
      <c r="LW840" s="236"/>
      <c r="LX840" s="236"/>
      <c r="LY840" s="236"/>
      <c r="LZ840" s="236"/>
      <c r="MA840" s="236"/>
      <c r="MB840" s="236"/>
      <c r="MC840" s="236"/>
      <c r="MD840" s="236"/>
      <c r="ME840" s="236"/>
      <c r="MF840" s="236"/>
      <c r="MG840" s="236"/>
      <c r="MH840" s="236"/>
      <c r="MI840" s="236"/>
      <c r="MJ840" s="236"/>
      <c r="MK840" s="236"/>
      <c r="ML840" s="236"/>
      <c r="MM840" s="236"/>
      <c r="MN840" s="236"/>
      <c r="MO840" s="236"/>
      <c r="MP840" s="236"/>
      <c r="MQ840" s="236"/>
      <c r="MR840" s="236"/>
      <c r="MS840" s="236"/>
      <c r="MT840" s="236"/>
      <c r="MU840" s="236"/>
      <c r="MV840" s="236"/>
      <c r="MW840" s="236"/>
      <c r="MX840" s="236"/>
      <c r="MY840" s="236"/>
      <c r="MZ840" s="236"/>
      <c r="NA840" s="236"/>
      <c r="NB840" s="236"/>
      <c r="NC840" s="236"/>
      <c r="ND840" s="236"/>
      <c r="NE840" s="236"/>
      <c r="NF840" s="236"/>
      <c r="NG840" s="236"/>
      <c r="NH840" s="236"/>
      <c r="NI840" s="236"/>
      <c r="NJ840" s="236"/>
      <c r="NK840" s="236"/>
      <c r="NL840" s="236"/>
      <c r="NM840" s="236"/>
      <c r="NN840" s="236"/>
      <c r="NO840" s="236"/>
      <c r="NP840" s="236"/>
      <c r="NQ840" s="236"/>
      <c r="NR840" s="236"/>
      <c r="NS840" s="236"/>
      <c r="NT840" s="236"/>
      <c r="NU840" s="236"/>
      <c r="NV840" s="236"/>
      <c r="NW840" s="236"/>
      <c r="NX840" s="236"/>
      <c r="NY840" s="236"/>
      <c r="NZ840" s="236"/>
      <c r="OA840" s="236"/>
      <c r="OB840" s="236"/>
      <c r="OC840" s="236"/>
      <c r="OD840" s="236"/>
      <c r="OE840" s="236"/>
      <c r="OF840" s="236"/>
      <c r="OG840" s="236"/>
      <c r="OH840" s="236"/>
      <c r="OI840" s="236"/>
      <c r="OJ840" s="236"/>
      <c r="OK840" s="236"/>
      <c r="OL840" s="236"/>
      <c r="OM840" s="236"/>
      <c r="ON840" s="236"/>
      <c r="OO840" s="236"/>
      <c r="OP840" s="236"/>
      <c r="OQ840" s="236"/>
      <c r="OR840" s="236"/>
      <c r="OS840" s="236"/>
      <c r="OT840" s="236"/>
      <c r="OU840" s="236"/>
      <c r="OV840" s="236"/>
      <c r="OW840" s="236"/>
      <c r="OX840" s="236"/>
      <c r="OY840" s="236"/>
      <c r="OZ840" s="236"/>
      <c r="PA840" s="236"/>
      <c r="PB840" s="236"/>
      <c r="PC840" s="236"/>
      <c r="PD840" s="236"/>
      <c r="PE840" s="236"/>
      <c r="PF840" s="236"/>
      <c r="PG840" s="236"/>
      <c r="PH840" s="236"/>
      <c r="PI840" s="236"/>
      <c r="PJ840" s="236"/>
      <c r="PK840" s="236"/>
      <c r="PL840" s="236"/>
      <c r="PM840" s="236"/>
      <c r="PN840" s="236"/>
      <c r="PO840" s="236"/>
      <c r="PP840" s="236"/>
      <c r="PQ840" s="236"/>
      <c r="PR840" s="236"/>
      <c r="PS840" s="236"/>
      <c r="PT840" s="236"/>
      <c r="PU840" s="236"/>
      <c r="PV840" s="236"/>
      <c r="PW840" s="236"/>
      <c r="PX840" s="236"/>
      <c r="PY840" s="236"/>
      <c r="PZ840" s="236"/>
      <c r="QA840" s="236"/>
      <c r="QB840" s="236"/>
      <c r="QC840" s="236"/>
      <c r="QD840" s="236"/>
      <c r="QE840" s="236"/>
      <c r="QF840" s="236"/>
      <c r="QG840" s="236"/>
      <c r="QH840" s="236"/>
      <c r="QI840" s="236"/>
      <c r="QJ840" s="236"/>
      <c r="QK840" s="236"/>
      <c r="QL840" s="236"/>
      <c r="QM840" s="236"/>
      <c r="QN840" s="236"/>
      <c r="QO840" s="236"/>
      <c r="QP840" s="236"/>
      <c r="QQ840" s="236"/>
      <c r="QR840" s="236"/>
      <c r="QS840" s="236"/>
      <c r="QT840" s="236"/>
      <c r="QU840" s="236"/>
      <c r="QV840" s="236"/>
      <c r="QW840" s="236"/>
      <c r="QX840" s="236"/>
      <c r="QY840" s="236"/>
      <c r="QZ840" s="236"/>
      <c r="RA840" s="236"/>
      <c r="RB840" s="236"/>
      <c r="RC840" s="236"/>
      <c r="RD840" s="236"/>
      <c r="RE840" s="236"/>
      <c r="RF840" s="236"/>
      <c r="RG840" s="236"/>
      <c r="RH840" s="236"/>
      <c r="RI840" s="236"/>
      <c r="RJ840" s="236"/>
      <c r="RK840" s="236"/>
      <c r="RL840" s="236"/>
      <c r="RM840" s="236"/>
      <c r="RN840" s="236"/>
      <c r="RO840" s="236"/>
      <c r="RP840" s="236"/>
      <c r="RQ840" s="236"/>
      <c r="RR840" s="236"/>
      <c r="RS840" s="236"/>
      <c r="RT840" s="236"/>
      <c r="RU840" s="236"/>
      <c r="RV840" s="236"/>
      <c r="RW840" s="236"/>
      <c r="RX840" s="236"/>
      <c r="RY840" s="236"/>
      <c r="RZ840" s="236"/>
      <c r="SA840" s="236"/>
      <c r="SB840" s="236"/>
    </row>
    <row r="841" spans="1:496" ht="15" customHeight="1" x14ac:dyDescent="0.2">
      <c r="A841" s="237"/>
    </row>
    <row r="842" spans="1:496" ht="15" customHeight="1" x14ac:dyDescent="0.2">
      <c r="A842" s="237" t="s">
        <v>1106</v>
      </c>
      <c r="B842" s="237">
        <v>212</v>
      </c>
      <c r="E842" s="236" t="s">
        <v>758</v>
      </c>
    </row>
    <row r="843" spans="1:496" ht="15" customHeight="1" x14ac:dyDescent="0.2">
      <c r="A843" s="237" t="s">
        <v>1107</v>
      </c>
      <c r="B843" s="237">
        <v>212001</v>
      </c>
      <c r="E843" s="236" t="s">
        <v>536</v>
      </c>
    </row>
    <row r="844" spans="1:496" ht="15" customHeight="1" x14ac:dyDescent="0.2">
      <c r="A844" s="237" t="s">
        <v>1108</v>
      </c>
      <c r="B844" s="237">
        <v>212002</v>
      </c>
      <c r="E844" s="236" t="s">
        <v>537</v>
      </c>
    </row>
    <row r="845" spans="1:496" s="243" customFormat="1" ht="15" customHeight="1" x14ac:dyDescent="0.2">
      <c r="A845" s="241"/>
      <c r="B845" s="241"/>
      <c r="D845" s="241"/>
      <c r="F845" s="236"/>
      <c r="G845" s="236"/>
      <c r="H845" s="236"/>
      <c r="I845" s="236"/>
      <c r="J845" s="236"/>
      <c r="K845" s="236"/>
      <c r="L845" s="236"/>
      <c r="M845" s="236"/>
      <c r="N845" s="236"/>
      <c r="O845" s="236"/>
      <c r="P845" s="236"/>
      <c r="Q845" s="236"/>
      <c r="R845" s="236"/>
      <c r="S845" s="236"/>
      <c r="T845" s="236"/>
      <c r="U845" s="236"/>
      <c r="V845" s="236"/>
      <c r="W845" s="236"/>
      <c r="X845" s="236"/>
      <c r="Y845" s="236"/>
      <c r="Z845" s="236"/>
      <c r="AA845" s="236"/>
      <c r="AB845" s="236"/>
      <c r="AC845" s="236"/>
      <c r="AD845" s="236"/>
      <c r="AE845" s="236"/>
      <c r="AF845" s="236"/>
      <c r="AG845" s="236"/>
      <c r="AH845" s="236"/>
      <c r="AI845" s="236"/>
      <c r="AJ845" s="236"/>
      <c r="AK845" s="236"/>
      <c r="AL845" s="236"/>
      <c r="AM845" s="236"/>
      <c r="AN845" s="236"/>
      <c r="AO845" s="236"/>
      <c r="AP845" s="236"/>
      <c r="AQ845" s="236"/>
      <c r="AR845" s="236"/>
      <c r="AS845" s="236"/>
      <c r="AT845" s="236"/>
      <c r="AU845" s="236"/>
      <c r="AV845" s="236"/>
      <c r="AW845" s="236"/>
      <c r="AX845" s="236"/>
      <c r="AY845" s="236"/>
      <c r="AZ845" s="236"/>
      <c r="BA845" s="236"/>
      <c r="BB845" s="236"/>
      <c r="BC845" s="236"/>
      <c r="BD845" s="236"/>
      <c r="BE845" s="236"/>
      <c r="BF845" s="236"/>
      <c r="BG845" s="236"/>
      <c r="BH845" s="236"/>
      <c r="BI845" s="236"/>
      <c r="BJ845" s="236"/>
      <c r="BK845" s="236"/>
      <c r="BL845" s="236"/>
      <c r="BM845" s="236"/>
      <c r="BN845" s="236"/>
      <c r="BO845" s="236"/>
      <c r="BP845" s="236"/>
      <c r="BQ845" s="236"/>
      <c r="BR845" s="236"/>
      <c r="BS845" s="236"/>
      <c r="BT845" s="236"/>
      <c r="BU845" s="236"/>
      <c r="BV845" s="236"/>
      <c r="BW845" s="236"/>
      <c r="BX845" s="236"/>
      <c r="BY845" s="236"/>
      <c r="BZ845" s="236"/>
      <c r="CA845" s="236"/>
      <c r="CB845" s="236"/>
      <c r="CC845" s="236"/>
      <c r="CD845" s="236"/>
      <c r="CE845" s="236"/>
      <c r="CF845" s="236"/>
      <c r="CG845" s="236"/>
      <c r="CH845" s="236"/>
      <c r="CI845" s="236"/>
      <c r="CJ845" s="236"/>
      <c r="CK845" s="236"/>
      <c r="CL845" s="236"/>
      <c r="CM845" s="236"/>
      <c r="CN845" s="236"/>
      <c r="CO845" s="236"/>
      <c r="CP845" s="236"/>
      <c r="CQ845" s="236"/>
      <c r="CR845" s="236"/>
      <c r="CS845" s="236"/>
      <c r="CT845" s="236"/>
      <c r="CU845" s="236"/>
      <c r="CV845" s="236"/>
      <c r="CW845" s="236"/>
      <c r="CX845" s="236"/>
      <c r="CY845" s="236"/>
      <c r="CZ845" s="236"/>
      <c r="DA845" s="236"/>
      <c r="DB845" s="236"/>
      <c r="DC845" s="236"/>
      <c r="DD845" s="236"/>
      <c r="DE845" s="236"/>
      <c r="DF845" s="236"/>
      <c r="DG845" s="236"/>
      <c r="DH845" s="236"/>
      <c r="DI845" s="236"/>
      <c r="DJ845" s="236"/>
      <c r="DK845" s="236"/>
      <c r="DL845" s="236"/>
      <c r="DM845" s="236"/>
      <c r="DN845" s="236"/>
      <c r="DO845" s="236"/>
      <c r="DP845" s="236"/>
      <c r="DQ845" s="236"/>
      <c r="DR845" s="236"/>
      <c r="DS845" s="236"/>
      <c r="DT845" s="236"/>
      <c r="DU845" s="236"/>
      <c r="DV845" s="236"/>
      <c r="DW845" s="236"/>
      <c r="DX845" s="236"/>
      <c r="DY845" s="236"/>
      <c r="DZ845" s="236"/>
      <c r="EA845" s="236"/>
      <c r="EB845" s="236"/>
      <c r="EC845" s="236"/>
      <c r="ED845" s="236"/>
      <c r="EE845" s="236"/>
      <c r="EF845" s="236"/>
      <c r="EG845" s="236"/>
      <c r="EH845" s="236"/>
      <c r="EI845" s="236"/>
      <c r="EJ845" s="236"/>
      <c r="EK845" s="236"/>
      <c r="EL845" s="236"/>
      <c r="EM845" s="236"/>
      <c r="EN845" s="236"/>
      <c r="EO845" s="236"/>
      <c r="EP845" s="236"/>
      <c r="EQ845" s="236"/>
      <c r="ER845" s="236"/>
      <c r="ES845" s="236"/>
      <c r="ET845" s="236"/>
      <c r="EU845" s="236"/>
      <c r="EV845" s="236"/>
      <c r="EW845" s="236"/>
      <c r="EX845" s="236"/>
      <c r="EY845" s="236"/>
      <c r="EZ845" s="236"/>
      <c r="FA845" s="236"/>
      <c r="FB845" s="236"/>
      <c r="FC845" s="236"/>
      <c r="FD845" s="236"/>
      <c r="FE845" s="236"/>
      <c r="FF845" s="236"/>
      <c r="FG845" s="236"/>
      <c r="FH845" s="236"/>
      <c r="FI845" s="236"/>
      <c r="FJ845" s="236"/>
      <c r="FK845" s="236"/>
      <c r="FL845" s="236"/>
      <c r="FM845" s="236"/>
      <c r="FN845" s="236"/>
      <c r="FO845" s="236"/>
      <c r="FP845" s="236"/>
      <c r="FQ845" s="236"/>
      <c r="FR845" s="236"/>
      <c r="FS845" s="236"/>
      <c r="FT845" s="236"/>
      <c r="FU845" s="236"/>
      <c r="FV845" s="236"/>
      <c r="FW845" s="236"/>
      <c r="FX845" s="236"/>
      <c r="FY845" s="236"/>
      <c r="FZ845" s="236"/>
      <c r="GA845" s="236"/>
      <c r="GB845" s="236"/>
      <c r="GC845" s="236"/>
      <c r="GD845" s="236"/>
      <c r="GE845" s="236"/>
      <c r="GF845" s="236"/>
      <c r="GG845" s="236"/>
      <c r="GH845" s="236"/>
      <c r="GI845" s="236"/>
      <c r="GJ845" s="236"/>
      <c r="GK845" s="236"/>
      <c r="GL845" s="236"/>
      <c r="GM845" s="236"/>
      <c r="GN845" s="236"/>
      <c r="GO845" s="236"/>
      <c r="GP845" s="236"/>
      <c r="GQ845" s="236"/>
      <c r="GR845" s="236"/>
      <c r="GS845" s="236"/>
      <c r="GT845" s="236"/>
      <c r="GU845" s="236"/>
      <c r="GV845" s="236"/>
      <c r="GW845" s="236"/>
      <c r="GX845" s="236"/>
      <c r="GY845" s="236"/>
      <c r="GZ845" s="236"/>
      <c r="HA845" s="236"/>
      <c r="HB845" s="236"/>
      <c r="HC845" s="236"/>
      <c r="HD845" s="236"/>
      <c r="HE845" s="236"/>
      <c r="HF845" s="236"/>
      <c r="HG845" s="236"/>
      <c r="HH845" s="236"/>
      <c r="HI845" s="236"/>
      <c r="HJ845" s="236"/>
      <c r="HK845" s="236"/>
      <c r="HL845" s="236"/>
      <c r="HM845" s="236"/>
      <c r="HN845" s="236"/>
      <c r="HO845" s="236"/>
      <c r="HP845" s="236"/>
      <c r="HQ845" s="236"/>
      <c r="HR845" s="236"/>
      <c r="HS845" s="236"/>
      <c r="HT845" s="236"/>
      <c r="HU845" s="236"/>
      <c r="HV845" s="236"/>
      <c r="HW845" s="236"/>
      <c r="HX845" s="236"/>
      <c r="HY845" s="236"/>
      <c r="HZ845" s="236"/>
      <c r="IA845" s="236"/>
      <c r="IB845" s="236"/>
      <c r="IC845" s="236"/>
      <c r="ID845" s="236"/>
      <c r="IE845" s="236"/>
      <c r="IF845" s="236"/>
      <c r="IG845" s="236"/>
      <c r="IH845" s="236"/>
      <c r="II845" s="236"/>
      <c r="IJ845" s="236"/>
      <c r="IK845" s="236"/>
      <c r="IL845" s="236"/>
      <c r="IM845" s="236"/>
      <c r="IN845" s="236"/>
      <c r="IO845" s="236"/>
      <c r="IP845" s="236"/>
      <c r="IQ845" s="236"/>
      <c r="IR845" s="236"/>
      <c r="IS845" s="236"/>
      <c r="IT845" s="236"/>
      <c r="IU845" s="236"/>
      <c r="IV845" s="236"/>
      <c r="IW845" s="236"/>
      <c r="IX845" s="236"/>
      <c r="IY845" s="236"/>
      <c r="IZ845" s="236"/>
      <c r="JA845" s="236"/>
      <c r="JB845" s="236"/>
      <c r="JC845" s="236"/>
      <c r="JD845" s="236"/>
      <c r="JE845" s="236"/>
      <c r="JF845" s="236"/>
      <c r="JG845" s="236"/>
      <c r="JH845" s="236"/>
      <c r="JI845" s="236"/>
      <c r="JJ845" s="236"/>
      <c r="JK845" s="236"/>
      <c r="JL845" s="236"/>
      <c r="JM845" s="236"/>
      <c r="JN845" s="236"/>
      <c r="JO845" s="236"/>
      <c r="JP845" s="236"/>
      <c r="JQ845" s="236"/>
      <c r="JR845" s="236"/>
      <c r="JS845" s="236"/>
      <c r="JT845" s="236"/>
      <c r="JU845" s="236"/>
      <c r="JV845" s="236"/>
      <c r="JW845" s="236"/>
      <c r="JX845" s="236"/>
      <c r="JY845" s="236"/>
      <c r="JZ845" s="236"/>
      <c r="KA845" s="236"/>
      <c r="KB845" s="236"/>
      <c r="KC845" s="236"/>
      <c r="KD845" s="236"/>
      <c r="KE845" s="236"/>
      <c r="KF845" s="236"/>
      <c r="KG845" s="236"/>
      <c r="KH845" s="236"/>
      <c r="KI845" s="236"/>
      <c r="KJ845" s="236"/>
      <c r="KK845" s="236"/>
      <c r="KL845" s="236"/>
      <c r="KM845" s="236"/>
      <c r="KN845" s="236"/>
      <c r="KO845" s="236"/>
      <c r="KP845" s="236"/>
      <c r="KQ845" s="236"/>
      <c r="KR845" s="236"/>
      <c r="KS845" s="236"/>
      <c r="KT845" s="236"/>
      <c r="KU845" s="236"/>
      <c r="KV845" s="236"/>
      <c r="KW845" s="236"/>
      <c r="KX845" s="236"/>
      <c r="KY845" s="236"/>
      <c r="KZ845" s="236"/>
      <c r="LA845" s="236"/>
      <c r="LB845" s="236"/>
      <c r="LC845" s="236"/>
      <c r="LD845" s="236"/>
      <c r="LE845" s="236"/>
      <c r="LF845" s="236"/>
      <c r="LG845" s="236"/>
      <c r="LH845" s="236"/>
      <c r="LI845" s="236"/>
      <c r="LJ845" s="236"/>
      <c r="LK845" s="236"/>
      <c r="LL845" s="236"/>
      <c r="LM845" s="236"/>
      <c r="LN845" s="236"/>
      <c r="LO845" s="236"/>
      <c r="LP845" s="236"/>
      <c r="LQ845" s="236"/>
      <c r="LR845" s="236"/>
      <c r="LS845" s="236"/>
      <c r="LT845" s="236"/>
      <c r="LU845" s="236"/>
      <c r="LV845" s="236"/>
      <c r="LW845" s="236"/>
      <c r="LX845" s="236"/>
      <c r="LY845" s="236"/>
      <c r="LZ845" s="236"/>
      <c r="MA845" s="236"/>
      <c r="MB845" s="236"/>
      <c r="MC845" s="236"/>
      <c r="MD845" s="236"/>
      <c r="ME845" s="236"/>
      <c r="MF845" s="236"/>
      <c r="MG845" s="236"/>
      <c r="MH845" s="236"/>
      <c r="MI845" s="236"/>
      <c r="MJ845" s="236"/>
      <c r="MK845" s="236"/>
      <c r="ML845" s="236"/>
      <c r="MM845" s="236"/>
      <c r="MN845" s="236"/>
      <c r="MO845" s="236"/>
      <c r="MP845" s="236"/>
      <c r="MQ845" s="236"/>
      <c r="MR845" s="236"/>
      <c r="MS845" s="236"/>
      <c r="MT845" s="236"/>
      <c r="MU845" s="236"/>
      <c r="MV845" s="236"/>
      <c r="MW845" s="236"/>
      <c r="MX845" s="236"/>
      <c r="MY845" s="236"/>
      <c r="MZ845" s="236"/>
      <c r="NA845" s="236"/>
      <c r="NB845" s="236"/>
      <c r="NC845" s="236"/>
      <c r="ND845" s="236"/>
      <c r="NE845" s="236"/>
      <c r="NF845" s="236"/>
      <c r="NG845" s="236"/>
      <c r="NH845" s="236"/>
      <c r="NI845" s="236"/>
      <c r="NJ845" s="236"/>
      <c r="NK845" s="236"/>
      <c r="NL845" s="236"/>
      <c r="NM845" s="236"/>
      <c r="NN845" s="236"/>
      <c r="NO845" s="236"/>
      <c r="NP845" s="236"/>
      <c r="NQ845" s="236"/>
      <c r="NR845" s="236"/>
      <c r="NS845" s="236"/>
      <c r="NT845" s="236"/>
      <c r="NU845" s="236"/>
      <c r="NV845" s="236"/>
      <c r="NW845" s="236"/>
      <c r="NX845" s="236"/>
      <c r="NY845" s="236"/>
      <c r="NZ845" s="236"/>
      <c r="OA845" s="236"/>
      <c r="OB845" s="236"/>
      <c r="OC845" s="236"/>
      <c r="OD845" s="236"/>
      <c r="OE845" s="236"/>
      <c r="OF845" s="236"/>
      <c r="OG845" s="236"/>
      <c r="OH845" s="236"/>
      <c r="OI845" s="236"/>
      <c r="OJ845" s="236"/>
      <c r="OK845" s="236"/>
      <c r="OL845" s="236"/>
      <c r="OM845" s="236"/>
      <c r="ON845" s="236"/>
      <c r="OO845" s="236"/>
      <c r="OP845" s="236"/>
      <c r="OQ845" s="236"/>
      <c r="OR845" s="236"/>
      <c r="OS845" s="236"/>
      <c r="OT845" s="236"/>
      <c r="OU845" s="236"/>
      <c r="OV845" s="236"/>
      <c r="OW845" s="236"/>
      <c r="OX845" s="236"/>
      <c r="OY845" s="236"/>
      <c r="OZ845" s="236"/>
      <c r="PA845" s="236"/>
      <c r="PB845" s="236"/>
      <c r="PC845" s="236"/>
      <c r="PD845" s="236"/>
      <c r="PE845" s="236"/>
      <c r="PF845" s="236"/>
      <c r="PG845" s="236"/>
      <c r="PH845" s="236"/>
      <c r="PI845" s="236"/>
      <c r="PJ845" s="236"/>
      <c r="PK845" s="236"/>
      <c r="PL845" s="236"/>
      <c r="PM845" s="236"/>
      <c r="PN845" s="236"/>
      <c r="PO845" s="236"/>
      <c r="PP845" s="236"/>
      <c r="PQ845" s="236"/>
      <c r="PR845" s="236"/>
      <c r="PS845" s="236"/>
      <c r="PT845" s="236"/>
      <c r="PU845" s="236"/>
      <c r="PV845" s="236"/>
      <c r="PW845" s="236"/>
      <c r="PX845" s="236"/>
      <c r="PY845" s="236"/>
      <c r="PZ845" s="236"/>
      <c r="QA845" s="236"/>
      <c r="QB845" s="236"/>
      <c r="QC845" s="236"/>
      <c r="QD845" s="236"/>
      <c r="QE845" s="236"/>
      <c r="QF845" s="236"/>
      <c r="QG845" s="236"/>
      <c r="QH845" s="236"/>
      <c r="QI845" s="236"/>
      <c r="QJ845" s="236"/>
      <c r="QK845" s="236"/>
      <c r="QL845" s="236"/>
      <c r="QM845" s="236"/>
      <c r="QN845" s="236"/>
      <c r="QO845" s="236"/>
      <c r="QP845" s="236"/>
      <c r="QQ845" s="236"/>
      <c r="QR845" s="236"/>
      <c r="QS845" s="236"/>
      <c r="QT845" s="236"/>
      <c r="QU845" s="236"/>
      <c r="QV845" s="236"/>
      <c r="QW845" s="236"/>
      <c r="QX845" s="236"/>
      <c r="QY845" s="236"/>
      <c r="QZ845" s="236"/>
      <c r="RA845" s="236"/>
      <c r="RB845" s="236"/>
      <c r="RC845" s="236"/>
      <c r="RD845" s="236"/>
      <c r="RE845" s="236"/>
      <c r="RF845" s="236"/>
      <c r="RG845" s="236"/>
      <c r="RH845" s="236"/>
      <c r="RI845" s="236"/>
      <c r="RJ845" s="236"/>
      <c r="RK845" s="236"/>
      <c r="RL845" s="236"/>
      <c r="RM845" s="236"/>
      <c r="RN845" s="236"/>
      <c r="RO845" s="236"/>
      <c r="RP845" s="236"/>
      <c r="RQ845" s="236"/>
      <c r="RR845" s="236"/>
      <c r="RS845" s="236"/>
      <c r="RT845" s="236"/>
      <c r="RU845" s="236"/>
      <c r="RV845" s="236"/>
      <c r="RW845" s="236"/>
      <c r="RX845" s="236"/>
      <c r="RY845" s="236"/>
      <c r="RZ845" s="236"/>
      <c r="SA845" s="236"/>
      <c r="SB845" s="236"/>
    </row>
    <row r="846" spans="1:496" ht="15" customHeight="1" x14ac:dyDescent="0.2">
      <c r="A846" s="237" t="s">
        <v>1109</v>
      </c>
      <c r="B846" s="237">
        <v>212004</v>
      </c>
      <c r="E846" s="236" t="s">
        <v>538</v>
      </c>
    </row>
    <row r="847" spans="1:496" ht="15" customHeight="1" x14ac:dyDescent="0.2">
      <c r="A847" s="237"/>
    </row>
    <row r="848" spans="1:496" ht="15" customHeight="1" x14ac:dyDescent="0.2">
      <c r="A848" s="237" t="s">
        <v>1110</v>
      </c>
      <c r="B848" s="237">
        <v>213</v>
      </c>
      <c r="E848" s="236" t="s">
        <v>759</v>
      </c>
    </row>
    <row r="849" spans="1:5" ht="15" customHeight="1" x14ac:dyDescent="0.2">
      <c r="A849" s="237" t="s">
        <v>1111</v>
      </c>
      <c r="B849" s="237">
        <v>213001</v>
      </c>
      <c r="E849" s="236" t="s">
        <v>539</v>
      </c>
    </row>
    <row r="850" spans="1:5" ht="15" customHeight="1" x14ac:dyDescent="0.2">
      <c r="A850" s="237" t="s">
        <v>1112</v>
      </c>
      <c r="B850" s="237">
        <v>213002</v>
      </c>
      <c r="E850" s="236" t="s">
        <v>540</v>
      </c>
    </row>
    <row r="851" spans="1:5" ht="15" customHeight="1" x14ac:dyDescent="0.2">
      <c r="A851" s="237" t="s">
        <v>1113</v>
      </c>
      <c r="B851" s="237">
        <v>213003</v>
      </c>
      <c r="E851" s="236" t="s">
        <v>541</v>
      </c>
    </row>
    <row r="852" spans="1:5" ht="15" customHeight="1" x14ac:dyDescent="0.2">
      <c r="A852" s="237" t="s">
        <v>1114</v>
      </c>
      <c r="B852" s="237">
        <v>213004</v>
      </c>
      <c r="E852" s="236" t="s">
        <v>542</v>
      </c>
    </row>
    <row r="853" spans="1:5" ht="15" customHeight="1" x14ac:dyDescent="0.2">
      <c r="A853" s="237" t="s">
        <v>1115</v>
      </c>
      <c r="B853" s="237">
        <v>213005</v>
      </c>
      <c r="E853" s="236" t="s">
        <v>543</v>
      </c>
    </row>
    <row r="854" spans="1:5" ht="15" customHeight="1" x14ac:dyDescent="0.2">
      <c r="A854" s="237" t="s">
        <v>1116</v>
      </c>
      <c r="B854" s="237">
        <v>213006</v>
      </c>
      <c r="E854" s="236" t="s">
        <v>544</v>
      </c>
    </row>
    <row r="855" spans="1:5" ht="15" customHeight="1" x14ac:dyDescent="0.2">
      <c r="A855" s="237" t="s">
        <v>1117</v>
      </c>
      <c r="B855" s="237">
        <v>213007</v>
      </c>
      <c r="E855" s="236" t="s">
        <v>545</v>
      </c>
    </row>
    <row r="856" spans="1:5" ht="15" customHeight="1" x14ac:dyDescent="0.2">
      <c r="A856" s="237" t="s">
        <v>1118</v>
      </c>
      <c r="B856" s="237">
        <v>213008</v>
      </c>
      <c r="E856" s="236" t="s">
        <v>546</v>
      </c>
    </row>
    <row r="857" spans="1:5" ht="15" customHeight="1" x14ac:dyDescent="0.2">
      <c r="A857" s="237"/>
    </row>
    <row r="858" spans="1:5" ht="15" customHeight="1" x14ac:dyDescent="0.2">
      <c r="A858" s="237" t="s">
        <v>1119</v>
      </c>
      <c r="B858" s="237">
        <v>214</v>
      </c>
      <c r="E858" s="236" t="s">
        <v>760</v>
      </c>
    </row>
    <row r="859" spans="1:5" ht="15" customHeight="1" x14ac:dyDescent="0.2">
      <c r="A859" s="237" t="s">
        <v>1120</v>
      </c>
      <c r="B859" s="237">
        <v>214001</v>
      </c>
      <c r="E859" s="236" t="s">
        <v>547</v>
      </c>
    </row>
    <row r="860" spans="1:5" ht="15" customHeight="1" x14ac:dyDescent="0.2">
      <c r="A860" s="237" t="s">
        <v>1121</v>
      </c>
      <c r="B860" s="237">
        <v>214002</v>
      </c>
      <c r="E860" s="236" t="s">
        <v>548</v>
      </c>
    </row>
    <row r="861" spans="1:5" ht="15" customHeight="1" x14ac:dyDescent="0.2">
      <c r="A861" s="237" t="s">
        <v>1122</v>
      </c>
      <c r="B861" s="237">
        <v>214003</v>
      </c>
      <c r="E861" s="236" t="s">
        <v>549</v>
      </c>
    </row>
    <row r="862" spans="1:5" ht="15" customHeight="1" x14ac:dyDescent="0.2">
      <c r="A862" s="237" t="s">
        <v>1123</v>
      </c>
      <c r="B862" s="237">
        <v>214004</v>
      </c>
      <c r="E862" s="236" t="s">
        <v>550</v>
      </c>
    </row>
    <row r="863" spans="1:5" ht="15" customHeight="1" x14ac:dyDescent="0.2">
      <c r="A863" s="237" t="s">
        <v>1124</v>
      </c>
      <c r="B863" s="237">
        <v>214005</v>
      </c>
      <c r="E863" s="236" t="s">
        <v>551</v>
      </c>
    </row>
    <row r="864" spans="1:5" ht="15" customHeight="1" x14ac:dyDescent="0.2">
      <c r="A864" s="237" t="s">
        <v>1125</v>
      </c>
      <c r="B864" s="237">
        <v>214006</v>
      </c>
      <c r="E864" s="236" t="s">
        <v>552</v>
      </c>
    </row>
    <row r="865" spans="1:496" ht="15" customHeight="1" x14ac:dyDescent="0.2">
      <c r="A865" s="237"/>
    </row>
    <row r="866" spans="1:496" ht="15" customHeight="1" x14ac:dyDescent="0.2">
      <c r="A866" s="237" t="s">
        <v>1126</v>
      </c>
      <c r="B866" s="237">
        <v>215</v>
      </c>
      <c r="E866" s="236" t="s">
        <v>761</v>
      </c>
    </row>
    <row r="867" spans="1:496" s="243" customFormat="1" ht="15" customHeight="1" x14ac:dyDescent="0.2">
      <c r="A867" s="241"/>
      <c r="B867" s="241"/>
      <c r="D867" s="241"/>
      <c r="F867" s="236"/>
      <c r="G867" s="236"/>
      <c r="H867" s="236"/>
      <c r="I867" s="236"/>
      <c r="J867" s="236"/>
      <c r="K867" s="236"/>
      <c r="L867" s="236"/>
      <c r="M867" s="236"/>
      <c r="N867" s="236"/>
      <c r="O867" s="236"/>
      <c r="P867" s="236"/>
      <c r="Q867" s="236"/>
      <c r="R867" s="236"/>
      <c r="S867" s="236"/>
      <c r="T867" s="236"/>
      <c r="U867" s="236"/>
      <c r="V867" s="236"/>
      <c r="W867" s="236"/>
      <c r="X867" s="236"/>
      <c r="Y867" s="236"/>
      <c r="Z867" s="236"/>
      <c r="AA867" s="236"/>
      <c r="AB867" s="236"/>
      <c r="AC867" s="236"/>
      <c r="AD867" s="236"/>
      <c r="AE867" s="236"/>
      <c r="AF867" s="236"/>
      <c r="AG867" s="236"/>
      <c r="AH867" s="236"/>
      <c r="AI867" s="236"/>
      <c r="AJ867" s="236"/>
      <c r="AK867" s="236"/>
      <c r="AL867" s="236"/>
      <c r="AM867" s="236"/>
      <c r="AN867" s="236"/>
      <c r="AO867" s="236"/>
      <c r="AP867" s="236"/>
      <c r="AQ867" s="236"/>
      <c r="AR867" s="236"/>
      <c r="AS867" s="236"/>
      <c r="AT867" s="236"/>
      <c r="AU867" s="236"/>
      <c r="AV867" s="236"/>
      <c r="AW867" s="236"/>
      <c r="AX867" s="236"/>
      <c r="AY867" s="236"/>
      <c r="AZ867" s="236"/>
      <c r="BA867" s="236"/>
      <c r="BB867" s="236"/>
      <c r="BC867" s="236"/>
      <c r="BD867" s="236"/>
      <c r="BE867" s="236"/>
      <c r="BF867" s="236"/>
      <c r="BG867" s="236"/>
      <c r="BH867" s="236"/>
      <c r="BI867" s="236"/>
      <c r="BJ867" s="236"/>
      <c r="BK867" s="236"/>
      <c r="BL867" s="236"/>
      <c r="BM867" s="236"/>
      <c r="BN867" s="236"/>
      <c r="BO867" s="236"/>
      <c r="BP867" s="236"/>
      <c r="BQ867" s="236"/>
      <c r="BR867" s="236"/>
      <c r="BS867" s="236"/>
      <c r="BT867" s="236"/>
      <c r="BU867" s="236"/>
      <c r="BV867" s="236"/>
      <c r="BW867" s="236"/>
      <c r="BX867" s="236"/>
      <c r="BY867" s="236"/>
      <c r="BZ867" s="236"/>
      <c r="CA867" s="236"/>
      <c r="CB867" s="236"/>
      <c r="CC867" s="236"/>
      <c r="CD867" s="236"/>
      <c r="CE867" s="236"/>
      <c r="CF867" s="236"/>
      <c r="CG867" s="236"/>
      <c r="CH867" s="236"/>
      <c r="CI867" s="236"/>
      <c r="CJ867" s="236"/>
      <c r="CK867" s="236"/>
      <c r="CL867" s="236"/>
      <c r="CM867" s="236"/>
      <c r="CN867" s="236"/>
      <c r="CO867" s="236"/>
      <c r="CP867" s="236"/>
      <c r="CQ867" s="236"/>
      <c r="CR867" s="236"/>
      <c r="CS867" s="236"/>
      <c r="CT867" s="236"/>
      <c r="CU867" s="236"/>
      <c r="CV867" s="236"/>
      <c r="CW867" s="236"/>
      <c r="CX867" s="236"/>
      <c r="CY867" s="236"/>
      <c r="CZ867" s="236"/>
      <c r="DA867" s="236"/>
      <c r="DB867" s="236"/>
      <c r="DC867" s="236"/>
      <c r="DD867" s="236"/>
      <c r="DE867" s="236"/>
      <c r="DF867" s="236"/>
      <c r="DG867" s="236"/>
      <c r="DH867" s="236"/>
      <c r="DI867" s="236"/>
      <c r="DJ867" s="236"/>
      <c r="DK867" s="236"/>
      <c r="DL867" s="236"/>
      <c r="DM867" s="236"/>
      <c r="DN867" s="236"/>
      <c r="DO867" s="236"/>
      <c r="DP867" s="236"/>
      <c r="DQ867" s="236"/>
      <c r="DR867" s="236"/>
      <c r="DS867" s="236"/>
      <c r="DT867" s="236"/>
      <c r="DU867" s="236"/>
      <c r="DV867" s="236"/>
      <c r="DW867" s="236"/>
      <c r="DX867" s="236"/>
      <c r="DY867" s="236"/>
      <c r="DZ867" s="236"/>
      <c r="EA867" s="236"/>
      <c r="EB867" s="236"/>
      <c r="EC867" s="236"/>
      <c r="ED867" s="236"/>
      <c r="EE867" s="236"/>
      <c r="EF867" s="236"/>
      <c r="EG867" s="236"/>
      <c r="EH867" s="236"/>
      <c r="EI867" s="236"/>
      <c r="EJ867" s="236"/>
      <c r="EK867" s="236"/>
      <c r="EL867" s="236"/>
      <c r="EM867" s="236"/>
      <c r="EN867" s="236"/>
      <c r="EO867" s="236"/>
      <c r="EP867" s="236"/>
      <c r="EQ867" s="236"/>
      <c r="ER867" s="236"/>
      <c r="ES867" s="236"/>
      <c r="ET867" s="236"/>
      <c r="EU867" s="236"/>
      <c r="EV867" s="236"/>
      <c r="EW867" s="236"/>
      <c r="EX867" s="236"/>
      <c r="EY867" s="236"/>
      <c r="EZ867" s="236"/>
      <c r="FA867" s="236"/>
      <c r="FB867" s="236"/>
      <c r="FC867" s="236"/>
      <c r="FD867" s="236"/>
      <c r="FE867" s="236"/>
      <c r="FF867" s="236"/>
      <c r="FG867" s="236"/>
      <c r="FH867" s="236"/>
      <c r="FI867" s="236"/>
      <c r="FJ867" s="236"/>
      <c r="FK867" s="236"/>
      <c r="FL867" s="236"/>
      <c r="FM867" s="236"/>
      <c r="FN867" s="236"/>
      <c r="FO867" s="236"/>
      <c r="FP867" s="236"/>
      <c r="FQ867" s="236"/>
      <c r="FR867" s="236"/>
      <c r="FS867" s="236"/>
      <c r="FT867" s="236"/>
      <c r="FU867" s="236"/>
      <c r="FV867" s="236"/>
      <c r="FW867" s="236"/>
      <c r="FX867" s="236"/>
      <c r="FY867" s="236"/>
      <c r="FZ867" s="236"/>
      <c r="GA867" s="236"/>
      <c r="GB867" s="236"/>
      <c r="GC867" s="236"/>
      <c r="GD867" s="236"/>
      <c r="GE867" s="236"/>
      <c r="GF867" s="236"/>
      <c r="GG867" s="236"/>
      <c r="GH867" s="236"/>
      <c r="GI867" s="236"/>
      <c r="GJ867" s="236"/>
      <c r="GK867" s="236"/>
      <c r="GL867" s="236"/>
      <c r="GM867" s="236"/>
      <c r="GN867" s="236"/>
      <c r="GO867" s="236"/>
      <c r="GP867" s="236"/>
      <c r="GQ867" s="236"/>
      <c r="GR867" s="236"/>
      <c r="GS867" s="236"/>
      <c r="GT867" s="236"/>
      <c r="GU867" s="236"/>
      <c r="GV867" s="236"/>
      <c r="GW867" s="236"/>
      <c r="GX867" s="236"/>
      <c r="GY867" s="236"/>
      <c r="GZ867" s="236"/>
      <c r="HA867" s="236"/>
      <c r="HB867" s="236"/>
      <c r="HC867" s="236"/>
      <c r="HD867" s="236"/>
      <c r="HE867" s="236"/>
      <c r="HF867" s="236"/>
      <c r="HG867" s="236"/>
      <c r="HH867" s="236"/>
      <c r="HI867" s="236"/>
      <c r="HJ867" s="236"/>
      <c r="HK867" s="236"/>
      <c r="HL867" s="236"/>
      <c r="HM867" s="236"/>
      <c r="HN867" s="236"/>
      <c r="HO867" s="236"/>
      <c r="HP867" s="236"/>
      <c r="HQ867" s="236"/>
      <c r="HR867" s="236"/>
      <c r="HS867" s="236"/>
      <c r="HT867" s="236"/>
      <c r="HU867" s="236"/>
      <c r="HV867" s="236"/>
      <c r="HW867" s="236"/>
      <c r="HX867" s="236"/>
      <c r="HY867" s="236"/>
      <c r="HZ867" s="236"/>
      <c r="IA867" s="236"/>
      <c r="IB867" s="236"/>
      <c r="IC867" s="236"/>
      <c r="ID867" s="236"/>
      <c r="IE867" s="236"/>
      <c r="IF867" s="236"/>
      <c r="IG867" s="236"/>
      <c r="IH867" s="236"/>
      <c r="II867" s="236"/>
      <c r="IJ867" s="236"/>
      <c r="IK867" s="236"/>
      <c r="IL867" s="236"/>
      <c r="IM867" s="236"/>
      <c r="IN867" s="236"/>
      <c r="IO867" s="236"/>
      <c r="IP867" s="236"/>
      <c r="IQ867" s="236"/>
      <c r="IR867" s="236"/>
      <c r="IS867" s="236"/>
      <c r="IT867" s="236"/>
      <c r="IU867" s="236"/>
      <c r="IV867" s="236"/>
      <c r="IW867" s="236"/>
      <c r="IX867" s="236"/>
      <c r="IY867" s="236"/>
      <c r="IZ867" s="236"/>
      <c r="JA867" s="236"/>
      <c r="JB867" s="236"/>
      <c r="JC867" s="236"/>
      <c r="JD867" s="236"/>
      <c r="JE867" s="236"/>
      <c r="JF867" s="236"/>
      <c r="JG867" s="236"/>
      <c r="JH867" s="236"/>
      <c r="JI867" s="236"/>
      <c r="JJ867" s="236"/>
      <c r="JK867" s="236"/>
      <c r="JL867" s="236"/>
      <c r="JM867" s="236"/>
      <c r="JN867" s="236"/>
      <c r="JO867" s="236"/>
      <c r="JP867" s="236"/>
      <c r="JQ867" s="236"/>
      <c r="JR867" s="236"/>
      <c r="JS867" s="236"/>
      <c r="JT867" s="236"/>
      <c r="JU867" s="236"/>
      <c r="JV867" s="236"/>
      <c r="JW867" s="236"/>
      <c r="JX867" s="236"/>
      <c r="JY867" s="236"/>
      <c r="JZ867" s="236"/>
      <c r="KA867" s="236"/>
      <c r="KB867" s="236"/>
      <c r="KC867" s="236"/>
      <c r="KD867" s="236"/>
      <c r="KE867" s="236"/>
      <c r="KF867" s="236"/>
      <c r="KG867" s="236"/>
      <c r="KH867" s="236"/>
      <c r="KI867" s="236"/>
      <c r="KJ867" s="236"/>
      <c r="KK867" s="236"/>
      <c r="KL867" s="236"/>
      <c r="KM867" s="236"/>
      <c r="KN867" s="236"/>
      <c r="KO867" s="236"/>
      <c r="KP867" s="236"/>
      <c r="KQ867" s="236"/>
      <c r="KR867" s="236"/>
      <c r="KS867" s="236"/>
      <c r="KT867" s="236"/>
      <c r="KU867" s="236"/>
      <c r="KV867" s="236"/>
      <c r="KW867" s="236"/>
      <c r="KX867" s="236"/>
      <c r="KY867" s="236"/>
      <c r="KZ867" s="236"/>
      <c r="LA867" s="236"/>
      <c r="LB867" s="236"/>
      <c r="LC867" s="236"/>
      <c r="LD867" s="236"/>
      <c r="LE867" s="236"/>
      <c r="LF867" s="236"/>
      <c r="LG867" s="236"/>
      <c r="LH867" s="236"/>
      <c r="LI867" s="236"/>
      <c r="LJ867" s="236"/>
      <c r="LK867" s="236"/>
      <c r="LL867" s="236"/>
      <c r="LM867" s="236"/>
      <c r="LN867" s="236"/>
      <c r="LO867" s="236"/>
      <c r="LP867" s="236"/>
      <c r="LQ867" s="236"/>
      <c r="LR867" s="236"/>
      <c r="LS867" s="236"/>
      <c r="LT867" s="236"/>
      <c r="LU867" s="236"/>
      <c r="LV867" s="236"/>
      <c r="LW867" s="236"/>
      <c r="LX867" s="236"/>
      <c r="LY867" s="236"/>
      <c r="LZ867" s="236"/>
      <c r="MA867" s="236"/>
      <c r="MB867" s="236"/>
      <c r="MC867" s="236"/>
      <c r="MD867" s="236"/>
      <c r="ME867" s="236"/>
      <c r="MF867" s="236"/>
      <c r="MG867" s="236"/>
      <c r="MH867" s="236"/>
      <c r="MI867" s="236"/>
      <c r="MJ867" s="236"/>
      <c r="MK867" s="236"/>
      <c r="ML867" s="236"/>
      <c r="MM867" s="236"/>
      <c r="MN867" s="236"/>
      <c r="MO867" s="236"/>
      <c r="MP867" s="236"/>
      <c r="MQ867" s="236"/>
      <c r="MR867" s="236"/>
      <c r="MS867" s="236"/>
      <c r="MT867" s="236"/>
      <c r="MU867" s="236"/>
      <c r="MV867" s="236"/>
      <c r="MW867" s="236"/>
      <c r="MX867" s="236"/>
      <c r="MY867" s="236"/>
      <c r="MZ867" s="236"/>
      <c r="NA867" s="236"/>
      <c r="NB867" s="236"/>
      <c r="NC867" s="236"/>
      <c r="ND867" s="236"/>
      <c r="NE867" s="236"/>
      <c r="NF867" s="236"/>
      <c r="NG867" s="236"/>
      <c r="NH867" s="236"/>
      <c r="NI867" s="236"/>
      <c r="NJ867" s="236"/>
      <c r="NK867" s="236"/>
      <c r="NL867" s="236"/>
      <c r="NM867" s="236"/>
      <c r="NN867" s="236"/>
      <c r="NO867" s="236"/>
      <c r="NP867" s="236"/>
      <c r="NQ867" s="236"/>
      <c r="NR867" s="236"/>
      <c r="NS867" s="236"/>
      <c r="NT867" s="236"/>
      <c r="NU867" s="236"/>
      <c r="NV867" s="236"/>
      <c r="NW867" s="236"/>
      <c r="NX867" s="236"/>
      <c r="NY867" s="236"/>
      <c r="NZ867" s="236"/>
      <c r="OA867" s="236"/>
      <c r="OB867" s="236"/>
      <c r="OC867" s="236"/>
      <c r="OD867" s="236"/>
      <c r="OE867" s="236"/>
      <c r="OF867" s="236"/>
      <c r="OG867" s="236"/>
      <c r="OH867" s="236"/>
      <c r="OI867" s="236"/>
      <c r="OJ867" s="236"/>
      <c r="OK867" s="236"/>
      <c r="OL867" s="236"/>
      <c r="OM867" s="236"/>
      <c r="ON867" s="236"/>
      <c r="OO867" s="236"/>
      <c r="OP867" s="236"/>
      <c r="OQ867" s="236"/>
      <c r="OR867" s="236"/>
      <c r="OS867" s="236"/>
      <c r="OT867" s="236"/>
      <c r="OU867" s="236"/>
      <c r="OV867" s="236"/>
      <c r="OW867" s="236"/>
      <c r="OX867" s="236"/>
      <c r="OY867" s="236"/>
      <c r="OZ867" s="236"/>
      <c r="PA867" s="236"/>
      <c r="PB867" s="236"/>
      <c r="PC867" s="236"/>
      <c r="PD867" s="236"/>
      <c r="PE867" s="236"/>
      <c r="PF867" s="236"/>
      <c r="PG867" s="236"/>
      <c r="PH867" s="236"/>
      <c r="PI867" s="236"/>
      <c r="PJ867" s="236"/>
      <c r="PK867" s="236"/>
      <c r="PL867" s="236"/>
      <c r="PM867" s="236"/>
      <c r="PN867" s="236"/>
      <c r="PO867" s="236"/>
      <c r="PP867" s="236"/>
      <c r="PQ867" s="236"/>
      <c r="PR867" s="236"/>
      <c r="PS867" s="236"/>
      <c r="PT867" s="236"/>
      <c r="PU867" s="236"/>
      <c r="PV867" s="236"/>
      <c r="PW867" s="236"/>
      <c r="PX867" s="236"/>
      <c r="PY867" s="236"/>
      <c r="PZ867" s="236"/>
      <c r="QA867" s="236"/>
      <c r="QB867" s="236"/>
      <c r="QC867" s="236"/>
      <c r="QD867" s="236"/>
      <c r="QE867" s="236"/>
      <c r="QF867" s="236"/>
      <c r="QG867" s="236"/>
      <c r="QH867" s="236"/>
      <c r="QI867" s="236"/>
      <c r="QJ867" s="236"/>
      <c r="QK867" s="236"/>
      <c r="QL867" s="236"/>
      <c r="QM867" s="236"/>
      <c r="QN867" s="236"/>
      <c r="QO867" s="236"/>
      <c r="QP867" s="236"/>
      <c r="QQ867" s="236"/>
      <c r="QR867" s="236"/>
      <c r="QS867" s="236"/>
      <c r="QT867" s="236"/>
      <c r="QU867" s="236"/>
      <c r="QV867" s="236"/>
      <c r="QW867" s="236"/>
      <c r="QX867" s="236"/>
      <c r="QY867" s="236"/>
      <c r="QZ867" s="236"/>
      <c r="RA867" s="236"/>
      <c r="RB867" s="236"/>
      <c r="RC867" s="236"/>
      <c r="RD867" s="236"/>
      <c r="RE867" s="236"/>
      <c r="RF867" s="236"/>
      <c r="RG867" s="236"/>
      <c r="RH867" s="236"/>
      <c r="RI867" s="236"/>
      <c r="RJ867" s="236"/>
      <c r="RK867" s="236"/>
      <c r="RL867" s="236"/>
      <c r="RM867" s="236"/>
      <c r="RN867" s="236"/>
      <c r="RO867" s="236"/>
      <c r="RP867" s="236"/>
      <c r="RQ867" s="236"/>
      <c r="RR867" s="236"/>
      <c r="RS867" s="236"/>
      <c r="RT867" s="236"/>
      <c r="RU867" s="236"/>
      <c r="RV867" s="236"/>
      <c r="RW867" s="236"/>
      <c r="RX867" s="236"/>
      <c r="RY867" s="236"/>
      <c r="RZ867" s="236"/>
      <c r="SA867" s="236"/>
      <c r="SB867" s="236"/>
    </row>
    <row r="868" spans="1:496" s="243" customFormat="1" ht="15" customHeight="1" x14ac:dyDescent="0.2">
      <c r="A868" s="241"/>
      <c r="B868" s="241"/>
      <c r="D868" s="241"/>
      <c r="F868" s="236"/>
      <c r="G868" s="236"/>
      <c r="H868" s="236"/>
      <c r="I868" s="236"/>
      <c r="J868" s="236"/>
      <c r="K868" s="236"/>
      <c r="L868" s="236"/>
      <c r="M868" s="236"/>
      <c r="N868" s="236"/>
      <c r="O868" s="236"/>
      <c r="P868" s="236"/>
      <c r="Q868" s="236"/>
      <c r="R868" s="236"/>
      <c r="S868" s="236"/>
      <c r="T868" s="236"/>
      <c r="U868" s="236"/>
      <c r="V868" s="236"/>
      <c r="W868" s="236"/>
      <c r="X868" s="236"/>
      <c r="Y868" s="236"/>
      <c r="Z868" s="236"/>
      <c r="AA868" s="236"/>
      <c r="AB868" s="236"/>
      <c r="AC868" s="236"/>
      <c r="AD868" s="236"/>
      <c r="AE868" s="236"/>
      <c r="AF868" s="236"/>
      <c r="AG868" s="236"/>
      <c r="AH868" s="236"/>
      <c r="AI868" s="236"/>
      <c r="AJ868" s="236"/>
      <c r="AK868" s="236"/>
      <c r="AL868" s="236"/>
      <c r="AM868" s="236"/>
      <c r="AN868" s="236"/>
      <c r="AO868" s="236"/>
      <c r="AP868" s="236"/>
      <c r="AQ868" s="236"/>
      <c r="AR868" s="236"/>
      <c r="AS868" s="236"/>
      <c r="AT868" s="236"/>
      <c r="AU868" s="236"/>
      <c r="AV868" s="236"/>
      <c r="AW868" s="236"/>
      <c r="AX868" s="236"/>
      <c r="AY868" s="236"/>
      <c r="AZ868" s="236"/>
      <c r="BA868" s="236"/>
      <c r="BB868" s="236"/>
      <c r="BC868" s="236"/>
      <c r="BD868" s="236"/>
      <c r="BE868" s="236"/>
      <c r="BF868" s="236"/>
      <c r="BG868" s="236"/>
      <c r="BH868" s="236"/>
      <c r="BI868" s="236"/>
      <c r="BJ868" s="236"/>
      <c r="BK868" s="236"/>
      <c r="BL868" s="236"/>
      <c r="BM868" s="236"/>
      <c r="BN868" s="236"/>
      <c r="BO868" s="236"/>
      <c r="BP868" s="236"/>
      <c r="BQ868" s="236"/>
      <c r="BR868" s="236"/>
      <c r="BS868" s="236"/>
      <c r="BT868" s="236"/>
      <c r="BU868" s="236"/>
      <c r="BV868" s="236"/>
      <c r="BW868" s="236"/>
      <c r="BX868" s="236"/>
      <c r="BY868" s="236"/>
      <c r="BZ868" s="236"/>
      <c r="CA868" s="236"/>
      <c r="CB868" s="236"/>
      <c r="CC868" s="236"/>
      <c r="CD868" s="236"/>
      <c r="CE868" s="236"/>
      <c r="CF868" s="236"/>
      <c r="CG868" s="236"/>
      <c r="CH868" s="236"/>
      <c r="CI868" s="236"/>
      <c r="CJ868" s="236"/>
      <c r="CK868" s="236"/>
      <c r="CL868" s="236"/>
      <c r="CM868" s="236"/>
      <c r="CN868" s="236"/>
      <c r="CO868" s="236"/>
      <c r="CP868" s="236"/>
      <c r="CQ868" s="236"/>
      <c r="CR868" s="236"/>
      <c r="CS868" s="236"/>
      <c r="CT868" s="236"/>
      <c r="CU868" s="236"/>
      <c r="CV868" s="236"/>
      <c r="CW868" s="236"/>
      <c r="CX868" s="236"/>
      <c r="CY868" s="236"/>
      <c r="CZ868" s="236"/>
      <c r="DA868" s="236"/>
      <c r="DB868" s="236"/>
      <c r="DC868" s="236"/>
      <c r="DD868" s="236"/>
      <c r="DE868" s="236"/>
      <c r="DF868" s="236"/>
      <c r="DG868" s="236"/>
      <c r="DH868" s="236"/>
      <c r="DI868" s="236"/>
      <c r="DJ868" s="236"/>
      <c r="DK868" s="236"/>
      <c r="DL868" s="236"/>
      <c r="DM868" s="236"/>
      <c r="DN868" s="236"/>
      <c r="DO868" s="236"/>
      <c r="DP868" s="236"/>
      <c r="DQ868" s="236"/>
      <c r="DR868" s="236"/>
      <c r="DS868" s="236"/>
      <c r="DT868" s="236"/>
      <c r="DU868" s="236"/>
      <c r="DV868" s="236"/>
      <c r="DW868" s="236"/>
      <c r="DX868" s="236"/>
      <c r="DY868" s="236"/>
      <c r="DZ868" s="236"/>
      <c r="EA868" s="236"/>
      <c r="EB868" s="236"/>
      <c r="EC868" s="236"/>
      <c r="ED868" s="236"/>
      <c r="EE868" s="236"/>
      <c r="EF868" s="236"/>
      <c r="EG868" s="236"/>
      <c r="EH868" s="236"/>
      <c r="EI868" s="236"/>
      <c r="EJ868" s="236"/>
      <c r="EK868" s="236"/>
      <c r="EL868" s="236"/>
      <c r="EM868" s="236"/>
      <c r="EN868" s="236"/>
      <c r="EO868" s="236"/>
      <c r="EP868" s="236"/>
      <c r="EQ868" s="236"/>
      <c r="ER868" s="236"/>
      <c r="ES868" s="236"/>
      <c r="ET868" s="236"/>
      <c r="EU868" s="236"/>
      <c r="EV868" s="236"/>
      <c r="EW868" s="236"/>
      <c r="EX868" s="236"/>
      <c r="EY868" s="236"/>
      <c r="EZ868" s="236"/>
      <c r="FA868" s="236"/>
      <c r="FB868" s="236"/>
      <c r="FC868" s="236"/>
      <c r="FD868" s="236"/>
      <c r="FE868" s="236"/>
      <c r="FF868" s="236"/>
      <c r="FG868" s="236"/>
      <c r="FH868" s="236"/>
      <c r="FI868" s="236"/>
      <c r="FJ868" s="236"/>
      <c r="FK868" s="236"/>
      <c r="FL868" s="236"/>
      <c r="FM868" s="236"/>
      <c r="FN868" s="236"/>
      <c r="FO868" s="236"/>
      <c r="FP868" s="236"/>
      <c r="FQ868" s="236"/>
      <c r="FR868" s="236"/>
      <c r="FS868" s="236"/>
      <c r="FT868" s="236"/>
      <c r="FU868" s="236"/>
      <c r="FV868" s="236"/>
      <c r="FW868" s="236"/>
      <c r="FX868" s="236"/>
      <c r="FY868" s="236"/>
      <c r="FZ868" s="236"/>
      <c r="GA868" s="236"/>
      <c r="GB868" s="236"/>
      <c r="GC868" s="236"/>
      <c r="GD868" s="236"/>
      <c r="GE868" s="236"/>
      <c r="GF868" s="236"/>
      <c r="GG868" s="236"/>
      <c r="GH868" s="236"/>
      <c r="GI868" s="236"/>
      <c r="GJ868" s="236"/>
      <c r="GK868" s="236"/>
      <c r="GL868" s="236"/>
      <c r="GM868" s="236"/>
      <c r="GN868" s="236"/>
      <c r="GO868" s="236"/>
      <c r="GP868" s="236"/>
      <c r="GQ868" s="236"/>
      <c r="GR868" s="236"/>
      <c r="GS868" s="236"/>
      <c r="GT868" s="236"/>
      <c r="GU868" s="236"/>
      <c r="GV868" s="236"/>
      <c r="GW868" s="236"/>
      <c r="GX868" s="236"/>
      <c r="GY868" s="236"/>
      <c r="GZ868" s="236"/>
      <c r="HA868" s="236"/>
      <c r="HB868" s="236"/>
      <c r="HC868" s="236"/>
      <c r="HD868" s="236"/>
      <c r="HE868" s="236"/>
      <c r="HF868" s="236"/>
      <c r="HG868" s="236"/>
      <c r="HH868" s="236"/>
      <c r="HI868" s="236"/>
      <c r="HJ868" s="236"/>
      <c r="HK868" s="236"/>
      <c r="HL868" s="236"/>
      <c r="HM868" s="236"/>
      <c r="HN868" s="236"/>
      <c r="HO868" s="236"/>
      <c r="HP868" s="236"/>
      <c r="HQ868" s="236"/>
      <c r="HR868" s="236"/>
      <c r="HS868" s="236"/>
      <c r="HT868" s="236"/>
      <c r="HU868" s="236"/>
      <c r="HV868" s="236"/>
      <c r="HW868" s="236"/>
      <c r="HX868" s="236"/>
      <c r="HY868" s="236"/>
      <c r="HZ868" s="236"/>
      <c r="IA868" s="236"/>
      <c r="IB868" s="236"/>
      <c r="IC868" s="236"/>
      <c r="ID868" s="236"/>
      <c r="IE868" s="236"/>
      <c r="IF868" s="236"/>
      <c r="IG868" s="236"/>
      <c r="IH868" s="236"/>
      <c r="II868" s="236"/>
      <c r="IJ868" s="236"/>
      <c r="IK868" s="236"/>
      <c r="IL868" s="236"/>
      <c r="IM868" s="236"/>
      <c r="IN868" s="236"/>
      <c r="IO868" s="236"/>
      <c r="IP868" s="236"/>
      <c r="IQ868" s="236"/>
      <c r="IR868" s="236"/>
      <c r="IS868" s="236"/>
      <c r="IT868" s="236"/>
      <c r="IU868" s="236"/>
      <c r="IV868" s="236"/>
      <c r="IW868" s="236"/>
      <c r="IX868" s="236"/>
      <c r="IY868" s="236"/>
      <c r="IZ868" s="236"/>
      <c r="JA868" s="236"/>
      <c r="JB868" s="236"/>
      <c r="JC868" s="236"/>
      <c r="JD868" s="236"/>
      <c r="JE868" s="236"/>
      <c r="JF868" s="236"/>
      <c r="JG868" s="236"/>
      <c r="JH868" s="236"/>
      <c r="JI868" s="236"/>
      <c r="JJ868" s="236"/>
      <c r="JK868" s="236"/>
      <c r="JL868" s="236"/>
      <c r="JM868" s="236"/>
      <c r="JN868" s="236"/>
      <c r="JO868" s="236"/>
      <c r="JP868" s="236"/>
      <c r="JQ868" s="236"/>
      <c r="JR868" s="236"/>
      <c r="JS868" s="236"/>
      <c r="JT868" s="236"/>
      <c r="JU868" s="236"/>
      <c r="JV868" s="236"/>
      <c r="JW868" s="236"/>
      <c r="JX868" s="236"/>
      <c r="JY868" s="236"/>
      <c r="JZ868" s="236"/>
      <c r="KA868" s="236"/>
      <c r="KB868" s="236"/>
      <c r="KC868" s="236"/>
      <c r="KD868" s="236"/>
      <c r="KE868" s="236"/>
      <c r="KF868" s="236"/>
      <c r="KG868" s="236"/>
      <c r="KH868" s="236"/>
      <c r="KI868" s="236"/>
      <c r="KJ868" s="236"/>
      <c r="KK868" s="236"/>
      <c r="KL868" s="236"/>
      <c r="KM868" s="236"/>
      <c r="KN868" s="236"/>
      <c r="KO868" s="236"/>
      <c r="KP868" s="236"/>
      <c r="KQ868" s="236"/>
      <c r="KR868" s="236"/>
      <c r="KS868" s="236"/>
      <c r="KT868" s="236"/>
      <c r="KU868" s="236"/>
      <c r="KV868" s="236"/>
      <c r="KW868" s="236"/>
      <c r="KX868" s="236"/>
      <c r="KY868" s="236"/>
      <c r="KZ868" s="236"/>
      <c r="LA868" s="236"/>
      <c r="LB868" s="236"/>
      <c r="LC868" s="236"/>
      <c r="LD868" s="236"/>
      <c r="LE868" s="236"/>
      <c r="LF868" s="236"/>
      <c r="LG868" s="236"/>
      <c r="LH868" s="236"/>
      <c r="LI868" s="236"/>
      <c r="LJ868" s="236"/>
      <c r="LK868" s="236"/>
      <c r="LL868" s="236"/>
      <c r="LM868" s="236"/>
      <c r="LN868" s="236"/>
      <c r="LO868" s="236"/>
      <c r="LP868" s="236"/>
      <c r="LQ868" s="236"/>
      <c r="LR868" s="236"/>
      <c r="LS868" s="236"/>
      <c r="LT868" s="236"/>
      <c r="LU868" s="236"/>
      <c r="LV868" s="236"/>
      <c r="LW868" s="236"/>
      <c r="LX868" s="236"/>
      <c r="LY868" s="236"/>
      <c r="LZ868" s="236"/>
      <c r="MA868" s="236"/>
      <c r="MB868" s="236"/>
      <c r="MC868" s="236"/>
      <c r="MD868" s="236"/>
      <c r="ME868" s="236"/>
      <c r="MF868" s="236"/>
      <c r="MG868" s="236"/>
      <c r="MH868" s="236"/>
      <c r="MI868" s="236"/>
      <c r="MJ868" s="236"/>
      <c r="MK868" s="236"/>
      <c r="ML868" s="236"/>
      <c r="MM868" s="236"/>
      <c r="MN868" s="236"/>
      <c r="MO868" s="236"/>
      <c r="MP868" s="236"/>
      <c r="MQ868" s="236"/>
      <c r="MR868" s="236"/>
      <c r="MS868" s="236"/>
      <c r="MT868" s="236"/>
      <c r="MU868" s="236"/>
      <c r="MV868" s="236"/>
      <c r="MW868" s="236"/>
      <c r="MX868" s="236"/>
      <c r="MY868" s="236"/>
      <c r="MZ868" s="236"/>
      <c r="NA868" s="236"/>
      <c r="NB868" s="236"/>
      <c r="NC868" s="236"/>
      <c r="ND868" s="236"/>
      <c r="NE868" s="236"/>
      <c r="NF868" s="236"/>
      <c r="NG868" s="236"/>
      <c r="NH868" s="236"/>
      <c r="NI868" s="236"/>
      <c r="NJ868" s="236"/>
      <c r="NK868" s="236"/>
      <c r="NL868" s="236"/>
      <c r="NM868" s="236"/>
      <c r="NN868" s="236"/>
      <c r="NO868" s="236"/>
      <c r="NP868" s="236"/>
      <c r="NQ868" s="236"/>
      <c r="NR868" s="236"/>
      <c r="NS868" s="236"/>
      <c r="NT868" s="236"/>
      <c r="NU868" s="236"/>
      <c r="NV868" s="236"/>
      <c r="NW868" s="236"/>
      <c r="NX868" s="236"/>
      <c r="NY868" s="236"/>
      <c r="NZ868" s="236"/>
      <c r="OA868" s="236"/>
      <c r="OB868" s="236"/>
      <c r="OC868" s="236"/>
      <c r="OD868" s="236"/>
      <c r="OE868" s="236"/>
      <c r="OF868" s="236"/>
      <c r="OG868" s="236"/>
      <c r="OH868" s="236"/>
      <c r="OI868" s="236"/>
      <c r="OJ868" s="236"/>
      <c r="OK868" s="236"/>
      <c r="OL868" s="236"/>
      <c r="OM868" s="236"/>
      <c r="ON868" s="236"/>
      <c r="OO868" s="236"/>
      <c r="OP868" s="236"/>
      <c r="OQ868" s="236"/>
      <c r="OR868" s="236"/>
      <c r="OS868" s="236"/>
      <c r="OT868" s="236"/>
      <c r="OU868" s="236"/>
      <c r="OV868" s="236"/>
      <c r="OW868" s="236"/>
      <c r="OX868" s="236"/>
      <c r="OY868" s="236"/>
      <c r="OZ868" s="236"/>
      <c r="PA868" s="236"/>
      <c r="PB868" s="236"/>
      <c r="PC868" s="236"/>
      <c r="PD868" s="236"/>
      <c r="PE868" s="236"/>
      <c r="PF868" s="236"/>
      <c r="PG868" s="236"/>
      <c r="PH868" s="236"/>
      <c r="PI868" s="236"/>
      <c r="PJ868" s="236"/>
      <c r="PK868" s="236"/>
      <c r="PL868" s="236"/>
      <c r="PM868" s="236"/>
      <c r="PN868" s="236"/>
      <c r="PO868" s="236"/>
      <c r="PP868" s="236"/>
      <c r="PQ868" s="236"/>
      <c r="PR868" s="236"/>
      <c r="PS868" s="236"/>
      <c r="PT868" s="236"/>
      <c r="PU868" s="236"/>
      <c r="PV868" s="236"/>
      <c r="PW868" s="236"/>
      <c r="PX868" s="236"/>
      <c r="PY868" s="236"/>
      <c r="PZ868" s="236"/>
      <c r="QA868" s="236"/>
      <c r="QB868" s="236"/>
      <c r="QC868" s="236"/>
      <c r="QD868" s="236"/>
      <c r="QE868" s="236"/>
      <c r="QF868" s="236"/>
      <c r="QG868" s="236"/>
      <c r="QH868" s="236"/>
      <c r="QI868" s="236"/>
      <c r="QJ868" s="236"/>
      <c r="QK868" s="236"/>
      <c r="QL868" s="236"/>
      <c r="QM868" s="236"/>
      <c r="QN868" s="236"/>
      <c r="QO868" s="236"/>
      <c r="QP868" s="236"/>
      <c r="QQ868" s="236"/>
      <c r="QR868" s="236"/>
      <c r="QS868" s="236"/>
      <c r="QT868" s="236"/>
      <c r="QU868" s="236"/>
      <c r="QV868" s="236"/>
      <c r="QW868" s="236"/>
      <c r="QX868" s="236"/>
      <c r="QY868" s="236"/>
      <c r="QZ868" s="236"/>
      <c r="RA868" s="236"/>
      <c r="RB868" s="236"/>
      <c r="RC868" s="236"/>
      <c r="RD868" s="236"/>
      <c r="RE868" s="236"/>
      <c r="RF868" s="236"/>
      <c r="RG868" s="236"/>
      <c r="RH868" s="236"/>
      <c r="RI868" s="236"/>
      <c r="RJ868" s="236"/>
      <c r="RK868" s="236"/>
      <c r="RL868" s="236"/>
      <c r="RM868" s="236"/>
      <c r="RN868" s="236"/>
      <c r="RO868" s="236"/>
      <c r="RP868" s="236"/>
      <c r="RQ868" s="236"/>
      <c r="RR868" s="236"/>
      <c r="RS868" s="236"/>
      <c r="RT868" s="236"/>
      <c r="RU868" s="236"/>
      <c r="RV868" s="236"/>
      <c r="RW868" s="236"/>
      <c r="RX868" s="236"/>
      <c r="RY868" s="236"/>
      <c r="RZ868" s="236"/>
      <c r="SA868" s="236"/>
      <c r="SB868" s="236"/>
    </row>
    <row r="869" spans="1:496" s="243" customFormat="1" ht="15" customHeight="1" x14ac:dyDescent="0.2">
      <c r="A869" s="241"/>
      <c r="B869" s="241"/>
      <c r="D869" s="241"/>
      <c r="F869" s="236"/>
      <c r="G869" s="236"/>
      <c r="H869" s="236"/>
      <c r="I869" s="236"/>
      <c r="J869" s="236"/>
      <c r="K869" s="236"/>
      <c r="L869" s="236"/>
      <c r="M869" s="236"/>
      <c r="N869" s="236"/>
      <c r="O869" s="236"/>
      <c r="P869" s="236"/>
      <c r="Q869" s="236"/>
      <c r="R869" s="236"/>
      <c r="S869" s="236"/>
      <c r="T869" s="236"/>
      <c r="U869" s="236"/>
      <c r="V869" s="236"/>
      <c r="W869" s="236"/>
      <c r="X869" s="236"/>
      <c r="Y869" s="236"/>
      <c r="Z869" s="236"/>
      <c r="AA869" s="236"/>
      <c r="AB869" s="236"/>
      <c r="AC869" s="236"/>
      <c r="AD869" s="236"/>
      <c r="AE869" s="236"/>
      <c r="AF869" s="236"/>
      <c r="AG869" s="236"/>
      <c r="AH869" s="236"/>
      <c r="AI869" s="236"/>
      <c r="AJ869" s="236"/>
      <c r="AK869" s="236"/>
      <c r="AL869" s="236"/>
      <c r="AM869" s="236"/>
      <c r="AN869" s="236"/>
      <c r="AO869" s="236"/>
      <c r="AP869" s="236"/>
      <c r="AQ869" s="236"/>
      <c r="AR869" s="236"/>
      <c r="AS869" s="236"/>
      <c r="AT869" s="236"/>
      <c r="AU869" s="236"/>
      <c r="AV869" s="236"/>
      <c r="AW869" s="236"/>
      <c r="AX869" s="236"/>
      <c r="AY869" s="236"/>
      <c r="AZ869" s="236"/>
      <c r="BA869" s="236"/>
      <c r="BB869" s="236"/>
      <c r="BC869" s="236"/>
      <c r="BD869" s="236"/>
      <c r="BE869" s="236"/>
      <c r="BF869" s="236"/>
      <c r="BG869" s="236"/>
      <c r="BH869" s="236"/>
      <c r="BI869" s="236"/>
      <c r="BJ869" s="236"/>
      <c r="BK869" s="236"/>
      <c r="BL869" s="236"/>
      <c r="BM869" s="236"/>
      <c r="BN869" s="236"/>
      <c r="BO869" s="236"/>
      <c r="BP869" s="236"/>
      <c r="BQ869" s="236"/>
      <c r="BR869" s="236"/>
      <c r="BS869" s="236"/>
      <c r="BT869" s="236"/>
      <c r="BU869" s="236"/>
      <c r="BV869" s="236"/>
      <c r="BW869" s="236"/>
      <c r="BX869" s="236"/>
      <c r="BY869" s="236"/>
      <c r="BZ869" s="236"/>
      <c r="CA869" s="236"/>
      <c r="CB869" s="236"/>
      <c r="CC869" s="236"/>
      <c r="CD869" s="236"/>
      <c r="CE869" s="236"/>
      <c r="CF869" s="236"/>
      <c r="CG869" s="236"/>
      <c r="CH869" s="236"/>
      <c r="CI869" s="236"/>
      <c r="CJ869" s="236"/>
      <c r="CK869" s="236"/>
      <c r="CL869" s="236"/>
      <c r="CM869" s="236"/>
      <c r="CN869" s="236"/>
      <c r="CO869" s="236"/>
      <c r="CP869" s="236"/>
      <c r="CQ869" s="236"/>
      <c r="CR869" s="236"/>
      <c r="CS869" s="236"/>
      <c r="CT869" s="236"/>
      <c r="CU869" s="236"/>
      <c r="CV869" s="236"/>
      <c r="CW869" s="236"/>
      <c r="CX869" s="236"/>
      <c r="CY869" s="236"/>
      <c r="CZ869" s="236"/>
      <c r="DA869" s="236"/>
      <c r="DB869" s="236"/>
      <c r="DC869" s="236"/>
      <c r="DD869" s="236"/>
      <c r="DE869" s="236"/>
      <c r="DF869" s="236"/>
      <c r="DG869" s="236"/>
      <c r="DH869" s="236"/>
      <c r="DI869" s="236"/>
      <c r="DJ869" s="236"/>
      <c r="DK869" s="236"/>
      <c r="DL869" s="236"/>
      <c r="DM869" s="236"/>
      <c r="DN869" s="236"/>
      <c r="DO869" s="236"/>
      <c r="DP869" s="236"/>
      <c r="DQ869" s="236"/>
      <c r="DR869" s="236"/>
      <c r="DS869" s="236"/>
      <c r="DT869" s="236"/>
      <c r="DU869" s="236"/>
      <c r="DV869" s="236"/>
      <c r="DW869" s="236"/>
      <c r="DX869" s="236"/>
      <c r="DY869" s="236"/>
      <c r="DZ869" s="236"/>
      <c r="EA869" s="236"/>
      <c r="EB869" s="236"/>
      <c r="EC869" s="236"/>
      <c r="ED869" s="236"/>
      <c r="EE869" s="236"/>
      <c r="EF869" s="236"/>
      <c r="EG869" s="236"/>
      <c r="EH869" s="236"/>
      <c r="EI869" s="236"/>
      <c r="EJ869" s="236"/>
      <c r="EK869" s="236"/>
      <c r="EL869" s="236"/>
      <c r="EM869" s="236"/>
      <c r="EN869" s="236"/>
      <c r="EO869" s="236"/>
      <c r="EP869" s="236"/>
      <c r="EQ869" s="236"/>
      <c r="ER869" s="236"/>
      <c r="ES869" s="236"/>
      <c r="ET869" s="236"/>
      <c r="EU869" s="236"/>
      <c r="EV869" s="236"/>
      <c r="EW869" s="236"/>
      <c r="EX869" s="236"/>
      <c r="EY869" s="236"/>
      <c r="EZ869" s="236"/>
      <c r="FA869" s="236"/>
      <c r="FB869" s="236"/>
      <c r="FC869" s="236"/>
      <c r="FD869" s="236"/>
      <c r="FE869" s="236"/>
      <c r="FF869" s="236"/>
      <c r="FG869" s="236"/>
      <c r="FH869" s="236"/>
      <c r="FI869" s="236"/>
      <c r="FJ869" s="236"/>
      <c r="FK869" s="236"/>
      <c r="FL869" s="236"/>
      <c r="FM869" s="236"/>
      <c r="FN869" s="236"/>
      <c r="FO869" s="236"/>
      <c r="FP869" s="236"/>
      <c r="FQ869" s="236"/>
      <c r="FR869" s="236"/>
      <c r="FS869" s="236"/>
      <c r="FT869" s="236"/>
      <c r="FU869" s="236"/>
      <c r="FV869" s="236"/>
      <c r="FW869" s="236"/>
      <c r="FX869" s="236"/>
      <c r="FY869" s="236"/>
      <c r="FZ869" s="236"/>
      <c r="GA869" s="236"/>
      <c r="GB869" s="236"/>
      <c r="GC869" s="236"/>
      <c r="GD869" s="236"/>
      <c r="GE869" s="236"/>
      <c r="GF869" s="236"/>
      <c r="GG869" s="236"/>
      <c r="GH869" s="236"/>
      <c r="GI869" s="236"/>
      <c r="GJ869" s="236"/>
      <c r="GK869" s="236"/>
      <c r="GL869" s="236"/>
      <c r="GM869" s="236"/>
      <c r="GN869" s="236"/>
      <c r="GO869" s="236"/>
      <c r="GP869" s="236"/>
      <c r="GQ869" s="236"/>
      <c r="GR869" s="236"/>
      <c r="GS869" s="236"/>
      <c r="GT869" s="236"/>
      <c r="GU869" s="236"/>
      <c r="GV869" s="236"/>
      <c r="GW869" s="236"/>
      <c r="GX869" s="236"/>
      <c r="GY869" s="236"/>
      <c r="GZ869" s="236"/>
      <c r="HA869" s="236"/>
      <c r="HB869" s="236"/>
      <c r="HC869" s="236"/>
      <c r="HD869" s="236"/>
      <c r="HE869" s="236"/>
      <c r="HF869" s="236"/>
      <c r="HG869" s="236"/>
      <c r="HH869" s="236"/>
      <c r="HI869" s="236"/>
      <c r="HJ869" s="236"/>
      <c r="HK869" s="236"/>
      <c r="HL869" s="236"/>
      <c r="HM869" s="236"/>
      <c r="HN869" s="236"/>
      <c r="HO869" s="236"/>
      <c r="HP869" s="236"/>
      <c r="HQ869" s="236"/>
      <c r="HR869" s="236"/>
      <c r="HS869" s="236"/>
      <c r="HT869" s="236"/>
      <c r="HU869" s="236"/>
      <c r="HV869" s="236"/>
      <c r="HW869" s="236"/>
      <c r="HX869" s="236"/>
      <c r="HY869" s="236"/>
      <c r="HZ869" s="236"/>
      <c r="IA869" s="236"/>
      <c r="IB869" s="236"/>
      <c r="IC869" s="236"/>
      <c r="ID869" s="236"/>
      <c r="IE869" s="236"/>
      <c r="IF869" s="236"/>
      <c r="IG869" s="236"/>
      <c r="IH869" s="236"/>
      <c r="II869" s="236"/>
      <c r="IJ869" s="236"/>
      <c r="IK869" s="236"/>
      <c r="IL869" s="236"/>
      <c r="IM869" s="236"/>
      <c r="IN869" s="236"/>
      <c r="IO869" s="236"/>
      <c r="IP869" s="236"/>
      <c r="IQ869" s="236"/>
      <c r="IR869" s="236"/>
      <c r="IS869" s="236"/>
      <c r="IT869" s="236"/>
      <c r="IU869" s="236"/>
      <c r="IV869" s="236"/>
      <c r="IW869" s="236"/>
      <c r="IX869" s="236"/>
      <c r="IY869" s="236"/>
      <c r="IZ869" s="236"/>
      <c r="JA869" s="236"/>
      <c r="JB869" s="236"/>
      <c r="JC869" s="236"/>
      <c r="JD869" s="236"/>
      <c r="JE869" s="236"/>
      <c r="JF869" s="236"/>
      <c r="JG869" s="236"/>
      <c r="JH869" s="236"/>
      <c r="JI869" s="236"/>
      <c r="JJ869" s="236"/>
      <c r="JK869" s="236"/>
      <c r="JL869" s="236"/>
      <c r="JM869" s="236"/>
      <c r="JN869" s="236"/>
      <c r="JO869" s="236"/>
      <c r="JP869" s="236"/>
      <c r="JQ869" s="236"/>
      <c r="JR869" s="236"/>
      <c r="JS869" s="236"/>
      <c r="JT869" s="236"/>
      <c r="JU869" s="236"/>
      <c r="JV869" s="236"/>
      <c r="JW869" s="236"/>
      <c r="JX869" s="236"/>
      <c r="JY869" s="236"/>
      <c r="JZ869" s="236"/>
      <c r="KA869" s="236"/>
      <c r="KB869" s="236"/>
      <c r="KC869" s="236"/>
      <c r="KD869" s="236"/>
      <c r="KE869" s="236"/>
      <c r="KF869" s="236"/>
      <c r="KG869" s="236"/>
      <c r="KH869" s="236"/>
      <c r="KI869" s="236"/>
      <c r="KJ869" s="236"/>
      <c r="KK869" s="236"/>
      <c r="KL869" s="236"/>
      <c r="KM869" s="236"/>
      <c r="KN869" s="236"/>
      <c r="KO869" s="236"/>
      <c r="KP869" s="236"/>
      <c r="KQ869" s="236"/>
      <c r="KR869" s="236"/>
      <c r="KS869" s="236"/>
      <c r="KT869" s="236"/>
      <c r="KU869" s="236"/>
      <c r="KV869" s="236"/>
      <c r="KW869" s="236"/>
      <c r="KX869" s="236"/>
      <c r="KY869" s="236"/>
      <c r="KZ869" s="236"/>
      <c r="LA869" s="236"/>
      <c r="LB869" s="236"/>
      <c r="LC869" s="236"/>
      <c r="LD869" s="236"/>
      <c r="LE869" s="236"/>
      <c r="LF869" s="236"/>
      <c r="LG869" s="236"/>
      <c r="LH869" s="236"/>
      <c r="LI869" s="236"/>
      <c r="LJ869" s="236"/>
      <c r="LK869" s="236"/>
      <c r="LL869" s="236"/>
      <c r="LM869" s="236"/>
      <c r="LN869" s="236"/>
      <c r="LO869" s="236"/>
      <c r="LP869" s="236"/>
      <c r="LQ869" s="236"/>
      <c r="LR869" s="236"/>
      <c r="LS869" s="236"/>
      <c r="LT869" s="236"/>
      <c r="LU869" s="236"/>
      <c r="LV869" s="236"/>
      <c r="LW869" s="236"/>
      <c r="LX869" s="236"/>
      <c r="LY869" s="236"/>
      <c r="LZ869" s="236"/>
      <c r="MA869" s="236"/>
      <c r="MB869" s="236"/>
      <c r="MC869" s="236"/>
      <c r="MD869" s="236"/>
      <c r="ME869" s="236"/>
      <c r="MF869" s="236"/>
      <c r="MG869" s="236"/>
      <c r="MH869" s="236"/>
      <c r="MI869" s="236"/>
      <c r="MJ869" s="236"/>
      <c r="MK869" s="236"/>
      <c r="ML869" s="236"/>
      <c r="MM869" s="236"/>
      <c r="MN869" s="236"/>
      <c r="MO869" s="236"/>
      <c r="MP869" s="236"/>
      <c r="MQ869" s="236"/>
      <c r="MR869" s="236"/>
      <c r="MS869" s="236"/>
      <c r="MT869" s="236"/>
      <c r="MU869" s="236"/>
      <c r="MV869" s="236"/>
      <c r="MW869" s="236"/>
      <c r="MX869" s="236"/>
      <c r="MY869" s="236"/>
      <c r="MZ869" s="236"/>
      <c r="NA869" s="236"/>
      <c r="NB869" s="236"/>
      <c r="NC869" s="236"/>
      <c r="ND869" s="236"/>
      <c r="NE869" s="236"/>
      <c r="NF869" s="236"/>
      <c r="NG869" s="236"/>
      <c r="NH869" s="236"/>
      <c r="NI869" s="236"/>
      <c r="NJ869" s="236"/>
      <c r="NK869" s="236"/>
      <c r="NL869" s="236"/>
      <c r="NM869" s="236"/>
      <c r="NN869" s="236"/>
      <c r="NO869" s="236"/>
      <c r="NP869" s="236"/>
      <c r="NQ869" s="236"/>
      <c r="NR869" s="236"/>
      <c r="NS869" s="236"/>
      <c r="NT869" s="236"/>
      <c r="NU869" s="236"/>
      <c r="NV869" s="236"/>
      <c r="NW869" s="236"/>
      <c r="NX869" s="236"/>
      <c r="NY869" s="236"/>
      <c r="NZ869" s="236"/>
      <c r="OA869" s="236"/>
      <c r="OB869" s="236"/>
      <c r="OC869" s="236"/>
      <c r="OD869" s="236"/>
      <c r="OE869" s="236"/>
      <c r="OF869" s="236"/>
      <c r="OG869" s="236"/>
      <c r="OH869" s="236"/>
      <c r="OI869" s="236"/>
      <c r="OJ869" s="236"/>
      <c r="OK869" s="236"/>
      <c r="OL869" s="236"/>
      <c r="OM869" s="236"/>
      <c r="ON869" s="236"/>
      <c r="OO869" s="236"/>
      <c r="OP869" s="236"/>
      <c r="OQ869" s="236"/>
      <c r="OR869" s="236"/>
      <c r="OS869" s="236"/>
      <c r="OT869" s="236"/>
      <c r="OU869" s="236"/>
      <c r="OV869" s="236"/>
      <c r="OW869" s="236"/>
      <c r="OX869" s="236"/>
      <c r="OY869" s="236"/>
      <c r="OZ869" s="236"/>
      <c r="PA869" s="236"/>
      <c r="PB869" s="236"/>
      <c r="PC869" s="236"/>
      <c r="PD869" s="236"/>
      <c r="PE869" s="236"/>
      <c r="PF869" s="236"/>
      <c r="PG869" s="236"/>
      <c r="PH869" s="236"/>
      <c r="PI869" s="236"/>
      <c r="PJ869" s="236"/>
      <c r="PK869" s="236"/>
      <c r="PL869" s="236"/>
      <c r="PM869" s="236"/>
      <c r="PN869" s="236"/>
      <c r="PO869" s="236"/>
      <c r="PP869" s="236"/>
      <c r="PQ869" s="236"/>
      <c r="PR869" s="236"/>
      <c r="PS869" s="236"/>
      <c r="PT869" s="236"/>
      <c r="PU869" s="236"/>
      <c r="PV869" s="236"/>
      <c r="PW869" s="236"/>
      <c r="PX869" s="236"/>
      <c r="PY869" s="236"/>
      <c r="PZ869" s="236"/>
      <c r="QA869" s="236"/>
      <c r="QB869" s="236"/>
      <c r="QC869" s="236"/>
      <c r="QD869" s="236"/>
      <c r="QE869" s="236"/>
      <c r="QF869" s="236"/>
      <c r="QG869" s="236"/>
      <c r="QH869" s="236"/>
      <c r="QI869" s="236"/>
      <c r="QJ869" s="236"/>
      <c r="QK869" s="236"/>
      <c r="QL869" s="236"/>
      <c r="QM869" s="236"/>
      <c r="QN869" s="236"/>
      <c r="QO869" s="236"/>
      <c r="QP869" s="236"/>
      <c r="QQ869" s="236"/>
      <c r="QR869" s="236"/>
      <c r="QS869" s="236"/>
      <c r="QT869" s="236"/>
      <c r="QU869" s="236"/>
      <c r="QV869" s="236"/>
      <c r="QW869" s="236"/>
      <c r="QX869" s="236"/>
      <c r="QY869" s="236"/>
      <c r="QZ869" s="236"/>
      <c r="RA869" s="236"/>
      <c r="RB869" s="236"/>
      <c r="RC869" s="236"/>
      <c r="RD869" s="236"/>
      <c r="RE869" s="236"/>
      <c r="RF869" s="236"/>
      <c r="RG869" s="236"/>
      <c r="RH869" s="236"/>
      <c r="RI869" s="236"/>
      <c r="RJ869" s="236"/>
      <c r="RK869" s="236"/>
      <c r="RL869" s="236"/>
      <c r="RM869" s="236"/>
      <c r="RN869" s="236"/>
      <c r="RO869" s="236"/>
      <c r="RP869" s="236"/>
      <c r="RQ869" s="236"/>
      <c r="RR869" s="236"/>
      <c r="RS869" s="236"/>
      <c r="RT869" s="236"/>
      <c r="RU869" s="236"/>
      <c r="RV869" s="236"/>
      <c r="RW869" s="236"/>
      <c r="RX869" s="236"/>
      <c r="RY869" s="236"/>
      <c r="RZ869" s="236"/>
      <c r="SA869" s="236"/>
      <c r="SB869" s="236"/>
    </row>
    <row r="870" spans="1:496" ht="15" customHeight="1" x14ac:dyDescent="0.2">
      <c r="A870" s="237" t="s">
        <v>1127</v>
      </c>
      <c r="B870" s="237">
        <v>215004</v>
      </c>
      <c r="E870" s="236" t="s">
        <v>553</v>
      </c>
    </row>
    <row r="871" spans="1:496" ht="15" customHeight="1" x14ac:dyDescent="0.2">
      <c r="A871" s="237" t="s">
        <v>1128</v>
      </c>
      <c r="B871" s="237">
        <v>215005</v>
      </c>
      <c r="E871" s="236" t="s">
        <v>554</v>
      </c>
    </row>
    <row r="872" spans="1:496" ht="15" customHeight="1" x14ac:dyDescent="0.2">
      <c r="A872" s="237" t="s">
        <v>1129</v>
      </c>
      <c r="B872" s="237">
        <v>215006</v>
      </c>
      <c r="E872" s="236" t="s">
        <v>555</v>
      </c>
    </row>
    <row r="873" spans="1:496" ht="15" customHeight="1" x14ac:dyDescent="0.2">
      <c r="A873" s="237"/>
    </row>
    <row r="874" spans="1:496" ht="15" customHeight="1" x14ac:dyDescent="0.2">
      <c r="A874" s="237" t="s">
        <v>1130</v>
      </c>
      <c r="B874" s="237">
        <v>216</v>
      </c>
      <c r="E874" s="236" t="s">
        <v>762</v>
      </c>
    </row>
    <row r="875" spans="1:496" ht="15" customHeight="1" x14ac:dyDescent="0.2">
      <c r="A875" s="237" t="s">
        <v>1131</v>
      </c>
      <c r="B875" s="237">
        <v>216001</v>
      </c>
      <c r="E875" s="236" t="s">
        <v>556</v>
      </c>
    </row>
    <row r="876" spans="1:496" ht="15" customHeight="1" x14ac:dyDescent="0.2">
      <c r="A876" s="237" t="s">
        <v>1132</v>
      </c>
      <c r="B876" s="237">
        <v>216002</v>
      </c>
      <c r="E876" s="236" t="s">
        <v>557</v>
      </c>
    </row>
    <row r="877" spans="1:496" ht="15" customHeight="1" x14ac:dyDescent="0.2">
      <c r="A877" s="237" t="s">
        <v>1133</v>
      </c>
      <c r="B877" s="237">
        <v>216003</v>
      </c>
      <c r="E877" s="236" t="s">
        <v>558</v>
      </c>
    </row>
    <row r="878" spans="1:496" ht="15" customHeight="1" x14ac:dyDescent="0.2">
      <c r="A878" s="237" t="s">
        <v>1134</v>
      </c>
      <c r="B878" s="237">
        <v>216004</v>
      </c>
      <c r="E878" s="236" t="s">
        <v>559</v>
      </c>
    </row>
    <row r="879" spans="1:496" ht="15" customHeight="1" x14ac:dyDescent="0.2">
      <c r="A879" s="237" t="s">
        <v>1135</v>
      </c>
      <c r="B879" s="237">
        <v>216005</v>
      </c>
      <c r="E879" s="236" t="s">
        <v>560</v>
      </c>
    </row>
    <row r="880" spans="1:496" ht="15" customHeight="1" x14ac:dyDescent="0.2">
      <c r="A880" s="237"/>
    </row>
    <row r="881" spans="1:5" ht="15" customHeight="1" x14ac:dyDescent="0.2">
      <c r="A881" s="237" t="s">
        <v>1136</v>
      </c>
      <c r="B881" s="237">
        <v>217</v>
      </c>
      <c r="E881" s="236" t="s">
        <v>763</v>
      </c>
    </row>
    <row r="882" spans="1:5" ht="15" customHeight="1" x14ac:dyDescent="0.2">
      <c r="A882" s="237" t="s">
        <v>1137</v>
      </c>
      <c r="B882" s="237">
        <v>217001</v>
      </c>
      <c r="E882" s="236" t="s">
        <v>561</v>
      </c>
    </row>
    <row r="883" spans="1:5" ht="15" customHeight="1" x14ac:dyDescent="0.2">
      <c r="A883" s="237" t="s">
        <v>1138</v>
      </c>
      <c r="B883" s="237">
        <v>217002</v>
      </c>
      <c r="E883" s="236" t="s">
        <v>562</v>
      </c>
    </row>
    <row r="884" spans="1:5" ht="15" customHeight="1" x14ac:dyDescent="0.2">
      <c r="A884" s="237"/>
    </row>
    <row r="885" spans="1:5" ht="15" customHeight="1" x14ac:dyDescent="0.2">
      <c r="A885" s="237" t="s">
        <v>1139</v>
      </c>
      <c r="B885" s="237">
        <v>218</v>
      </c>
      <c r="E885" s="236" t="s">
        <v>718</v>
      </c>
    </row>
    <row r="886" spans="1:5" ht="15" customHeight="1" x14ac:dyDescent="0.2">
      <c r="A886" s="237" t="s">
        <v>1140</v>
      </c>
      <c r="B886" s="237">
        <v>218001</v>
      </c>
      <c r="E886" s="236" t="s">
        <v>563</v>
      </c>
    </row>
    <row r="887" spans="1:5" ht="15" customHeight="1" x14ac:dyDescent="0.2">
      <c r="A887" s="237" t="s">
        <v>1141</v>
      </c>
      <c r="B887" s="237">
        <v>218002</v>
      </c>
      <c r="E887" s="236" t="s">
        <v>564</v>
      </c>
    </row>
    <row r="888" spans="1:5" ht="15" customHeight="1" x14ac:dyDescent="0.2">
      <c r="A888" s="237" t="s">
        <v>1142</v>
      </c>
      <c r="B888" s="237">
        <v>218003</v>
      </c>
      <c r="E888" s="236" t="s">
        <v>565</v>
      </c>
    </row>
    <row r="889" spans="1:5" ht="15" customHeight="1" x14ac:dyDescent="0.2">
      <c r="A889" s="237"/>
    </row>
    <row r="890" spans="1:5" ht="15" customHeight="1" x14ac:dyDescent="0.2">
      <c r="A890" s="237" t="s">
        <v>1143</v>
      </c>
      <c r="B890" s="237">
        <v>219</v>
      </c>
      <c r="E890" s="236" t="s">
        <v>764</v>
      </c>
    </row>
    <row r="891" spans="1:5" ht="15" customHeight="1" x14ac:dyDescent="0.2">
      <c r="A891" s="237" t="s">
        <v>1144</v>
      </c>
      <c r="B891" s="237">
        <v>219001</v>
      </c>
      <c r="E891" s="236" t="s">
        <v>765</v>
      </c>
    </row>
    <row r="892" spans="1:5" ht="15" customHeight="1" x14ac:dyDescent="0.2">
      <c r="A892" s="237" t="s">
        <v>1145</v>
      </c>
      <c r="B892" s="237">
        <v>219002</v>
      </c>
      <c r="E892" s="236" t="s">
        <v>766</v>
      </c>
    </row>
    <row r="893" spans="1:5" ht="15" customHeight="1" x14ac:dyDescent="0.2">
      <c r="A893" s="237" t="s">
        <v>1146</v>
      </c>
      <c r="B893" s="237">
        <v>219003</v>
      </c>
      <c r="E893" s="236" t="s">
        <v>767</v>
      </c>
    </row>
    <row r="894" spans="1:5" ht="15" customHeight="1" x14ac:dyDescent="0.2">
      <c r="A894" s="237" t="s">
        <v>1147</v>
      </c>
      <c r="B894" s="237">
        <v>219004</v>
      </c>
      <c r="E894" s="236" t="s">
        <v>768</v>
      </c>
    </row>
    <row r="895" spans="1:5" ht="15" customHeight="1" x14ac:dyDescent="0.2">
      <c r="A895" s="237" t="s">
        <v>1148</v>
      </c>
      <c r="B895" s="237">
        <v>219005</v>
      </c>
      <c r="E895" s="236" t="s">
        <v>769</v>
      </c>
    </row>
    <row r="896" spans="1:5" ht="15" customHeight="1" x14ac:dyDescent="0.2">
      <c r="A896" s="237"/>
    </row>
    <row r="897" spans="1:496" ht="15" customHeight="1" x14ac:dyDescent="0.2">
      <c r="A897" s="237" t="s">
        <v>1149</v>
      </c>
      <c r="B897" s="237">
        <v>220</v>
      </c>
      <c r="E897" s="236" t="s">
        <v>770</v>
      </c>
    </row>
    <row r="898" spans="1:496" s="243" customFormat="1" ht="15" customHeight="1" x14ac:dyDescent="0.2">
      <c r="A898" s="241"/>
      <c r="B898" s="241"/>
      <c r="D898" s="241"/>
      <c r="F898" s="236"/>
      <c r="G898" s="236"/>
      <c r="H898" s="236"/>
      <c r="I898" s="236"/>
      <c r="J898" s="236"/>
      <c r="K898" s="236"/>
      <c r="L898" s="236"/>
      <c r="M898" s="236"/>
      <c r="N898" s="236"/>
      <c r="O898" s="236"/>
      <c r="P898" s="236"/>
      <c r="Q898" s="236"/>
      <c r="R898" s="236"/>
      <c r="S898" s="236"/>
      <c r="T898" s="236"/>
      <c r="U898" s="236"/>
      <c r="V898" s="236"/>
      <c r="W898" s="236"/>
      <c r="X898" s="236"/>
      <c r="Y898" s="236"/>
      <c r="Z898" s="236"/>
      <c r="AA898" s="236"/>
      <c r="AB898" s="236"/>
      <c r="AC898" s="236"/>
      <c r="AD898" s="236"/>
      <c r="AE898" s="236"/>
      <c r="AF898" s="236"/>
      <c r="AG898" s="236"/>
      <c r="AH898" s="236"/>
      <c r="AI898" s="236"/>
      <c r="AJ898" s="236"/>
      <c r="AK898" s="236"/>
      <c r="AL898" s="236"/>
      <c r="AM898" s="236"/>
      <c r="AN898" s="236"/>
      <c r="AO898" s="236"/>
      <c r="AP898" s="236"/>
      <c r="AQ898" s="236"/>
      <c r="AR898" s="236"/>
      <c r="AS898" s="236"/>
      <c r="AT898" s="236"/>
      <c r="AU898" s="236"/>
      <c r="AV898" s="236"/>
      <c r="AW898" s="236"/>
      <c r="AX898" s="236"/>
      <c r="AY898" s="236"/>
      <c r="AZ898" s="236"/>
      <c r="BA898" s="236"/>
      <c r="BB898" s="236"/>
      <c r="BC898" s="236"/>
      <c r="BD898" s="236"/>
      <c r="BE898" s="236"/>
      <c r="BF898" s="236"/>
      <c r="BG898" s="236"/>
      <c r="BH898" s="236"/>
      <c r="BI898" s="236"/>
      <c r="BJ898" s="236"/>
      <c r="BK898" s="236"/>
      <c r="BL898" s="236"/>
      <c r="BM898" s="236"/>
      <c r="BN898" s="236"/>
      <c r="BO898" s="236"/>
      <c r="BP898" s="236"/>
      <c r="BQ898" s="236"/>
      <c r="BR898" s="236"/>
      <c r="BS898" s="236"/>
      <c r="BT898" s="236"/>
      <c r="BU898" s="236"/>
      <c r="BV898" s="236"/>
      <c r="BW898" s="236"/>
      <c r="BX898" s="236"/>
      <c r="BY898" s="236"/>
      <c r="BZ898" s="236"/>
      <c r="CA898" s="236"/>
      <c r="CB898" s="236"/>
      <c r="CC898" s="236"/>
      <c r="CD898" s="236"/>
      <c r="CE898" s="236"/>
      <c r="CF898" s="236"/>
      <c r="CG898" s="236"/>
      <c r="CH898" s="236"/>
      <c r="CI898" s="236"/>
      <c r="CJ898" s="236"/>
      <c r="CK898" s="236"/>
      <c r="CL898" s="236"/>
      <c r="CM898" s="236"/>
      <c r="CN898" s="236"/>
      <c r="CO898" s="236"/>
      <c r="CP898" s="236"/>
      <c r="CQ898" s="236"/>
      <c r="CR898" s="236"/>
      <c r="CS898" s="236"/>
      <c r="CT898" s="236"/>
      <c r="CU898" s="236"/>
      <c r="CV898" s="236"/>
      <c r="CW898" s="236"/>
      <c r="CX898" s="236"/>
      <c r="CY898" s="236"/>
      <c r="CZ898" s="236"/>
      <c r="DA898" s="236"/>
      <c r="DB898" s="236"/>
      <c r="DC898" s="236"/>
      <c r="DD898" s="236"/>
      <c r="DE898" s="236"/>
      <c r="DF898" s="236"/>
      <c r="DG898" s="236"/>
      <c r="DH898" s="236"/>
      <c r="DI898" s="236"/>
      <c r="DJ898" s="236"/>
      <c r="DK898" s="236"/>
      <c r="DL898" s="236"/>
      <c r="DM898" s="236"/>
      <c r="DN898" s="236"/>
      <c r="DO898" s="236"/>
      <c r="DP898" s="236"/>
      <c r="DQ898" s="236"/>
      <c r="DR898" s="236"/>
      <c r="DS898" s="236"/>
      <c r="DT898" s="236"/>
      <c r="DU898" s="236"/>
      <c r="DV898" s="236"/>
      <c r="DW898" s="236"/>
      <c r="DX898" s="236"/>
      <c r="DY898" s="236"/>
      <c r="DZ898" s="236"/>
      <c r="EA898" s="236"/>
      <c r="EB898" s="236"/>
      <c r="EC898" s="236"/>
      <c r="ED898" s="236"/>
      <c r="EE898" s="236"/>
      <c r="EF898" s="236"/>
      <c r="EG898" s="236"/>
      <c r="EH898" s="236"/>
      <c r="EI898" s="236"/>
      <c r="EJ898" s="236"/>
      <c r="EK898" s="236"/>
      <c r="EL898" s="236"/>
      <c r="EM898" s="236"/>
      <c r="EN898" s="236"/>
      <c r="EO898" s="236"/>
      <c r="EP898" s="236"/>
      <c r="EQ898" s="236"/>
      <c r="ER898" s="236"/>
      <c r="ES898" s="236"/>
      <c r="ET898" s="236"/>
      <c r="EU898" s="236"/>
      <c r="EV898" s="236"/>
      <c r="EW898" s="236"/>
      <c r="EX898" s="236"/>
      <c r="EY898" s="236"/>
      <c r="EZ898" s="236"/>
      <c r="FA898" s="236"/>
      <c r="FB898" s="236"/>
      <c r="FC898" s="236"/>
      <c r="FD898" s="236"/>
      <c r="FE898" s="236"/>
      <c r="FF898" s="236"/>
      <c r="FG898" s="236"/>
      <c r="FH898" s="236"/>
      <c r="FI898" s="236"/>
      <c r="FJ898" s="236"/>
      <c r="FK898" s="236"/>
      <c r="FL898" s="236"/>
      <c r="FM898" s="236"/>
      <c r="FN898" s="236"/>
      <c r="FO898" s="236"/>
      <c r="FP898" s="236"/>
      <c r="FQ898" s="236"/>
      <c r="FR898" s="236"/>
      <c r="FS898" s="236"/>
      <c r="FT898" s="236"/>
      <c r="FU898" s="236"/>
      <c r="FV898" s="236"/>
      <c r="FW898" s="236"/>
      <c r="FX898" s="236"/>
      <c r="FY898" s="236"/>
      <c r="FZ898" s="236"/>
      <c r="GA898" s="236"/>
      <c r="GB898" s="236"/>
      <c r="GC898" s="236"/>
      <c r="GD898" s="236"/>
      <c r="GE898" s="236"/>
      <c r="GF898" s="236"/>
      <c r="GG898" s="236"/>
      <c r="GH898" s="236"/>
      <c r="GI898" s="236"/>
      <c r="GJ898" s="236"/>
      <c r="GK898" s="236"/>
      <c r="GL898" s="236"/>
      <c r="GM898" s="236"/>
      <c r="GN898" s="236"/>
      <c r="GO898" s="236"/>
      <c r="GP898" s="236"/>
      <c r="GQ898" s="236"/>
      <c r="GR898" s="236"/>
      <c r="GS898" s="236"/>
      <c r="GT898" s="236"/>
      <c r="GU898" s="236"/>
      <c r="GV898" s="236"/>
      <c r="GW898" s="236"/>
      <c r="GX898" s="236"/>
      <c r="GY898" s="236"/>
      <c r="GZ898" s="236"/>
      <c r="HA898" s="236"/>
      <c r="HB898" s="236"/>
      <c r="HC898" s="236"/>
      <c r="HD898" s="236"/>
      <c r="HE898" s="236"/>
      <c r="HF898" s="236"/>
      <c r="HG898" s="236"/>
      <c r="HH898" s="236"/>
      <c r="HI898" s="236"/>
      <c r="HJ898" s="236"/>
      <c r="HK898" s="236"/>
      <c r="HL898" s="236"/>
      <c r="HM898" s="236"/>
      <c r="HN898" s="236"/>
      <c r="HO898" s="236"/>
      <c r="HP898" s="236"/>
      <c r="HQ898" s="236"/>
      <c r="HR898" s="236"/>
      <c r="HS898" s="236"/>
      <c r="HT898" s="236"/>
      <c r="HU898" s="236"/>
      <c r="HV898" s="236"/>
      <c r="HW898" s="236"/>
      <c r="HX898" s="236"/>
      <c r="HY898" s="236"/>
      <c r="HZ898" s="236"/>
      <c r="IA898" s="236"/>
      <c r="IB898" s="236"/>
      <c r="IC898" s="236"/>
      <c r="ID898" s="236"/>
      <c r="IE898" s="236"/>
      <c r="IF898" s="236"/>
      <c r="IG898" s="236"/>
      <c r="IH898" s="236"/>
      <c r="II898" s="236"/>
      <c r="IJ898" s="236"/>
      <c r="IK898" s="236"/>
      <c r="IL898" s="236"/>
      <c r="IM898" s="236"/>
      <c r="IN898" s="236"/>
      <c r="IO898" s="236"/>
      <c r="IP898" s="236"/>
      <c r="IQ898" s="236"/>
      <c r="IR898" s="236"/>
      <c r="IS898" s="236"/>
      <c r="IT898" s="236"/>
      <c r="IU898" s="236"/>
      <c r="IV898" s="236"/>
      <c r="IW898" s="236"/>
      <c r="IX898" s="236"/>
      <c r="IY898" s="236"/>
      <c r="IZ898" s="236"/>
      <c r="JA898" s="236"/>
      <c r="JB898" s="236"/>
      <c r="JC898" s="236"/>
      <c r="JD898" s="236"/>
      <c r="JE898" s="236"/>
      <c r="JF898" s="236"/>
      <c r="JG898" s="236"/>
      <c r="JH898" s="236"/>
      <c r="JI898" s="236"/>
      <c r="JJ898" s="236"/>
      <c r="JK898" s="236"/>
      <c r="JL898" s="236"/>
      <c r="JM898" s="236"/>
      <c r="JN898" s="236"/>
      <c r="JO898" s="236"/>
      <c r="JP898" s="236"/>
      <c r="JQ898" s="236"/>
      <c r="JR898" s="236"/>
      <c r="JS898" s="236"/>
      <c r="JT898" s="236"/>
      <c r="JU898" s="236"/>
      <c r="JV898" s="236"/>
      <c r="JW898" s="236"/>
      <c r="JX898" s="236"/>
      <c r="JY898" s="236"/>
      <c r="JZ898" s="236"/>
      <c r="KA898" s="236"/>
      <c r="KB898" s="236"/>
      <c r="KC898" s="236"/>
      <c r="KD898" s="236"/>
      <c r="KE898" s="236"/>
      <c r="KF898" s="236"/>
      <c r="KG898" s="236"/>
      <c r="KH898" s="236"/>
      <c r="KI898" s="236"/>
      <c r="KJ898" s="236"/>
      <c r="KK898" s="236"/>
      <c r="KL898" s="236"/>
      <c r="KM898" s="236"/>
      <c r="KN898" s="236"/>
      <c r="KO898" s="236"/>
      <c r="KP898" s="236"/>
      <c r="KQ898" s="236"/>
      <c r="KR898" s="236"/>
      <c r="KS898" s="236"/>
      <c r="KT898" s="236"/>
      <c r="KU898" s="236"/>
      <c r="KV898" s="236"/>
      <c r="KW898" s="236"/>
      <c r="KX898" s="236"/>
      <c r="KY898" s="236"/>
      <c r="KZ898" s="236"/>
      <c r="LA898" s="236"/>
      <c r="LB898" s="236"/>
      <c r="LC898" s="236"/>
      <c r="LD898" s="236"/>
      <c r="LE898" s="236"/>
      <c r="LF898" s="236"/>
      <c r="LG898" s="236"/>
      <c r="LH898" s="236"/>
      <c r="LI898" s="236"/>
      <c r="LJ898" s="236"/>
      <c r="LK898" s="236"/>
      <c r="LL898" s="236"/>
      <c r="LM898" s="236"/>
      <c r="LN898" s="236"/>
      <c r="LO898" s="236"/>
      <c r="LP898" s="236"/>
      <c r="LQ898" s="236"/>
      <c r="LR898" s="236"/>
      <c r="LS898" s="236"/>
      <c r="LT898" s="236"/>
      <c r="LU898" s="236"/>
      <c r="LV898" s="236"/>
      <c r="LW898" s="236"/>
      <c r="LX898" s="236"/>
      <c r="LY898" s="236"/>
      <c r="LZ898" s="236"/>
      <c r="MA898" s="236"/>
      <c r="MB898" s="236"/>
      <c r="MC898" s="236"/>
      <c r="MD898" s="236"/>
      <c r="ME898" s="236"/>
      <c r="MF898" s="236"/>
      <c r="MG898" s="236"/>
      <c r="MH898" s="236"/>
      <c r="MI898" s="236"/>
      <c r="MJ898" s="236"/>
      <c r="MK898" s="236"/>
      <c r="ML898" s="236"/>
      <c r="MM898" s="236"/>
      <c r="MN898" s="236"/>
      <c r="MO898" s="236"/>
      <c r="MP898" s="236"/>
      <c r="MQ898" s="236"/>
      <c r="MR898" s="236"/>
      <c r="MS898" s="236"/>
      <c r="MT898" s="236"/>
      <c r="MU898" s="236"/>
      <c r="MV898" s="236"/>
      <c r="MW898" s="236"/>
      <c r="MX898" s="236"/>
      <c r="MY898" s="236"/>
      <c r="MZ898" s="236"/>
      <c r="NA898" s="236"/>
      <c r="NB898" s="236"/>
      <c r="NC898" s="236"/>
      <c r="ND898" s="236"/>
      <c r="NE898" s="236"/>
      <c r="NF898" s="236"/>
      <c r="NG898" s="236"/>
      <c r="NH898" s="236"/>
      <c r="NI898" s="236"/>
      <c r="NJ898" s="236"/>
      <c r="NK898" s="236"/>
      <c r="NL898" s="236"/>
      <c r="NM898" s="236"/>
      <c r="NN898" s="236"/>
      <c r="NO898" s="236"/>
      <c r="NP898" s="236"/>
      <c r="NQ898" s="236"/>
      <c r="NR898" s="236"/>
      <c r="NS898" s="236"/>
      <c r="NT898" s="236"/>
      <c r="NU898" s="236"/>
      <c r="NV898" s="236"/>
      <c r="NW898" s="236"/>
      <c r="NX898" s="236"/>
      <c r="NY898" s="236"/>
      <c r="NZ898" s="236"/>
      <c r="OA898" s="236"/>
      <c r="OB898" s="236"/>
      <c r="OC898" s="236"/>
      <c r="OD898" s="236"/>
      <c r="OE898" s="236"/>
      <c r="OF898" s="236"/>
      <c r="OG898" s="236"/>
      <c r="OH898" s="236"/>
      <c r="OI898" s="236"/>
      <c r="OJ898" s="236"/>
      <c r="OK898" s="236"/>
      <c r="OL898" s="236"/>
      <c r="OM898" s="236"/>
      <c r="ON898" s="236"/>
      <c r="OO898" s="236"/>
      <c r="OP898" s="236"/>
      <c r="OQ898" s="236"/>
      <c r="OR898" s="236"/>
      <c r="OS898" s="236"/>
      <c r="OT898" s="236"/>
      <c r="OU898" s="236"/>
      <c r="OV898" s="236"/>
      <c r="OW898" s="236"/>
      <c r="OX898" s="236"/>
      <c r="OY898" s="236"/>
      <c r="OZ898" s="236"/>
      <c r="PA898" s="236"/>
      <c r="PB898" s="236"/>
      <c r="PC898" s="236"/>
      <c r="PD898" s="236"/>
      <c r="PE898" s="236"/>
      <c r="PF898" s="236"/>
      <c r="PG898" s="236"/>
      <c r="PH898" s="236"/>
      <c r="PI898" s="236"/>
      <c r="PJ898" s="236"/>
      <c r="PK898" s="236"/>
      <c r="PL898" s="236"/>
      <c r="PM898" s="236"/>
      <c r="PN898" s="236"/>
      <c r="PO898" s="236"/>
      <c r="PP898" s="236"/>
      <c r="PQ898" s="236"/>
      <c r="PR898" s="236"/>
      <c r="PS898" s="236"/>
      <c r="PT898" s="236"/>
      <c r="PU898" s="236"/>
      <c r="PV898" s="236"/>
      <c r="PW898" s="236"/>
      <c r="PX898" s="236"/>
      <c r="PY898" s="236"/>
      <c r="PZ898" s="236"/>
      <c r="QA898" s="236"/>
      <c r="QB898" s="236"/>
      <c r="QC898" s="236"/>
      <c r="QD898" s="236"/>
      <c r="QE898" s="236"/>
      <c r="QF898" s="236"/>
      <c r="QG898" s="236"/>
      <c r="QH898" s="236"/>
      <c r="QI898" s="236"/>
      <c r="QJ898" s="236"/>
      <c r="QK898" s="236"/>
      <c r="QL898" s="236"/>
      <c r="QM898" s="236"/>
      <c r="QN898" s="236"/>
      <c r="QO898" s="236"/>
      <c r="QP898" s="236"/>
      <c r="QQ898" s="236"/>
      <c r="QR898" s="236"/>
      <c r="QS898" s="236"/>
      <c r="QT898" s="236"/>
      <c r="QU898" s="236"/>
      <c r="QV898" s="236"/>
      <c r="QW898" s="236"/>
      <c r="QX898" s="236"/>
      <c r="QY898" s="236"/>
      <c r="QZ898" s="236"/>
      <c r="RA898" s="236"/>
      <c r="RB898" s="236"/>
      <c r="RC898" s="236"/>
      <c r="RD898" s="236"/>
      <c r="RE898" s="236"/>
      <c r="RF898" s="236"/>
      <c r="RG898" s="236"/>
      <c r="RH898" s="236"/>
      <c r="RI898" s="236"/>
      <c r="RJ898" s="236"/>
      <c r="RK898" s="236"/>
      <c r="RL898" s="236"/>
      <c r="RM898" s="236"/>
      <c r="RN898" s="236"/>
      <c r="RO898" s="236"/>
      <c r="RP898" s="236"/>
      <c r="RQ898" s="236"/>
      <c r="RR898" s="236"/>
      <c r="RS898" s="236"/>
      <c r="RT898" s="236"/>
      <c r="RU898" s="236"/>
      <c r="RV898" s="236"/>
      <c r="RW898" s="236"/>
      <c r="RX898" s="236"/>
      <c r="RY898" s="236"/>
      <c r="RZ898" s="236"/>
      <c r="SA898" s="236"/>
      <c r="SB898" s="236"/>
    </row>
    <row r="899" spans="1:496" s="243" customFormat="1" ht="15" customHeight="1" x14ac:dyDescent="0.2">
      <c r="A899" s="241"/>
      <c r="B899" s="241"/>
      <c r="D899" s="241"/>
      <c r="F899" s="236"/>
      <c r="G899" s="236"/>
      <c r="H899" s="236"/>
      <c r="I899" s="236"/>
      <c r="J899" s="236"/>
      <c r="K899" s="236"/>
      <c r="L899" s="236"/>
      <c r="M899" s="236"/>
      <c r="N899" s="236"/>
      <c r="O899" s="236"/>
      <c r="P899" s="236"/>
      <c r="Q899" s="236"/>
      <c r="R899" s="236"/>
      <c r="S899" s="236"/>
      <c r="T899" s="236"/>
      <c r="U899" s="236"/>
      <c r="V899" s="236"/>
      <c r="W899" s="236"/>
      <c r="X899" s="236"/>
      <c r="Y899" s="236"/>
      <c r="Z899" s="236"/>
      <c r="AA899" s="236"/>
      <c r="AB899" s="236"/>
      <c r="AC899" s="236"/>
      <c r="AD899" s="236"/>
      <c r="AE899" s="236"/>
      <c r="AF899" s="236"/>
      <c r="AG899" s="236"/>
      <c r="AH899" s="236"/>
      <c r="AI899" s="236"/>
      <c r="AJ899" s="236"/>
      <c r="AK899" s="236"/>
      <c r="AL899" s="236"/>
      <c r="AM899" s="236"/>
      <c r="AN899" s="236"/>
      <c r="AO899" s="236"/>
      <c r="AP899" s="236"/>
      <c r="AQ899" s="236"/>
      <c r="AR899" s="236"/>
      <c r="AS899" s="236"/>
      <c r="AT899" s="236"/>
      <c r="AU899" s="236"/>
      <c r="AV899" s="236"/>
      <c r="AW899" s="236"/>
      <c r="AX899" s="236"/>
      <c r="AY899" s="236"/>
      <c r="AZ899" s="236"/>
      <c r="BA899" s="236"/>
      <c r="BB899" s="236"/>
      <c r="BC899" s="236"/>
      <c r="BD899" s="236"/>
      <c r="BE899" s="236"/>
      <c r="BF899" s="236"/>
      <c r="BG899" s="236"/>
      <c r="BH899" s="236"/>
      <c r="BI899" s="236"/>
      <c r="BJ899" s="236"/>
      <c r="BK899" s="236"/>
      <c r="BL899" s="236"/>
      <c r="BM899" s="236"/>
      <c r="BN899" s="236"/>
      <c r="BO899" s="236"/>
      <c r="BP899" s="236"/>
      <c r="BQ899" s="236"/>
      <c r="BR899" s="236"/>
      <c r="BS899" s="236"/>
      <c r="BT899" s="236"/>
      <c r="BU899" s="236"/>
      <c r="BV899" s="236"/>
      <c r="BW899" s="236"/>
      <c r="BX899" s="236"/>
      <c r="BY899" s="236"/>
      <c r="BZ899" s="236"/>
      <c r="CA899" s="236"/>
      <c r="CB899" s="236"/>
      <c r="CC899" s="236"/>
      <c r="CD899" s="236"/>
      <c r="CE899" s="236"/>
      <c r="CF899" s="236"/>
      <c r="CG899" s="236"/>
      <c r="CH899" s="236"/>
      <c r="CI899" s="236"/>
      <c r="CJ899" s="236"/>
      <c r="CK899" s="236"/>
      <c r="CL899" s="236"/>
      <c r="CM899" s="236"/>
      <c r="CN899" s="236"/>
      <c r="CO899" s="236"/>
      <c r="CP899" s="236"/>
      <c r="CQ899" s="236"/>
      <c r="CR899" s="236"/>
      <c r="CS899" s="236"/>
      <c r="CT899" s="236"/>
      <c r="CU899" s="236"/>
      <c r="CV899" s="236"/>
      <c r="CW899" s="236"/>
      <c r="CX899" s="236"/>
      <c r="CY899" s="236"/>
      <c r="CZ899" s="236"/>
      <c r="DA899" s="236"/>
      <c r="DB899" s="236"/>
      <c r="DC899" s="236"/>
      <c r="DD899" s="236"/>
      <c r="DE899" s="236"/>
      <c r="DF899" s="236"/>
      <c r="DG899" s="236"/>
      <c r="DH899" s="236"/>
      <c r="DI899" s="236"/>
      <c r="DJ899" s="236"/>
      <c r="DK899" s="236"/>
      <c r="DL899" s="236"/>
      <c r="DM899" s="236"/>
      <c r="DN899" s="236"/>
      <c r="DO899" s="236"/>
      <c r="DP899" s="236"/>
      <c r="DQ899" s="236"/>
      <c r="DR899" s="236"/>
      <c r="DS899" s="236"/>
      <c r="DT899" s="236"/>
      <c r="DU899" s="236"/>
      <c r="DV899" s="236"/>
      <c r="DW899" s="236"/>
      <c r="DX899" s="236"/>
      <c r="DY899" s="236"/>
      <c r="DZ899" s="236"/>
      <c r="EA899" s="236"/>
      <c r="EB899" s="236"/>
      <c r="EC899" s="236"/>
      <c r="ED899" s="236"/>
      <c r="EE899" s="236"/>
      <c r="EF899" s="236"/>
      <c r="EG899" s="236"/>
      <c r="EH899" s="236"/>
      <c r="EI899" s="236"/>
      <c r="EJ899" s="236"/>
      <c r="EK899" s="236"/>
      <c r="EL899" s="236"/>
      <c r="EM899" s="236"/>
      <c r="EN899" s="236"/>
      <c r="EO899" s="236"/>
      <c r="EP899" s="236"/>
      <c r="EQ899" s="236"/>
      <c r="ER899" s="236"/>
      <c r="ES899" s="236"/>
      <c r="ET899" s="236"/>
      <c r="EU899" s="236"/>
      <c r="EV899" s="236"/>
      <c r="EW899" s="236"/>
      <c r="EX899" s="236"/>
      <c r="EY899" s="236"/>
      <c r="EZ899" s="236"/>
      <c r="FA899" s="236"/>
      <c r="FB899" s="236"/>
      <c r="FC899" s="236"/>
      <c r="FD899" s="236"/>
      <c r="FE899" s="236"/>
      <c r="FF899" s="236"/>
      <c r="FG899" s="236"/>
      <c r="FH899" s="236"/>
      <c r="FI899" s="236"/>
      <c r="FJ899" s="236"/>
      <c r="FK899" s="236"/>
      <c r="FL899" s="236"/>
      <c r="FM899" s="236"/>
      <c r="FN899" s="236"/>
      <c r="FO899" s="236"/>
      <c r="FP899" s="236"/>
      <c r="FQ899" s="236"/>
      <c r="FR899" s="236"/>
      <c r="FS899" s="236"/>
      <c r="FT899" s="236"/>
      <c r="FU899" s="236"/>
      <c r="FV899" s="236"/>
      <c r="FW899" s="236"/>
      <c r="FX899" s="236"/>
      <c r="FY899" s="236"/>
      <c r="FZ899" s="236"/>
      <c r="GA899" s="236"/>
      <c r="GB899" s="236"/>
      <c r="GC899" s="236"/>
      <c r="GD899" s="236"/>
      <c r="GE899" s="236"/>
      <c r="GF899" s="236"/>
      <c r="GG899" s="236"/>
      <c r="GH899" s="236"/>
      <c r="GI899" s="236"/>
      <c r="GJ899" s="236"/>
      <c r="GK899" s="236"/>
      <c r="GL899" s="236"/>
      <c r="GM899" s="236"/>
      <c r="GN899" s="236"/>
      <c r="GO899" s="236"/>
      <c r="GP899" s="236"/>
      <c r="GQ899" s="236"/>
      <c r="GR899" s="236"/>
      <c r="GS899" s="236"/>
      <c r="GT899" s="236"/>
      <c r="GU899" s="236"/>
      <c r="GV899" s="236"/>
      <c r="GW899" s="236"/>
      <c r="GX899" s="236"/>
      <c r="GY899" s="236"/>
      <c r="GZ899" s="236"/>
      <c r="HA899" s="236"/>
      <c r="HB899" s="236"/>
      <c r="HC899" s="236"/>
      <c r="HD899" s="236"/>
      <c r="HE899" s="236"/>
      <c r="HF899" s="236"/>
      <c r="HG899" s="236"/>
      <c r="HH899" s="236"/>
      <c r="HI899" s="236"/>
      <c r="HJ899" s="236"/>
      <c r="HK899" s="236"/>
      <c r="HL899" s="236"/>
      <c r="HM899" s="236"/>
      <c r="HN899" s="236"/>
      <c r="HO899" s="236"/>
      <c r="HP899" s="236"/>
      <c r="HQ899" s="236"/>
      <c r="HR899" s="236"/>
      <c r="HS899" s="236"/>
      <c r="HT899" s="236"/>
      <c r="HU899" s="236"/>
      <c r="HV899" s="236"/>
      <c r="HW899" s="236"/>
      <c r="HX899" s="236"/>
      <c r="HY899" s="236"/>
      <c r="HZ899" s="236"/>
      <c r="IA899" s="236"/>
      <c r="IB899" s="236"/>
      <c r="IC899" s="236"/>
      <c r="ID899" s="236"/>
      <c r="IE899" s="236"/>
      <c r="IF899" s="236"/>
      <c r="IG899" s="236"/>
      <c r="IH899" s="236"/>
      <c r="II899" s="236"/>
      <c r="IJ899" s="236"/>
      <c r="IK899" s="236"/>
      <c r="IL899" s="236"/>
      <c r="IM899" s="236"/>
      <c r="IN899" s="236"/>
      <c r="IO899" s="236"/>
      <c r="IP899" s="236"/>
      <c r="IQ899" s="236"/>
      <c r="IR899" s="236"/>
      <c r="IS899" s="236"/>
      <c r="IT899" s="236"/>
      <c r="IU899" s="236"/>
      <c r="IV899" s="236"/>
      <c r="IW899" s="236"/>
      <c r="IX899" s="236"/>
      <c r="IY899" s="236"/>
      <c r="IZ899" s="236"/>
      <c r="JA899" s="236"/>
      <c r="JB899" s="236"/>
      <c r="JC899" s="236"/>
      <c r="JD899" s="236"/>
      <c r="JE899" s="236"/>
      <c r="JF899" s="236"/>
      <c r="JG899" s="236"/>
      <c r="JH899" s="236"/>
      <c r="JI899" s="236"/>
      <c r="JJ899" s="236"/>
      <c r="JK899" s="236"/>
      <c r="JL899" s="236"/>
      <c r="JM899" s="236"/>
      <c r="JN899" s="236"/>
      <c r="JO899" s="236"/>
      <c r="JP899" s="236"/>
      <c r="JQ899" s="236"/>
      <c r="JR899" s="236"/>
      <c r="JS899" s="236"/>
      <c r="JT899" s="236"/>
      <c r="JU899" s="236"/>
      <c r="JV899" s="236"/>
      <c r="JW899" s="236"/>
      <c r="JX899" s="236"/>
      <c r="JY899" s="236"/>
      <c r="JZ899" s="236"/>
      <c r="KA899" s="236"/>
      <c r="KB899" s="236"/>
      <c r="KC899" s="236"/>
      <c r="KD899" s="236"/>
      <c r="KE899" s="236"/>
      <c r="KF899" s="236"/>
      <c r="KG899" s="236"/>
      <c r="KH899" s="236"/>
      <c r="KI899" s="236"/>
      <c r="KJ899" s="236"/>
      <c r="KK899" s="236"/>
      <c r="KL899" s="236"/>
      <c r="KM899" s="236"/>
      <c r="KN899" s="236"/>
      <c r="KO899" s="236"/>
      <c r="KP899" s="236"/>
      <c r="KQ899" s="236"/>
      <c r="KR899" s="236"/>
      <c r="KS899" s="236"/>
      <c r="KT899" s="236"/>
      <c r="KU899" s="236"/>
      <c r="KV899" s="236"/>
      <c r="KW899" s="236"/>
      <c r="KX899" s="236"/>
      <c r="KY899" s="236"/>
      <c r="KZ899" s="236"/>
      <c r="LA899" s="236"/>
      <c r="LB899" s="236"/>
      <c r="LC899" s="236"/>
      <c r="LD899" s="236"/>
      <c r="LE899" s="236"/>
      <c r="LF899" s="236"/>
      <c r="LG899" s="236"/>
      <c r="LH899" s="236"/>
      <c r="LI899" s="236"/>
      <c r="LJ899" s="236"/>
      <c r="LK899" s="236"/>
      <c r="LL899" s="236"/>
      <c r="LM899" s="236"/>
      <c r="LN899" s="236"/>
      <c r="LO899" s="236"/>
      <c r="LP899" s="236"/>
      <c r="LQ899" s="236"/>
      <c r="LR899" s="236"/>
      <c r="LS899" s="236"/>
      <c r="LT899" s="236"/>
      <c r="LU899" s="236"/>
      <c r="LV899" s="236"/>
      <c r="LW899" s="236"/>
      <c r="LX899" s="236"/>
      <c r="LY899" s="236"/>
      <c r="LZ899" s="236"/>
      <c r="MA899" s="236"/>
      <c r="MB899" s="236"/>
      <c r="MC899" s="236"/>
      <c r="MD899" s="236"/>
      <c r="ME899" s="236"/>
      <c r="MF899" s="236"/>
      <c r="MG899" s="236"/>
      <c r="MH899" s="236"/>
      <c r="MI899" s="236"/>
      <c r="MJ899" s="236"/>
      <c r="MK899" s="236"/>
      <c r="ML899" s="236"/>
      <c r="MM899" s="236"/>
      <c r="MN899" s="236"/>
      <c r="MO899" s="236"/>
      <c r="MP899" s="236"/>
      <c r="MQ899" s="236"/>
      <c r="MR899" s="236"/>
      <c r="MS899" s="236"/>
      <c r="MT899" s="236"/>
      <c r="MU899" s="236"/>
      <c r="MV899" s="236"/>
      <c r="MW899" s="236"/>
      <c r="MX899" s="236"/>
      <c r="MY899" s="236"/>
      <c r="MZ899" s="236"/>
      <c r="NA899" s="236"/>
      <c r="NB899" s="236"/>
      <c r="NC899" s="236"/>
      <c r="ND899" s="236"/>
      <c r="NE899" s="236"/>
      <c r="NF899" s="236"/>
      <c r="NG899" s="236"/>
      <c r="NH899" s="236"/>
      <c r="NI899" s="236"/>
      <c r="NJ899" s="236"/>
      <c r="NK899" s="236"/>
      <c r="NL899" s="236"/>
      <c r="NM899" s="236"/>
      <c r="NN899" s="236"/>
      <c r="NO899" s="236"/>
      <c r="NP899" s="236"/>
      <c r="NQ899" s="236"/>
      <c r="NR899" s="236"/>
      <c r="NS899" s="236"/>
      <c r="NT899" s="236"/>
      <c r="NU899" s="236"/>
      <c r="NV899" s="236"/>
      <c r="NW899" s="236"/>
      <c r="NX899" s="236"/>
      <c r="NY899" s="236"/>
      <c r="NZ899" s="236"/>
      <c r="OA899" s="236"/>
      <c r="OB899" s="236"/>
      <c r="OC899" s="236"/>
      <c r="OD899" s="236"/>
      <c r="OE899" s="236"/>
      <c r="OF899" s="236"/>
      <c r="OG899" s="236"/>
      <c r="OH899" s="236"/>
      <c r="OI899" s="236"/>
      <c r="OJ899" s="236"/>
      <c r="OK899" s="236"/>
      <c r="OL899" s="236"/>
      <c r="OM899" s="236"/>
      <c r="ON899" s="236"/>
      <c r="OO899" s="236"/>
      <c r="OP899" s="236"/>
      <c r="OQ899" s="236"/>
      <c r="OR899" s="236"/>
      <c r="OS899" s="236"/>
      <c r="OT899" s="236"/>
      <c r="OU899" s="236"/>
      <c r="OV899" s="236"/>
      <c r="OW899" s="236"/>
      <c r="OX899" s="236"/>
      <c r="OY899" s="236"/>
      <c r="OZ899" s="236"/>
      <c r="PA899" s="236"/>
      <c r="PB899" s="236"/>
      <c r="PC899" s="236"/>
      <c r="PD899" s="236"/>
      <c r="PE899" s="236"/>
      <c r="PF899" s="236"/>
      <c r="PG899" s="236"/>
      <c r="PH899" s="236"/>
      <c r="PI899" s="236"/>
      <c r="PJ899" s="236"/>
      <c r="PK899" s="236"/>
      <c r="PL899" s="236"/>
      <c r="PM899" s="236"/>
      <c r="PN899" s="236"/>
      <c r="PO899" s="236"/>
      <c r="PP899" s="236"/>
      <c r="PQ899" s="236"/>
      <c r="PR899" s="236"/>
      <c r="PS899" s="236"/>
      <c r="PT899" s="236"/>
      <c r="PU899" s="236"/>
      <c r="PV899" s="236"/>
      <c r="PW899" s="236"/>
      <c r="PX899" s="236"/>
      <c r="PY899" s="236"/>
      <c r="PZ899" s="236"/>
      <c r="QA899" s="236"/>
      <c r="QB899" s="236"/>
      <c r="QC899" s="236"/>
      <c r="QD899" s="236"/>
      <c r="QE899" s="236"/>
      <c r="QF899" s="236"/>
      <c r="QG899" s="236"/>
      <c r="QH899" s="236"/>
      <c r="QI899" s="236"/>
      <c r="QJ899" s="236"/>
      <c r="QK899" s="236"/>
      <c r="QL899" s="236"/>
      <c r="QM899" s="236"/>
      <c r="QN899" s="236"/>
      <c r="QO899" s="236"/>
      <c r="QP899" s="236"/>
      <c r="QQ899" s="236"/>
      <c r="QR899" s="236"/>
      <c r="QS899" s="236"/>
      <c r="QT899" s="236"/>
      <c r="QU899" s="236"/>
      <c r="QV899" s="236"/>
      <c r="QW899" s="236"/>
      <c r="QX899" s="236"/>
      <c r="QY899" s="236"/>
      <c r="QZ899" s="236"/>
      <c r="RA899" s="236"/>
      <c r="RB899" s="236"/>
      <c r="RC899" s="236"/>
      <c r="RD899" s="236"/>
      <c r="RE899" s="236"/>
      <c r="RF899" s="236"/>
      <c r="RG899" s="236"/>
      <c r="RH899" s="236"/>
      <c r="RI899" s="236"/>
      <c r="RJ899" s="236"/>
      <c r="RK899" s="236"/>
      <c r="RL899" s="236"/>
      <c r="RM899" s="236"/>
      <c r="RN899" s="236"/>
      <c r="RO899" s="236"/>
      <c r="RP899" s="236"/>
      <c r="RQ899" s="236"/>
      <c r="RR899" s="236"/>
      <c r="RS899" s="236"/>
      <c r="RT899" s="236"/>
      <c r="RU899" s="236"/>
      <c r="RV899" s="236"/>
      <c r="RW899" s="236"/>
      <c r="RX899" s="236"/>
      <c r="RY899" s="236"/>
      <c r="RZ899" s="236"/>
      <c r="SA899" s="236"/>
      <c r="SB899" s="236"/>
    </row>
    <row r="900" spans="1:496" s="243" customFormat="1" ht="15" customHeight="1" x14ac:dyDescent="0.2">
      <c r="A900" s="241"/>
      <c r="B900" s="241"/>
      <c r="D900" s="241"/>
      <c r="F900" s="236"/>
      <c r="G900" s="236"/>
      <c r="H900" s="236"/>
      <c r="I900" s="236"/>
      <c r="J900" s="236"/>
      <c r="K900" s="236"/>
      <c r="L900" s="236"/>
      <c r="M900" s="236"/>
      <c r="N900" s="236"/>
      <c r="O900" s="236"/>
      <c r="P900" s="236"/>
      <c r="Q900" s="236"/>
      <c r="R900" s="236"/>
      <c r="S900" s="236"/>
      <c r="T900" s="236"/>
      <c r="U900" s="236"/>
      <c r="V900" s="236"/>
      <c r="W900" s="236"/>
      <c r="X900" s="236"/>
      <c r="Y900" s="236"/>
      <c r="Z900" s="236"/>
      <c r="AA900" s="236"/>
      <c r="AB900" s="236"/>
      <c r="AC900" s="236"/>
      <c r="AD900" s="236"/>
      <c r="AE900" s="236"/>
      <c r="AF900" s="236"/>
      <c r="AG900" s="236"/>
      <c r="AH900" s="236"/>
      <c r="AI900" s="236"/>
      <c r="AJ900" s="236"/>
      <c r="AK900" s="236"/>
      <c r="AL900" s="236"/>
      <c r="AM900" s="236"/>
      <c r="AN900" s="236"/>
      <c r="AO900" s="236"/>
      <c r="AP900" s="236"/>
      <c r="AQ900" s="236"/>
      <c r="AR900" s="236"/>
      <c r="AS900" s="236"/>
      <c r="AT900" s="236"/>
      <c r="AU900" s="236"/>
      <c r="AV900" s="236"/>
      <c r="AW900" s="236"/>
      <c r="AX900" s="236"/>
      <c r="AY900" s="236"/>
      <c r="AZ900" s="236"/>
      <c r="BA900" s="236"/>
      <c r="BB900" s="236"/>
      <c r="BC900" s="236"/>
      <c r="BD900" s="236"/>
      <c r="BE900" s="236"/>
      <c r="BF900" s="236"/>
      <c r="BG900" s="236"/>
      <c r="BH900" s="236"/>
      <c r="BI900" s="236"/>
      <c r="BJ900" s="236"/>
      <c r="BK900" s="236"/>
      <c r="BL900" s="236"/>
      <c r="BM900" s="236"/>
      <c r="BN900" s="236"/>
      <c r="BO900" s="236"/>
      <c r="BP900" s="236"/>
      <c r="BQ900" s="236"/>
      <c r="BR900" s="236"/>
      <c r="BS900" s="236"/>
      <c r="BT900" s="236"/>
      <c r="BU900" s="236"/>
      <c r="BV900" s="236"/>
      <c r="BW900" s="236"/>
      <c r="BX900" s="236"/>
      <c r="BY900" s="236"/>
      <c r="BZ900" s="236"/>
      <c r="CA900" s="236"/>
      <c r="CB900" s="236"/>
      <c r="CC900" s="236"/>
      <c r="CD900" s="236"/>
      <c r="CE900" s="236"/>
      <c r="CF900" s="236"/>
      <c r="CG900" s="236"/>
      <c r="CH900" s="236"/>
      <c r="CI900" s="236"/>
      <c r="CJ900" s="236"/>
      <c r="CK900" s="236"/>
      <c r="CL900" s="236"/>
      <c r="CM900" s="236"/>
      <c r="CN900" s="236"/>
      <c r="CO900" s="236"/>
      <c r="CP900" s="236"/>
      <c r="CQ900" s="236"/>
      <c r="CR900" s="236"/>
      <c r="CS900" s="236"/>
      <c r="CT900" s="236"/>
      <c r="CU900" s="236"/>
      <c r="CV900" s="236"/>
      <c r="CW900" s="236"/>
      <c r="CX900" s="236"/>
      <c r="CY900" s="236"/>
      <c r="CZ900" s="236"/>
      <c r="DA900" s="236"/>
      <c r="DB900" s="236"/>
      <c r="DC900" s="236"/>
      <c r="DD900" s="236"/>
      <c r="DE900" s="236"/>
      <c r="DF900" s="236"/>
      <c r="DG900" s="236"/>
      <c r="DH900" s="236"/>
      <c r="DI900" s="236"/>
      <c r="DJ900" s="236"/>
      <c r="DK900" s="236"/>
      <c r="DL900" s="236"/>
      <c r="DM900" s="236"/>
      <c r="DN900" s="236"/>
      <c r="DO900" s="236"/>
      <c r="DP900" s="236"/>
      <c r="DQ900" s="236"/>
      <c r="DR900" s="236"/>
      <c r="DS900" s="236"/>
      <c r="DT900" s="236"/>
      <c r="DU900" s="236"/>
      <c r="DV900" s="236"/>
      <c r="DW900" s="236"/>
      <c r="DX900" s="236"/>
      <c r="DY900" s="236"/>
      <c r="DZ900" s="236"/>
      <c r="EA900" s="236"/>
      <c r="EB900" s="236"/>
      <c r="EC900" s="236"/>
      <c r="ED900" s="236"/>
      <c r="EE900" s="236"/>
      <c r="EF900" s="236"/>
      <c r="EG900" s="236"/>
      <c r="EH900" s="236"/>
      <c r="EI900" s="236"/>
      <c r="EJ900" s="236"/>
      <c r="EK900" s="236"/>
      <c r="EL900" s="236"/>
      <c r="EM900" s="236"/>
      <c r="EN900" s="236"/>
      <c r="EO900" s="236"/>
      <c r="EP900" s="236"/>
      <c r="EQ900" s="236"/>
      <c r="ER900" s="236"/>
      <c r="ES900" s="236"/>
      <c r="ET900" s="236"/>
      <c r="EU900" s="236"/>
      <c r="EV900" s="236"/>
      <c r="EW900" s="236"/>
      <c r="EX900" s="236"/>
      <c r="EY900" s="236"/>
      <c r="EZ900" s="236"/>
      <c r="FA900" s="236"/>
      <c r="FB900" s="236"/>
      <c r="FC900" s="236"/>
      <c r="FD900" s="236"/>
      <c r="FE900" s="236"/>
      <c r="FF900" s="236"/>
      <c r="FG900" s="236"/>
      <c r="FH900" s="236"/>
      <c r="FI900" s="236"/>
      <c r="FJ900" s="236"/>
      <c r="FK900" s="236"/>
      <c r="FL900" s="236"/>
      <c r="FM900" s="236"/>
      <c r="FN900" s="236"/>
      <c r="FO900" s="236"/>
      <c r="FP900" s="236"/>
      <c r="FQ900" s="236"/>
      <c r="FR900" s="236"/>
      <c r="FS900" s="236"/>
      <c r="FT900" s="236"/>
      <c r="FU900" s="236"/>
      <c r="FV900" s="236"/>
      <c r="FW900" s="236"/>
      <c r="FX900" s="236"/>
      <c r="FY900" s="236"/>
      <c r="FZ900" s="236"/>
      <c r="GA900" s="236"/>
      <c r="GB900" s="236"/>
      <c r="GC900" s="236"/>
      <c r="GD900" s="236"/>
      <c r="GE900" s="236"/>
      <c r="GF900" s="236"/>
      <c r="GG900" s="236"/>
      <c r="GH900" s="236"/>
      <c r="GI900" s="236"/>
      <c r="GJ900" s="236"/>
      <c r="GK900" s="236"/>
      <c r="GL900" s="236"/>
      <c r="GM900" s="236"/>
      <c r="GN900" s="236"/>
      <c r="GO900" s="236"/>
      <c r="GP900" s="236"/>
      <c r="GQ900" s="236"/>
      <c r="GR900" s="236"/>
      <c r="GS900" s="236"/>
      <c r="GT900" s="236"/>
      <c r="GU900" s="236"/>
      <c r="GV900" s="236"/>
      <c r="GW900" s="236"/>
      <c r="GX900" s="236"/>
      <c r="GY900" s="236"/>
      <c r="GZ900" s="236"/>
      <c r="HA900" s="236"/>
      <c r="HB900" s="236"/>
      <c r="HC900" s="236"/>
      <c r="HD900" s="236"/>
      <c r="HE900" s="236"/>
      <c r="HF900" s="236"/>
      <c r="HG900" s="236"/>
      <c r="HH900" s="236"/>
      <c r="HI900" s="236"/>
      <c r="HJ900" s="236"/>
      <c r="HK900" s="236"/>
      <c r="HL900" s="236"/>
      <c r="HM900" s="236"/>
      <c r="HN900" s="236"/>
      <c r="HO900" s="236"/>
      <c r="HP900" s="236"/>
      <c r="HQ900" s="236"/>
      <c r="HR900" s="236"/>
      <c r="HS900" s="236"/>
      <c r="HT900" s="236"/>
      <c r="HU900" s="236"/>
      <c r="HV900" s="236"/>
      <c r="HW900" s="236"/>
      <c r="HX900" s="236"/>
      <c r="HY900" s="236"/>
      <c r="HZ900" s="236"/>
      <c r="IA900" s="236"/>
      <c r="IB900" s="236"/>
      <c r="IC900" s="236"/>
      <c r="ID900" s="236"/>
      <c r="IE900" s="236"/>
      <c r="IF900" s="236"/>
      <c r="IG900" s="236"/>
      <c r="IH900" s="236"/>
      <c r="II900" s="236"/>
      <c r="IJ900" s="236"/>
      <c r="IK900" s="236"/>
      <c r="IL900" s="236"/>
      <c r="IM900" s="236"/>
      <c r="IN900" s="236"/>
      <c r="IO900" s="236"/>
      <c r="IP900" s="236"/>
      <c r="IQ900" s="236"/>
      <c r="IR900" s="236"/>
      <c r="IS900" s="236"/>
      <c r="IT900" s="236"/>
      <c r="IU900" s="236"/>
      <c r="IV900" s="236"/>
      <c r="IW900" s="236"/>
      <c r="IX900" s="236"/>
      <c r="IY900" s="236"/>
      <c r="IZ900" s="236"/>
      <c r="JA900" s="236"/>
      <c r="JB900" s="236"/>
      <c r="JC900" s="236"/>
      <c r="JD900" s="236"/>
      <c r="JE900" s="236"/>
      <c r="JF900" s="236"/>
      <c r="JG900" s="236"/>
      <c r="JH900" s="236"/>
      <c r="JI900" s="236"/>
      <c r="JJ900" s="236"/>
      <c r="JK900" s="236"/>
      <c r="JL900" s="236"/>
      <c r="JM900" s="236"/>
      <c r="JN900" s="236"/>
      <c r="JO900" s="236"/>
      <c r="JP900" s="236"/>
      <c r="JQ900" s="236"/>
      <c r="JR900" s="236"/>
      <c r="JS900" s="236"/>
      <c r="JT900" s="236"/>
      <c r="JU900" s="236"/>
      <c r="JV900" s="236"/>
      <c r="JW900" s="236"/>
      <c r="JX900" s="236"/>
      <c r="JY900" s="236"/>
      <c r="JZ900" s="236"/>
      <c r="KA900" s="236"/>
      <c r="KB900" s="236"/>
      <c r="KC900" s="236"/>
      <c r="KD900" s="236"/>
      <c r="KE900" s="236"/>
      <c r="KF900" s="236"/>
      <c r="KG900" s="236"/>
      <c r="KH900" s="236"/>
      <c r="KI900" s="236"/>
      <c r="KJ900" s="236"/>
      <c r="KK900" s="236"/>
      <c r="KL900" s="236"/>
      <c r="KM900" s="236"/>
      <c r="KN900" s="236"/>
      <c r="KO900" s="236"/>
      <c r="KP900" s="236"/>
      <c r="KQ900" s="236"/>
      <c r="KR900" s="236"/>
      <c r="KS900" s="236"/>
      <c r="KT900" s="236"/>
      <c r="KU900" s="236"/>
      <c r="KV900" s="236"/>
      <c r="KW900" s="236"/>
      <c r="KX900" s="236"/>
      <c r="KY900" s="236"/>
      <c r="KZ900" s="236"/>
      <c r="LA900" s="236"/>
      <c r="LB900" s="236"/>
      <c r="LC900" s="236"/>
      <c r="LD900" s="236"/>
      <c r="LE900" s="236"/>
      <c r="LF900" s="236"/>
      <c r="LG900" s="236"/>
      <c r="LH900" s="236"/>
      <c r="LI900" s="236"/>
      <c r="LJ900" s="236"/>
      <c r="LK900" s="236"/>
      <c r="LL900" s="236"/>
      <c r="LM900" s="236"/>
      <c r="LN900" s="236"/>
      <c r="LO900" s="236"/>
      <c r="LP900" s="236"/>
      <c r="LQ900" s="236"/>
      <c r="LR900" s="236"/>
      <c r="LS900" s="236"/>
      <c r="LT900" s="236"/>
      <c r="LU900" s="236"/>
      <c r="LV900" s="236"/>
      <c r="LW900" s="236"/>
      <c r="LX900" s="236"/>
      <c r="LY900" s="236"/>
      <c r="LZ900" s="236"/>
      <c r="MA900" s="236"/>
      <c r="MB900" s="236"/>
      <c r="MC900" s="236"/>
      <c r="MD900" s="236"/>
      <c r="ME900" s="236"/>
      <c r="MF900" s="236"/>
      <c r="MG900" s="236"/>
      <c r="MH900" s="236"/>
      <c r="MI900" s="236"/>
      <c r="MJ900" s="236"/>
      <c r="MK900" s="236"/>
      <c r="ML900" s="236"/>
      <c r="MM900" s="236"/>
      <c r="MN900" s="236"/>
      <c r="MO900" s="236"/>
      <c r="MP900" s="236"/>
      <c r="MQ900" s="236"/>
      <c r="MR900" s="236"/>
      <c r="MS900" s="236"/>
      <c r="MT900" s="236"/>
      <c r="MU900" s="236"/>
      <c r="MV900" s="236"/>
      <c r="MW900" s="236"/>
      <c r="MX900" s="236"/>
      <c r="MY900" s="236"/>
      <c r="MZ900" s="236"/>
      <c r="NA900" s="236"/>
      <c r="NB900" s="236"/>
      <c r="NC900" s="236"/>
      <c r="ND900" s="236"/>
      <c r="NE900" s="236"/>
      <c r="NF900" s="236"/>
      <c r="NG900" s="236"/>
      <c r="NH900" s="236"/>
      <c r="NI900" s="236"/>
      <c r="NJ900" s="236"/>
      <c r="NK900" s="236"/>
      <c r="NL900" s="236"/>
      <c r="NM900" s="236"/>
      <c r="NN900" s="236"/>
      <c r="NO900" s="236"/>
      <c r="NP900" s="236"/>
      <c r="NQ900" s="236"/>
      <c r="NR900" s="236"/>
      <c r="NS900" s="236"/>
      <c r="NT900" s="236"/>
      <c r="NU900" s="236"/>
      <c r="NV900" s="236"/>
      <c r="NW900" s="236"/>
      <c r="NX900" s="236"/>
      <c r="NY900" s="236"/>
      <c r="NZ900" s="236"/>
      <c r="OA900" s="236"/>
      <c r="OB900" s="236"/>
      <c r="OC900" s="236"/>
      <c r="OD900" s="236"/>
      <c r="OE900" s="236"/>
      <c r="OF900" s="236"/>
      <c r="OG900" s="236"/>
      <c r="OH900" s="236"/>
      <c r="OI900" s="236"/>
      <c r="OJ900" s="236"/>
      <c r="OK900" s="236"/>
      <c r="OL900" s="236"/>
      <c r="OM900" s="236"/>
      <c r="ON900" s="236"/>
      <c r="OO900" s="236"/>
      <c r="OP900" s="236"/>
      <c r="OQ900" s="236"/>
      <c r="OR900" s="236"/>
      <c r="OS900" s="236"/>
      <c r="OT900" s="236"/>
      <c r="OU900" s="236"/>
      <c r="OV900" s="236"/>
      <c r="OW900" s="236"/>
      <c r="OX900" s="236"/>
      <c r="OY900" s="236"/>
      <c r="OZ900" s="236"/>
      <c r="PA900" s="236"/>
      <c r="PB900" s="236"/>
      <c r="PC900" s="236"/>
      <c r="PD900" s="236"/>
      <c r="PE900" s="236"/>
      <c r="PF900" s="236"/>
      <c r="PG900" s="236"/>
      <c r="PH900" s="236"/>
      <c r="PI900" s="236"/>
      <c r="PJ900" s="236"/>
      <c r="PK900" s="236"/>
      <c r="PL900" s="236"/>
      <c r="PM900" s="236"/>
      <c r="PN900" s="236"/>
      <c r="PO900" s="236"/>
      <c r="PP900" s="236"/>
      <c r="PQ900" s="236"/>
      <c r="PR900" s="236"/>
      <c r="PS900" s="236"/>
      <c r="PT900" s="236"/>
      <c r="PU900" s="236"/>
      <c r="PV900" s="236"/>
      <c r="PW900" s="236"/>
      <c r="PX900" s="236"/>
      <c r="PY900" s="236"/>
      <c r="PZ900" s="236"/>
      <c r="QA900" s="236"/>
      <c r="QB900" s="236"/>
      <c r="QC900" s="236"/>
      <c r="QD900" s="236"/>
      <c r="QE900" s="236"/>
      <c r="QF900" s="236"/>
      <c r="QG900" s="236"/>
      <c r="QH900" s="236"/>
      <c r="QI900" s="236"/>
      <c r="QJ900" s="236"/>
      <c r="QK900" s="236"/>
      <c r="QL900" s="236"/>
      <c r="QM900" s="236"/>
      <c r="QN900" s="236"/>
      <c r="QO900" s="236"/>
      <c r="QP900" s="236"/>
      <c r="QQ900" s="236"/>
      <c r="QR900" s="236"/>
      <c r="QS900" s="236"/>
      <c r="QT900" s="236"/>
      <c r="QU900" s="236"/>
      <c r="QV900" s="236"/>
      <c r="QW900" s="236"/>
      <c r="QX900" s="236"/>
      <c r="QY900" s="236"/>
      <c r="QZ900" s="236"/>
      <c r="RA900" s="236"/>
      <c r="RB900" s="236"/>
      <c r="RC900" s="236"/>
      <c r="RD900" s="236"/>
      <c r="RE900" s="236"/>
      <c r="RF900" s="236"/>
      <c r="RG900" s="236"/>
      <c r="RH900" s="236"/>
      <c r="RI900" s="236"/>
      <c r="RJ900" s="236"/>
      <c r="RK900" s="236"/>
      <c r="RL900" s="236"/>
      <c r="RM900" s="236"/>
      <c r="RN900" s="236"/>
      <c r="RO900" s="236"/>
      <c r="RP900" s="236"/>
      <c r="RQ900" s="236"/>
      <c r="RR900" s="236"/>
      <c r="RS900" s="236"/>
      <c r="RT900" s="236"/>
      <c r="RU900" s="236"/>
      <c r="RV900" s="236"/>
      <c r="RW900" s="236"/>
      <c r="RX900" s="236"/>
      <c r="RY900" s="236"/>
      <c r="RZ900" s="236"/>
      <c r="SA900" s="236"/>
      <c r="SB900" s="236"/>
    </row>
    <row r="901" spans="1:496" ht="15" customHeight="1" x14ac:dyDescent="0.2">
      <c r="A901" s="237" t="s">
        <v>1150</v>
      </c>
      <c r="B901" s="237">
        <v>220004</v>
      </c>
      <c r="E901" s="236" t="s">
        <v>566</v>
      </c>
    </row>
    <row r="902" spans="1:496" ht="15" customHeight="1" x14ac:dyDescent="0.2">
      <c r="A902" s="237" t="s">
        <v>1151</v>
      </c>
      <c r="B902" s="237">
        <v>220005</v>
      </c>
      <c r="E902" s="236" t="s">
        <v>567</v>
      </c>
    </row>
    <row r="903" spans="1:496" ht="15" customHeight="1" x14ac:dyDescent="0.2">
      <c r="A903" s="237" t="s">
        <v>1152</v>
      </c>
      <c r="B903" s="237">
        <v>220006</v>
      </c>
      <c r="E903" s="236" t="s">
        <v>568</v>
      </c>
    </row>
    <row r="904" spans="1:496" ht="15" customHeight="1" x14ac:dyDescent="0.2">
      <c r="A904" s="237"/>
    </row>
    <row r="905" spans="1:496" ht="15" customHeight="1" x14ac:dyDescent="0.2">
      <c r="A905" s="237" t="s">
        <v>1153</v>
      </c>
      <c r="B905" s="237">
        <v>221</v>
      </c>
      <c r="E905" s="236" t="s">
        <v>771</v>
      </c>
    </row>
    <row r="906" spans="1:496" ht="15" customHeight="1" x14ac:dyDescent="0.2">
      <c r="A906" s="237" t="s">
        <v>1154</v>
      </c>
      <c r="B906" s="237">
        <v>221001</v>
      </c>
      <c r="E906" s="236" t="s">
        <v>569</v>
      </c>
    </row>
    <row r="907" spans="1:496" ht="15" customHeight="1" x14ac:dyDescent="0.2">
      <c r="A907" s="237" t="s">
        <v>1155</v>
      </c>
      <c r="B907" s="237">
        <v>221002</v>
      </c>
      <c r="E907" s="236" t="s">
        <v>570</v>
      </c>
    </row>
    <row r="908" spans="1:496" ht="15" customHeight="1" x14ac:dyDescent="0.2">
      <c r="A908" s="237" t="s">
        <v>1156</v>
      </c>
      <c r="B908" s="237">
        <v>221003</v>
      </c>
      <c r="E908" s="236" t="s">
        <v>571</v>
      </c>
    </row>
    <row r="909" spans="1:496" s="243" customFormat="1" ht="15" customHeight="1" x14ac:dyDescent="0.2">
      <c r="A909" s="241"/>
      <c r="B909" s="241"/>
      <c r="D909" s="241"/>
      <c r="F909" s="236"/>
      <c r="G909" s="236"/>
      <c r="H909" s="236"/>
      <c r="I909" s="236"/>
      <c r="J909" s="236"/>
      <c r="K909" s="236"/>
      <c r="L909" s="236"/>
      <c r="M909" s="236"/>
      <c r="N909" s="236"/>
      <c r="O909" s="236"/>
      <c r="P909" s="236"/>
      <c r="Q909" s="236"/>
      <c r="R909" s="236"/>
      <c r="S909" s="236"/>
      <c r="T909" s="236"/>
      <c r="U909" s="236"/>
      <c r="V909" s="236"/>
      <c r="W909" s="236"/>
      <c r="X909" s="236"/>
      <c r="Y909" s="236"/>
      <c r="Z909" s="236"/>
      <c r="AA909" s="236"/>
      <c r="AB909" s="236"/>
      <c r="AC909" s="236"/>
      <c r="AD909" s="236"/>
      <c r="AE909" s="236"/>
      <c r="AF909" s="236"/>
      <c r="AG909" s="236"/>
      <c r="AH909" s="236"/>
      <c r="AI909" s="236"/>
      <c r="AJ909" s="236"/>
      <c r="AK909" s="236"/>
      <c r="AL909" s="236"/>
      <c r="AM909" s="236"/>
      <c r="AN909" s="236"/>
      <c r="AO909" s="236"/>
      <c r="AP909" s="236"/>
      <c r="AQ909" s="236"/>
      <c r="AR909" s="236"/>
      <c r="AS909" s="236"/>
      <c r="AT909" s="236"/>
      <c r="AU909" s="236"/>
      <c r="AV909" s="236"/>
      <c r="AW909" s="236"/>
      <c r="AX909" s="236"/>
      <c r="AY909" s="236"/>
      <c r="AZ909" s="236"/>
      <c r="BA909" s="236"/>
      <c r="BB909" s="236"/>
      <c r="BC909" s="236"/>
      <c r="BD909" s="236"/>
      <c r="BE909" s="236"/>
      <c r="BF909" s="236"/>
      <c r="BG909" s="236"/>
      <c r="BH909" s="236"/>
      <c r="BI909" s="236"/>
      <c r="BJ909" s="236"/>
      <c r="BK909" s="236"/>
      <c r="BL909" s="236"/>
      <c r="BM909" s="236"/>
      <c r="BN909" s="236"/>
      <c r="BO909" s="236"/>
      <c r="BP909" s="236"/>
      <c r="BQ909" s="236"/>
      <c r="BR909" s="236"/>
      <c r="BS909" s="236"/>
      <c r="BT909" s="236"/>
      <c r="BU909" s="236"/>
      <c r="BV909" s="236"/>
      <c r="BW909" s="236"/>
      <c r="BX909" s="236"/>
      <c r="BY909" s="236"/>
      <c r="BZ909" s="236"/>
      <c r="CA909" s="236"/>
      <c r="CB909" s="236"/>
      <c r="CC909" s="236"/>
      <c r="CD909" s="236"/>
      <c r="CE909" s="236"/>
      <c r="CF909" s="236"/>
      <c r="CG909" s="236"/>
      <c r="CH909" s="236"/>
      <c r="CI909" s="236"/>
      <c r="CJ909" s="236"/>
      <c r="CK909" s="236"/>
      <c r="CL909" s="236"/>
      <c r="CM909" s="236"/>
      <c r="CN909" s="236"/>
      <c r="CO909" s="236"/>
      <c r="CP909" s="236"/>
      <c r="CQ909" s="236"/>
      <c r="CR909" s="236"/>
      <c r="CS909" s="236"/>
      <c r="CT909" s="236"/>
      <c r="CU909" s="236"/>
      <c r="CV909" s="236"/>
      <c r="CW909" s="236"/>
      <c r="CX909" s="236"/>
      <c r="CY909" s="236"/>
      <c r="CZ909" s="236"/>
      <c r="DA909" s="236"/>
      <c r="DB909" s="236"/>
      <c r="DC909" s="236"/>
      <c r="DD909" s="236"/>
      <c r="DE909" s="236"/>
      <c r="DF909" s="236"/>
      <c r="DG909" s="236"/>
      <c r="DH909" s="236"/>
      <c r="DI909" s="236"/>
      <c r="DJ909" s="236"/>
      <c r="DK909" s="236"/>
      <c r="DL909" s="236"/>
      <c r="DM909" s="236"/>
      <c r="DN909" s="236"/>
      <c r="DO909" s="236"/>
      <c r="DP909" s="236"/>
      <c r="DQ909" s="236"/>
      <c r="DR909" s="236"/>
      <c r="DS909" s="236"/>
      <c r="DT909" s="236"/>
      <c r="DU909" s="236"/>
      <c r="DV909" s="236"/>
      <c r="DW909" s="236"/>
      <c r="DX909" s="236"/>
      <c r="DY909" s="236"/>
      <c r="DZ909" s="236"/>
      <c r="EA909" s="236"/>
      <c r="EB909" s="236"/>
      <c r="EC909" s="236"/>
      <c r="ED909" s="236"/>
      <c r="EE909" s="236"/>
      <c r="EF909" s="236"/>
      <c r="EG909" s="236"/>
      <c r="EH909" s="236"/>
      <c r="EI909" s="236"/>
      <c r="EJ909" s="236"/>
      <c r="EK909" s="236"/>
      <c r="EL909" s="236"/>
      <c r="EM909" s="236"/>
      <c r="EN909" s="236"/>
      <c r="EO909" s="236"/>
      <c r="EP909" s="236"/>
      <c r="EQ909" s="236"/>
      <c r="ER909" s="236"/>
      <c r="ES909" s="236"/>
      <c r="ET909" s="236"/>
      <c r="EU909" s="236"/>
      <c r="EV909" s="236"/>
      <c r="EW909" s="236"/>
      <c r="EX909" s="236"/>
      <c r="EY909" s="236"/>
      <c r="EZ909" s="236"/>
      <c r="FA909" s="236"/>
      <c r="FB909" s="236"/>
      <c r="FC909" s="236"/>
      <c r="FD909" s="236"/>
      <c r="FE909" s="236"/>
      <c r="FF909" s="236"/>
      <c r="FG909" s="236"/>
      <c r="FH909" s="236"/>
      <c r="FI909" s="236"/>
      <c r="FJ909" s="236"/>
      <c r="FK909" s="236"/>
      <c r="FL909" s="236"/>
      <c r="FM909" s="236"/>
      <c r="FN909" s="236"/>
      <c r="FO909" s="236"/>
      <c r="FP909" s="236"/>
      <c r="FQ909" s="236"/>
      <c r="FR909" s="236"/>
      <c r="FS909" s="236"/>
      <c r="FT909" s="236"/>
      <c r="FU909" s="236"/>
      <c r="FV909" s="236"/>
      <c r="FW909" s="236"/>
      <c r="FX909" s="236"/>
      <c r="FY909" s="236"/>
      <c r="FZ909" s="236"/>
      <c r="GA909" s="236"/>
      <c r="GB909" s="236"/>
      <c r="GC909" s="236"/>
      <c r="GD909" s="236"/>
      <c r="GE909" s="236"/>
      <c r="GF909" s="236"/>
      <c r="GG909" s="236"/>
      <c r="GH909" s="236"/>
      <c r="GI909" s="236"/>
      <c r="GJ909" s="236"/>
      <c r="GK909" s="236"/>
      <c r="GL909" s="236"/>
      <c r="GM909" s="236"/>
      <c r="GN909" s="236"/>
      <c r="GO909" s="236"/>
      <c r="GP909" s="236"/>
      <c r="GQ909" s="236"/>
      <c r="GR909" s="236"/>
      <c r="GS909" s="236"/>
      <c r="GT909" s="236"/>
      <c r="GU909" s="236"/>
      <c r="GV909" s="236"/>
      <c r="GW909" s="236"/>
      <c r="GX909" s="236"/>
      <c r="GY909" s="236"/>
      <c r="GZ909" s="236"/>
      <c r="HA909" s="236"/>
      <c r="HB909" s="236"/>
      <c r="HC909" s="236"/>
      <c r="HD909" s="236"/>
      <c r="HE909" s="236"/>
      <c r="HF909" s="236"/>
      <c r="HG909" s="236"/>
      <c r="HH909" s="236"/>
      <c r="HI909" s="236"/>
      <c r="HJ909" s="236"/>
      <c r="HK909" s="236"/>
      <c r="HL909" s="236"/>
      <c r="HM909" s="236"/>
      <c r="HN909" s="236"/>
      <c r="HO909" s="236"/>
      <c r="HP909" s="236"/>
      <c r="HQ909" s="236"/>
      <c r="HR909" s="236"/>
      <c r="HS909" s="236"/>
      <c r="HT909" s="236"/>
      <c r="HU909" s="236"/>
      <c r="HV909" s="236"/>
      <c r="HW909" s="236"/>
      <c r="HX909" s="236"/>
      <c r="HY909" s="236"/>
      <c r="HZ909" s="236"/>
      <c r="IA909" s="236"/>
      <c r="IB909" s="236"/>
      <c r="IC909" s="236"/>
      <c r="ID909" s="236"/>
      <c r="IE909" s="236"/>
      <c r="IF909" s="236"/>
      <c r="IG909" s="236"/>
      <c r="IH909" s="236"/>
      <c r="II909" s="236"/>
      <c r="IJ909" s="236"/>
      <c r="IK909" s="236"/>
      <c r="IL909" s="236"/>
      <c r="IM909" s="236"/>
      <c r="IN909" s="236"/>
      <c r="IO909" s="236"/>
      <c r="IP909" s="236"/>
      <c r="IQ909" s="236"/>
      <c r="IR909" s="236"/>
      <c r="IS909" s="236"/>
      <c r="IT909" s="236"/>
      <c r="IU909" s="236"/>
      <c r="IV909" s="236"/>
      <c r="IW909" s="236"/>
      <c r="IX909" s="236"/>
      <c r="IY909" s="236"/>
      <c r="IZ909" s="236"/>
      <c r="JA909" s="236"/>
      <c r="JB909" s="236"/>
      <c r="JC909" s="236"/>
      <c r="JD909" s="236"/>
      <c r="JE909" s="236"/>
      <c r="JF909" s="236"/>
      <c r="JG909" s="236"/>
      <c r="JH909" s="236"/>
      <c r="JI909" s="236"/>
      <c r="JJ909" s="236"/>
      <c r="JK909" s="236"/>
      <c r="JL909" s="236"/>
      <c r="JM909" s="236"/>
      <c r="JN909" s="236"/>
      <c r="JO909" s="236"/>
      <c r="JP909" s="236"/>
      <c r="JQ909" s="236"/>
      <c r="JR909" s="236"/>
      <c r="JS909" s="236"/>
      <c r="JT909" s="236"/>
      <c r="JU909" s="236"/>
      <c r="JV909" s="236"/>
      <c r="JW909" s="236"/>
      <c r="JX909" s="236"/>
      <c r="JY909" s="236"/>
      <c r="JZ909" s="236"/>
      <c r="KA909" s="236"/>
      <c r="KB909" s="236"/>
      <c r="KC909" s="236"/>
      <c r="KD909" s="236"/>
      <c r="KE909" s="236"/>
      <c r="KF909" s="236"/>
      <c r="KG909" s="236"/>
      <c r="KH909" s="236"/>
      <c r="KI909" s="236"/>
      <c r="KJ909" s="236"/>
      <c r="KK909" s="236"/>
      <c r="KL909" s="236"/>
      <c r="KM909" s="236"/>
      <c r="KN909" s="236"/>
      <c r="KO909" s="236"/>
      <c r="KP909" s="236"/>
      <c r="KQ909" s="236"/>
      <c r="KR909" s="236"/>
      <c r="KS909" s="236"/>
      <c r="KT909" s="236"/>
      <c r="KU909" s="236"/>
      <c r="KV909" s="236"/>
      <c r="KW909" s="236"/>
      <c r="KX909" s="236"/>
      <c r="KY909" s="236"/>
      <c r="KZ909" s="236"/>
      <c r="LA909" s="236"/>
      <c r="LB909" s="236"/>
      <c r="LC909" s="236"/>
      <c r="LD909" s="236"/>
      <c r="LE909" s="236"/>
      <c r="LF909" s="236"/>
      <c r="LG909" s="236"/>
      <c r="LH909" s="236"/>
      <c r="LI909" s="236"/>
      <c r="LJ909" s="236"/>
      <c r="LK909" s="236"/>
      <c r="LL909" s="236"/>
      <c r="LM909" s="236"/>
      <c r="LN909" s="236"/>
      <c r="LO909" s="236"/>
      <c r="LP909" s="236"/>
      <c r="LQ909" s="236"/>
      <c r="LR909" s="236"/>
      <c r="LS909" s="236"/>
      <c r="LT909" s="236"/>
      <c r="LU909" s="236"/>
      <c r="LV909" s="236"/>
      <c r="LW909" s="236"/>
      <c r="LX909" s="236"/>
      <c r="LY909" s="236"/>
      <c r="LZ909" s="236"/>
      <c r="MA909" s="236"/>
      <c r="MB909" s="236"/>
      <c r="MC909" s="236"/>
      <c r="MD909" s="236"/>
      <c r="ME909" s="236"/>
      <c r="MF909" s="236"/>
      <c r="MG909" s="236"/>
      <c r="MH909" s="236"/>
      <c r="MI909" s="236"/>
      <c r="MJ909" s="236"/>
      <c r="MK909" s="236"/>
      <c r="ML909" s="236"/>
      <c r="MM909" s="236"/>
      <c r="MN909" s="236"/>
      <c r="MO909" s="236"/>
      <c r="MP909" s="236"/>
      <c r="MQ909" s="236"/>
      <c r="MR909" s="236"/>
      <c r="MS909" s="236"/>
      <c r="MT909" s="236"/>
      <c r="MU909" s="236"/>
      <c r="MV909" s="236"/>
      <c r="MW909" s="236"/>
      <c r="MX909" s="236"/>
      <c r="MY909" s="236"/>
      <c r="MZ909" s="236"/>
      <c r="NA909" s="236"/>
      <c r="NB909" s="236"/>
      <c r="NC909" s="236"/>
      <c r="ND909" s="236"/>
      <c r="NE909" s="236"/>
      <c r="NF909" s="236"/>
      <c r="NG909" s="236"/>
      <c r="NH909" s="236"/>
      <c r="NI909" s="236"/>
      <c r="NJ909" s="236"/>
      <c r="NK909" s="236"/>
      <c r="NL909" s="236"/>
      <c r="NM909" s="236"/>
      <c r="NN909" s="236"/>
      <c r="NO909" s="236"/>
      <c r="NP909" s="236"/>
      <c r="NQ909" s="236"/>
      <c r="NR909" s="236"/>
      <c r="NS909" s="236"/>
      <c r="NT909" s="236"/>
      <c r="NU909" s="236"/>
      <c r="NV909" s="236"/>
      <c r="NW909" s="236"/>
      <c r="NX909" s="236"/>
      <c r="NY909" s="236"/>
      <c r="NZ909" s="236"/>
      <c r="OA909" s="236"/>
      <c r="OB909" s="236"/>
      <c r="OC909" s="236"/>
      <c r="OD909" s="236"/>
      <c r="OE909" s="236"/>
      <c r="OF909" s="236"/>
      <c r="OG909" s="236"/>
      <c r="OH909" s="236"/>
      <c r="OI909" s="236"/>
      <c r="OJ909" s="236"/>
      <c r="OK909" s="236"/>
      <c r="OL909" s="236"/>
      <c r="OM909" s="236"/>
      <c r="ON909" s="236"/>
      <c r="OO909" s="236"/>
      <c r="OP909" s="236"/>
      <c r="OQ909" s="236"/>
      <c r="OR909" s="236"/>
      <c r="OS909" s="236"/>
      <c r="OT909" s="236"/>
      <c r="OU909" s="236"/>
      <c r="OV909" s="236"/>
      <c r="OW909" s="236"/>
      <c r="OX909" s="236"/>
      <c r="OY909" s="236"/>
      <c r="OZ909" s="236"/>
      <c r="PA909" s="236"/>
      <c r="PB909" s="236"/>
      <c r="PC909" s="236"/>
      <c r="PD909" s="236"/>
      <c r="PE909" s="236"/>
      <c r="PF909" s="236"/>
      <c r="PG909" s="236"/>
      <c r="PH909" s="236"/>
      <c r="PI909" s="236"/>
      <c r="PJ909" s="236"/>
      <c r="PK909" s="236"/>
      <c r="PL909" s="236"/>
      <c r="PM909" s="236"/>
      <c r="PN909" s="236"/>
      <c r="PO909" s="236"/>
      <c r="PP909" s="236"/>
      <c r="PQ909" s="236"/>
      <c r="PR909" s="236"/>
      <c r="PS909" s="236"/>
      <c r="PT909" s="236"/>
      <c r="PU909" s="236"/>
      <c r="PV909" s="236"/>
      <c r="PW909" s="236"/>
      <c r="PX909" s="236"/>
      <c r="PY909" s="236"/>
      <c r="PZ909" s="236"/>
      <c r="QA909" s="236"/>
      <c r="QB909" s="236"/>
      <c r="QC909" s="236"/>
      <c r="QD909" s="236"/>
      <c r="QE909" s="236"/>
      <c r="QF909" s="236"/>
      <c r="QG909" s="236"/>
      <c r="QH909" s="236"/>
      <c r="QI909" s="236"/>
      <c r="QJ909" s="236"/>
      <c r="QK909" s="236"/>
      <c r="QL909" s="236"/>
      <c r="QM909" s="236"/>
      <c r="QN909" s="236"/>
      <c r="QO909" s="236"/>
      <c r="QP909" s="236"/>
      <c r="QQ909" s="236"/>
      <c r="QR909" s="236"/>
      <c r="QS909" s="236"/>
      <c r="QT909" s="236"/>
      <c r="QU909" s="236"/>
      <c r="QV909" s="236"/>
      <c r="QW909" s="236"/>
      <c r="QX909" s="236"/>
      <c r="QY909" s="236"/>
      <c r="QZ909" s="236"/>
      <c r="RA909" s="236"/>
      <c r="RB909" s="236"/>
      <c r="RC909" s="236"/>
      <c r="RD909" s="236"/>
      <c r="RE909" s="236"/>
      <c r="RF909" s="236"/>
      <c r="RG909" s="236"/>
      <c r="RH909" s="236"/>
      <c r="RI909" s="236"/>
      <c r="RJ909" s="236"/>
      <c r="RK909" s="236"/>
      <c r="RL909" s="236"/>
      <c r="RM909" s="236"/>
      <c r="RN909" s="236"/>
      <c r="RO909" s="236"/>
      <c r="RP909" s="236"/>
      <c r="RQ909" s="236"/>
      <c r="RR909" s="236"/>
      <c r="RS909" s="236"/>
      <c r="RT909" s="236"/>
      <c r="RU909" s="236"/>
      <c r="RV909" s="236"/>
      <c r="RW909" s="236"/>
      <c r="RX909" s="236"/>
      <c r="RY909" s="236"/>
      <c r="RZ909" s="236"/>
      <c r="SA909" s="236"/>
      <c r="SB909" s="236"/>
    </row>
    <row r="910" spans="1:496" s="243" customFormat="1" ht="15" customHeight="1" x14ac:dyDescent="0.2">
      <c r="A910" s="241"/>
      <c r="B910" s="241"/>
      <c r="D910" s="241"/>
      <c r="F910" s="236"/>
      <c r="G910" s="236"/>
      <c r="H910" s="236"/>
      <c r="I910" s="236"/>
      <c r="J910" s="236"/>
      <c r="K910" s="236"/>
      <c r="L910" s="236"/>
      <c r="M910" s="236"/>
      <c r="N910" s="236"/>
      <c r="O910" s="236"/>
      <c r="P910" s="236"/>
      <c r="Q910" s="236"/>
      <c r="R910" s="236"/>
      <c r="S910" s="236"/>
      <c r="T910" s="236"/>
      <c r="U910" s="236"/>
      <c r="V910" s="236"/>
      <c r="W910" s="236"/>
      <c r="X910" s="236"/>
      <c r="Y910" s="236"/>
      <c r="Z910" s="236"/>
      <c r="AA910" s="236"/>
      <c r="AB910" s="236"/>
      <c r="AC910" s="236"/>
      <c r="AD910" s="236"/>
      <c r="AE910" s="236"/>
      <c r="AF910" s="236"/>
      <c r="AG910" s="236"/>
      <c r="AH910" s="236"/>
      <c r="AI910" s="236"/>
      <c r="AJ910" s="236"/>
      <c r="AK910" s="236"/>
      <c r="AL910" s="236"/>
      <c r="AM910" s="236"/>
      <c r="AN910" s="236"/>
      <c r="AO910" s="236"/>
      <c r="AP910" s="236"/>
      <c r="AQ910" s="236"/>
      <c r="AR910" s="236"/>
      <c r="AS910" s="236"/>
      <c r="AT910" s="236"/>
      <c r="AU910" s="236"/>
      <c r="AV910" s="236"/>
      <c r="AW910" s="236"/>
      <c r="AX910" s="236"/>
      <c r="AY910" s="236"/>
      <c r="AZ910" s="236"/>
      <c r="BA910" s="236"/>
      <c r="BB910" s="236"/>
      <c r="BC910" s="236"/>
      <c r="BD910" s="236"/>
      <c r="BE910" s="236"/>
      <c r="BF910" s="236"/>
      <c r="BG910" s="236"/>
      <c r="BH910" s="236"/>
      <c r="BI910" s="236"/>
      <c r="BJ910" s="236"/>
      <c r="BK910" s="236"/>
      <c r="BL910" s="236"/>
      <c r="BM910" s="236"/>
      <c r="BN910" s="236"/>
      <c r="BO910" s="236"/>
      <c r="BP910" s="236"/>
      <c r="BQ910" s="236"/>
      <c r="BR910" s="236"/>
      <c r="BS910" s="236"/>
      <c r="BT910" s="236"/>
      <c r="BU910" s="236"/>
      <c r="BV910" s="236"/>
      <c r="BW910" s="236"/>
      <c r="BX910" s="236"/>
      <c r="BY910" s="236"/>
      <c r="BZ910" s="236"/>
      <c r="CA910" s="236"/>
      <c r="CB910" s="236"/>
      <c r="CC910" s="236"/>
      <c r="CD910" s="236"/>
      <c r="CE910" s="236"/>
      <c r="CF910" s="236"/>
      <c r="CG910" s="236"/>
      <c r="CH910" s="236"/>
      <c r="CI910" s="236"/>
      <c r="CJ910" s="236"/>
      <c r="CK910" s="236"/>
      <c r="CL910" s="236"/>
      <c r="CM910" s="236"/>
      <c r="CN910" s="236"/>
      <c r="CO910" s="236"/>
      <c r="CP910" s="236"/>
      <c r="CQ910" s="236"/>
      <c r="CR910" s="236"/>
      <c r="CS910" s="236"/>
      <c r="CT910" s="236"/>
      <c r="CU910" s="236"/>
      <c r="CV910" s="236"/>
      <c r="CW910" s="236"/>
      <c r="CX910" s="236"/>
      <c r="CY910" s="236"/>
      <c r="CZ910" s="236"/>
      <c r="DA910" s="236"/>
      <c r="DB910" s="236"/>
      <c r="DC910" s="236"/>
      <c r="DD910" s="236"/>
      <c r="DE910" s="236"/>
      <c r="DF910" s="236"/>
      <c r="DG910" s="236"/>
      <c r="DH910" s="236"/>
      <c r="DI910" s="236"/>
      <c r="DJ910" s="236"/>
      <c r="DK910" s="236"/>
      <c r="DL910" s="236"/>
      <c r="DM910" s="236"/>
      <c r="DN910" s="236"/>
      <c r="DO910" s="236"/>
      <c r="DP910" s="236"/>
      <c r="DQ910" s="236"/>
      <c r="DR910" s="236"/>
      <c r="DS910" s="236"/>
      <c r="DT910" s="236"/>
      <c r="DU910" s="236"/>
      <c r="DV910" s="236"/>
      <c r="DW910" s="236"/>
      <c r="DX910" s="236"/>
      <c r="DY910" s="236"/>
      <c r="DZ910" s="236"/>
      <c r="EA910" s="236"/>
      <c r="EB910" s="236"/>
      <c r="EC910" s="236"/>
      <c r="ED910" s="236"/>
      <c r="EE910" s="236"/>
      <c r="EF910" s="236"/>
      <c r="EG910" s="236"/>
      <c r="EH910" s="236"/>
      <c r="EI910" s="236"/>
      <c r="EJ910" s="236"/>
      <c r="EK910" s="236"/>
      <c r="EL910" s="236"/>
      <c r="EM910" s="236"/>
      <c r="EN910" s="236"/>
      <c r="EO910" s="236"/>
      <c r="EP910" s="236"/>
      <c r="EQ910" s="236"/>
      <c r="ER910" s="236"/>
      <c r="ES910" s="236"/>
      <c r="ET910" s="236"/>
      <c r="EU910" s="236"/>
      <c r="EV910" s="236"/>
      <c r="EW910" s="236"/>
      <c r="EX910" s="236"/>
      <c r="EY910" s="236"/>
      <c r="EZ910" s="236"/>
      <c r="FA910" s="236"/>
      <c r="FB910" s="236"/>
      <c r="FC910" s="236"/>
      <c r="FD910" s="236"/>
      <c r="FE910" s="236"/>
      <c r="FF910" s="236"/>
      <c r="FG910" s="236"/>
      <c r="FH910" s="236"/>
      <c r="FI910" s="236"/>
      <c r="FJ910" s="236"/>
      <c r="FK910" s="236"/>
      <c r="FL910" s="236"/>
      <c r="FM910" s="236"/>
      <c r="FN910" s="236"/>
      <c r="FO910" s="236"/>
      <c r="FP910" s="236"/>
      <c r="FQ910" s="236"/>
      <c r="FR910" s="236"/>
      <c r="FS910" s="236"/>
      <c r="FT910" s="236"/>
      <c r="FU910" s="236"/>
      <c r="FV910" s="236"/>
      <c r="FW910" s="236"/>
      <c r="FX910" s="236"/>
      <c r="FY910" s="236"/>
      <c r="FZ910" s="236"/>
      <c r="GA910" s="236"/>
      <c r="GB910" s="236"/>
      <c r="GC910" s="236"/>
      <c r="GD910" s="236"/>
      <c r="GE910" s="236"/>
      <c r="GF910" s="236"/>
      <c r="GG910" s="236"/>
      <c r="GH910" s="236"/>
      <c r="GI910" s="236"/>
      <c r="GJ910" s="236"/>
      <c r="GK910" s="236"/>
      <c r="GL910" s="236"/>
      <c r="GM910" s="236"/>
      <c r="GN910" s="236"/>
      <c r="GO910" s="236"/>
      <c r="GP910" s="236"/>
      <c r="GQ910" s="236"/>
      <c r="GR910" s="236"/>
      <c r="GS910" s="236"/>
      <c r="GT910" s="236"/>
      <c r="GU910" s="236"/>
      <c r="GV910" s="236"/>
      <c r="GW910" s="236"/>
      <c r="GX910" s="236"/>
      <c r="GY910" s="236"/>
      <c r="GZ910" s="236"/>
      <c r="HA910" s="236"/>
      <c r="HB910" s="236"/>
      <c r="HC910" s="236"/>
      <c r="HD910" s="236"/>
      <c r="HE910" s="236"/>
      <c r="HF910" s="236"/>
      <c r="HG910" s="236"/>
      <c r="HH910" s="236"/>
      <c r="HI910" s="236"/>
      <c r="HJ910" s="236"/>
      <c r="HK910" s="236"/>
      <c r="HL910" s="236"/>
      <c r="HM910" s="236"/>
      <c r="HN910" s="236"/>
      <c r="HO910" s="236"/>
      <c r="HP910" s="236"/>
      <c r="HQ910" s="236"/>
      <c r="HR910" s="236"/>
      <c r="HS910" s="236"/>
      <c r="HT910" s="236"/>
      <c r="HU910" s="236"/>
      <c r="HV910" s="236"/>
      <c r="HW910" s="236"/>
      <c r="HX910" s="236"/>
      <c r="HY910" s="236"/>
      <c r="HZ910" s="236"/>
      <c r="IA910" s="236"/>
      <c r="IB910" s="236"/>
      <c r="IC910" s="236"/>
      <c r="ID910" s="236"/>
      <c r="IE910" s="236"/>
      <c r="IF910" s="236"/>
      <c r="IG910" s="236"/>
      <c r="IH910" s="236"/>
      <c r="II910" s="236"/>
      <c r="IJ910" s="236"/>
      <c r="IK910" s="236"/>
      <c r="IL910" s="236"/>
      <c r="IM910" s="236"/>
      <c r="IN910" s="236"/>
      <c r="IO910" s="236"/>
      <c r="IP910" s="236"/>
      <c r="IQ910" s="236"/>
      <c r="IR910" s="236"/>
      <c r="IS910" s="236"/>
      <c r="IT910" s="236"/>
      <c r="IU910" s="236"/>
      <c r="IV910" s="236"/>
      <c r="IW910" s="236"/>
      <c r="IX910" s="236"/>
      <c r="IY910" s="236"/>
      <c r="IZ910" s="236"/>
      <c r="JA910" s="236"/>
      <c r="JB910" s="236"/>
      <c r="JC910" s="236"/>
      <c r="JD910" s="236"/>
      <c r="JE910" s="236"/>
      <c r="JF910" s="236"/>
      <c r="JG910" s="236"/>
      <c r="JH910" s="236"/>
      <c r="JI910" s="236"/>
      <c r="JJ910" s="236"/>
      <c r="JK910" s="236"/>
      <c r="JL910" s="236"/>
      <c r="JM910" s="236"/>
      <c r="JN910" s="236"/>
      <c r="JO910" s="236"/>
      <c r="JP910" s="236"/>
      <c r="JQ910" s="236"/>
      <c r="JR910" s="236"/>
      <c r="JS910" s="236"/>
      <c r="JT910" s="236"/>
      <c r="JU910" s="236"/>
      <c r="JV910" s="236"/>
      <c r="JW910" s="236"/>
      <c r="JX910" s="236"/>
      <c r="JY910" s="236"/>
      <c r="JZ910" s="236"/>
      <c r="KA910" s="236"/>
      <c r="KB910" s="236"/>
      <c r="KC910" s="236"/>
      <c r="KD910" s="236"/>
      <c r="KE910" s="236"/>
      <c r="KF910" s="236"/>
      <c r="KG910" s="236"/>
      <c r="KH910" s="236"/>
      <c r="KI910" s="236"/>
      <c r="KJ910" s="236"/>
      <c r="KK910" s="236"/>
      <c r="KL910" s="236"/>
      <c r="KM910" s="236"/>
      <c r="KN910" s="236"/>
      <c r="KO910" s="236"/>
      <c r="KP910" s="236"/>
      <c r="KQ910" s="236"/>
      <c r="KR910" s="236"/>
      <c r="KS910" s="236"/>
      <c r="KT910" s="236"/>
      <c r="KU910" s="236"/>
      <c r="KV910" s="236"/>
      <c r="KW910" s="236"/>
      <c r="KX910" s="236"/>
      <c r="KY910" s="236"/>
      <c r="KZ910" s="236"/>
      <c r="LA910" s="236"/>
      <c r="LB910" s="236"/>
      <c r="LC910" s="236"/>
      <c r="LD910" s="236"/>
      <c r="LE910" s="236"/>
      <c r="LF910" s="236"/>
      <c r="LG910" s="236"/>
      <c r="LH910" s="236"/>
      <c r="LI910" s="236"/>
      <c r="LJ910" s="236"/>
      <c r="LK910" s="236"/>
      <c r="LL910" s="236"/>
      <c r="LM910" s="236"/>
      <c r="LN910" s="236"/>
      <c r="LO910" s="236"/>
      <c r="LP910" s="236"/>
      <c r="LQ910" s="236"/>
      <c r="LR910" s="236"/>
      <c r="LS910" s="236"/>
      <c r="LT910" s="236"/>
      <c r="LU910" s="236"/>
      <c r="LV910" s="236"/>
      <c r="LW910" s="236"/>
      <c r="LX910" s="236"/>
      <c r="LY910" s="236"/>
      <c r="LZ910" s="236"/>
      <c r="MA910" s="236"/>
      <c r="MB910" s="236"/>
      <c r="MC910" s="236"/>
      <c r="MD910" s="236"/>
      <c r="ME910" s="236"/>
      <c r="MF910" s="236"/>
      <c r="MG910" s="236"/>
      <c r="MH910" s="236"/>
      <c r="MI910" s="236"/>
      <c r="MJ910" s="236"/>
      <c r="MK910" s="236"/>
      <c r="ML910" s="236"/>
      <c r="MM910" s="236"/>
      <c r="MN910" s="236"/>
      <c r="MO910" s="236"/>
      <c r="MP910" s="236"/>
      <c r="MQ910" s="236"/>
      <c r="MR910" s="236"/>
      <c r="MS910" s="236"/>
      <c r="MT910" s="236"/>
      <c r="MU910" s="236"/>
      <c r="MV910" s="236"/>
      <c r="MW910" s="236"/>
      <c r="MX910" s="236"/>
      <c r="MY910" s="236"/>
      <c r="MZ910" s="236"/>
      <c r="NA910" s="236"/>
      <c r="NB910" s="236"/>
      <c r="NC910" s="236"/>
      <c r="ND910" s="236"/>
      <c r="NE910" s="236"/>
      <c r="NF910" s="236"/>
      <c r="NG910" s="236"/>
      <c r="NH910" s="236"/>
      <c r="NI910" s="236"/>
      <c r="NJ910" s="236"/>
      <c r="NK910" s="236"/>
      <c r="NL910" s="236"/>
      <c r="NM910" s="236"/>
      <c r="NN910" s="236"/>
      <c r="NO910" s="236"/>
      <c r="NP910" s="236"/>
      <c r="NQ910" s="236"/>
      <c r="NR910" s="236"/>
      <c r="NS910" s="236"/>
      <c r="NT910" s="236"/>
      <c r="NU910" s="236"/>
      <c r="NV910" s="236"/>
      <c r="NW910" s="236"/>
      <c r="NX910" s="236"/>
      <c r="NY910" s="236"/>
      <c r="NZ910" s="236"/>
      <c r="OA910" s="236"/>
      <c r="OB910" s="236"/>
      <c r="OC910" s="236"/>
      <c r="OD910" s="236"/>
      <c r="OE910" s="236"/>
      <c r="OF910" s="236"/>
      <c r="OG910" s="236"/>
      <c r="OH910" s="236"/>
      <c r="OI910" s="236"/>
      <c r="OJ910" s="236"/>
      <c r="OK910" s="236"/>
      <c r="OL910" s="236"/>
      <c r="OM910" s="236"/>
      <c r="ON910" s="236"/>
      <c r="OO910" s="236"/>
      <c r="OP910" s="236"/>
      <c r="OQ910" s="236"/>
      <c r="OR910" s="236"/>
      <c r="OS910" s="236"/>
      <c r="OT910" s="236"/>
      <c r="OU910" s="236"/>
      <c r="OV910" s="236"/>
      <c r="OW910" s="236"/>
      <c r="OX910" s="236"/>
      <c r="OY910" s="236"/>
      <c r="OZ910" s="236"/>
      <c r="PA910" s="236"/>
      <c r="PB910" s="236"/>
      <c r="PC910" s="236"/>
      <c r="PD910" s="236"/>
      <c r="PE910" s="236"/>
      <c r="PF910" s="236"/>
      <c r="PG910" s="236"/>
      <c r="PH910" s="236"/>
      <c r="PI910" s="236"/>
      <c r="PJ910" s="236"/>
      <c r="PK910" s="236"/>
      <c r="PL910" s="236"/>
      <c r="PM910" s="236"/>
      <c r="PN910" s="236"/>
      <c r="PO910" s="236"/>
      <c r="PP910" s="236"/>
      <c r="PQ910" s="236"/>
      <c r="PR910" s="236"/>
      <c r="PS910" s="236"/>
      <c r="PT910" s="236"/>
      <c r="PU910" s="236"/>
      <c r="PV910" s="236"/>
      <c r="PW910" s="236"/>
      <c r="PX910" s="236"/>
      <c r="PY910" s="236"/>
      <c r="PZ910" s="236"/>
      <c r="QA910" s="236"/>
      <c r="QB910" s="236"/>
      <c r="QC910" s="236"/>
      <c r="QD910" s="236"/>
      <c r="QE910" s="236"/>
      <c r="QF910" s="236"/>
      <c r="QG910" s="236"/>
      <c r="QH910" s="236"/>
      <c r="QI910" s="236"/>
      <c r="QJ910" s="236"/>
      <c r="QK910" s="236"/>
      <c r="QL910" s="236"/>
      <c r="QM910" s="236"/>
      <c r="QN910" s="236"/>
      <c r="QO910" s="236"/>
      <c r="QP910" s="236"/>
      <c r="QQ910" s="236"/>
      <c r="QR910" s="236"/>
      <c r="QS910" s="236"/>
      <c r="QT910" s="236"/>
      <c r="QU910" s="236"/>
      <c r="QV910" s="236"/>
      <c r="QW910" s="236"/>
      <c r="QX910" s="236"/>
      <c r="QY910" s="236"/>
      <c r="QZ910" s="236"/>
      <c r="RA910" s="236"/>
      <c r="RB910" s="236"/>
      <c r="RC910" s="236"/>
      <c r="RD910" s="236"/>
      <c r="RE910" s="236"/>
      <c r="RF910" s="236"/>
      <c r="RG910" s="236"/>
      <c r="RH910" s="236"/>
      <c r="RI910" s="236"/>
      <c r="RJ910" s="236"/>
      <c r="RK910" s="236"/>
      <c r="RL910" s="236"/>
      <c r="RM910" s="236"/>
      <c r="RN910" s="236"/>
      <c r="RO910" s="236"/>
      <c r="RP910" s="236"/>
      <c r="RQ910" s="236"/>
      <c r="RR910" s="236"/>
      <c r="RS910" s="236"/>
      <c r="RT910" s="236"/>
      <c r="RU910" s="236"/>
      <c r="RV910" s="236"/>
      <c r="RW910" s="236"/>
      <c r="RX910" s="236"/>
      <c r="RY910" s="236"/>
      <c r="RZ910" s="236"/>
      <c r="SA910" s="236"/>
      <c r="SB910" s="236"/>
    </row>
    <row r="911" spans="1:496" ht="15" customHeight="1" x14ac:dyDescent="0.2">
      <c r="A911" s="237" t="s">
        <v>1157</v>
      </c>
      <c r="B911" s="237">
        <v>221006</v>
      </c>
      <c r="E911" s="236" t="s">
        <v>572</v>
      </c>
    </row>
    <row r="912" spans="1:496" ht="15" customHeight="1" x14ac:dyDescent="0.2">
      <c r="A912" s="237"/>
    </row>
    <row r="913" spans="1:5" ht="15" customHeight="1" x14ac:dyDescent="0.2">
      <c r="A913" s="237" t="s">
        <v>1158</v>
      </c>
      <c r="B913" s="237">
        <v>222</v>
      </c>
      <c r="E913" s="236" t="s">
        <v>772</v>
      </c>
    </row>
    <row r="914" spans="1:5" ht="15" customHeight="1" x14ac:dyDescent="0.2">
      <c r="A914" s="237" t="s">
        <v>1159</v>
      </c>
      <c r="B914" s="237">
        <v>222001</v>
      </c>
      <c r="E914" s="236" t="s">
        <v>573</v>
      </c>
    </row>
    <row r="915" spans="1:5" ht="15" customHeight="1" x14ac:dyDescent="0.2">
      <c r="A915" s="237" t="s">
        <v>1160</v>
      </c>
      <c r="B915" s="237">
        <v>222002</v>
      </c>
      <c r="E915" s="236" t="s">
        <v>574</v>
      </c>
    </row>
    <row r="916" spans="1:5" ht="15" customHeight="1" x14ac:dyDescent="0.2">
      <c r="A916" s="237" t="s">
        <v>1161</v>
      </c>
      <c r="B916" s="237">
        <v>222003</v>
      </c>
      <c r="E916" s="236" t="s">
        <v>575</v>
      </c>
    </row>
    <row r="917" spans="1:5" ht="15" customHeight="1" x14ac:dyDescent="0.2">
      <c r="A917" s="237" t="s">
        <v>1162</v>
      </c>
      <c r="B917" s="237">
        <v>222004</v>
      </c>
      <c r="E917" s="236" t="s">
        <v>576</v>
      </c>
    </row>
    <row r="918" spans="1:5" ht="15" customHeight="1" x14ac:dyDescent="0.2">
      <c r="A918" s="237" t="s">
        <v>1163</v>
      </c>
      <c r="B918" s="237">
        <v>222005</v>
      </c>
      <c r="E918" s="236" t="s">
        <v>577</v>
      </c>
    </row>
    <row r="919" spans="1:5" ht="15" customHeight="1" x14ac:dyDescent="0.2">
      <c r="A919" s="237" t="s">
        <v>1164</v>
      </c>
      <c r="B919" s="237">
        <v>222006</v>
      </c>
      <c r="E919" s="236" t="s">
        <v>578</v>
      </c>
    </row>
    <row r="920" spans="1:5" ht="15" customHeight="1" x14ac:dyDescent="0.2">
      <c r="A920" s="237" t="s">
        <v>1165</v>
      </c>
      <c r="B920" s="237">
        <v>222007</v>
      </c>
      <c r="E920" s="236" t="s">
        <v>579</v>
      </c>
    </row>
    <row r="921" spans="1:5" ht="15" customHeight="1" x14ac:dyDescent="0.2">
      <c r="A921" s="237" t="s">
        <v>1166</v>
      </c>
      <c r="B921" s="237">
        <v>222008</v>
      </c>
      <c r="E921" s="236" t="s">
        <v>580</v>
      </c>
    </row>
    <row r="922" spans="1:5" ht="15" customHeight="1" x14ac:dyDescent="0.2">
      <c r="A922" s="237" t="s">
        <v>1167</v>
      </c>
      <c r="B922" s="237">
        <v>222009</v>
      </c>
      <c r="E922" s="236" t="s">
        <v>581</v>
      </c>
    </row>
    <row r="923" spans="1:5" ht="15" customHeight="1" x14ac:dyDescent="0.2">
      <c r="A923" s="237" t="s">
        <v>1168</v>
      </c>
      <c r="B923" s="237">
        <v>222010</v>
      </c>
      <c r="E923" s="236" t="s">
        <v>582</v>
      </c>
    </row>
    <row r="924" spans="1:5" ht="15" customHeight="1" x14ac:dyDescent="0.2">
      <c r="A924" s="237" t="s">
        <v>1169</v>
      </c>
      <c r="B924" s="237">
        <v>222011</v>
      </c>
      <c r="E924" s="236" t="s">
        <v>583</v>
      </c>
    </row>
    <row r="925" spans="1:5" ht="15" customHeight="1" x14ac:dyDescent="0.2">
      <c r="A925" s="237" t="s">
        <v>1170</v>
      </c>
      <c r="B925" s="237">
        <v>222012</v>
      </c>
      <c r="E925" s="236" t="s">
        <v>584</v>
      </c>
    </row>
    <row r="926" spans="1:5" ht="15" customHeight="1" x14ac:dyDescent="0.2">
      <c r="A926" s="237" t="s">
        <v>1171</v>
      </c>
      <c r="B926" s="237">
        <v>222013</v>
      </c>
      <c r="E926" s="236" t="s">
        <v>585</v>
      </c>
    </row>
    <row r="927" spans="1:5" ht="15" customHeight="1" x14ac:dyDescent="0.2">
      <c r="A927" s="237" t="s">
        <v>1172</v>
      </c>
      <c r="B927" s="237">
        <v>222014</v>
      </c>
      <c r="E927" s="236" t="s">
        <v>586</v>
      </c>
    </row>
    <row r="928" spans="1:5" ht="15" customHeight="1" x14ac:dyDescent="0.2">
      <c r="A928" s="237" t="s">
        <v>1173</v>
      </c>
      <c r="B928" s="237">
        <v>222015</v>
      </c>
      <c r="E928" s="236" t="s">
        <v>587</v>
      </c>
    </row>
    <row r="929" spans="1:496" ht="15" customHeight="1" x14ac:dyDescent="0.2">
      <c r="A929" s="237" t="s">
        <v>1174</v>
      </c>
      <c r="B929" s="237">
        <v>222016</v>
      </c>
      <c r="E929" s="236" t="s">
        <v>588</v>
      </c>
    </row>
    <row r="930" spans="1:496" ht="15" customHeight="1" x14ac:dyDescent="0.2">
      <c r="A930" s="237"/>
    </row>
    <row r="931" spans="1:496" ht="15" customHeight="1" x14ac:dyDescent="0.2">
      <c r="A931" s="237" t="s">
        <v>1175</v>
      </c>
      <c r="B931" s="237">
        <v>223</v>
      </c>
      <c r="E931" s="236" t="s">
        <v>773</v>
      </c>
    </row>
    <row r="932" spans="1:496" ht="15" customHeight="1" x14ac:dyDescent="0.2">
      <c r="A932" s="237" t="s">
        <v>1176</v>
      </c>
      <c r="B932" s="237">
        <v>223001</v>
      </c>
      <c r="E932" s="236" t="s">
        <v>589</v>
      </c>
    </row>
    <row r="933" spans="1:496" ht="15" customHeight="1" x14ac:dyDescent="0.2">
      <c r="A933" s="237" t="s">
        <v>1177</v>
      </c>
      <c r="B933" s="237">
        <v>223002</v>
      </c>
      <c r="E933" s="236" t="s">
        <v>590</v>
      </c>
    </row>
    <row r="934" spans="1:496" s="243" customFormat="1" ht="15" customHeight="1" x14ac:dyDescent="0.2">
      <c r="A934" s="241"/>
      <c r="B934" s="241"/>
      <c r="D934" s="241"/>
      <c r="F934" s="236"/>
      <c r="G934" s="236"/>
      <c r="H934" s="236"/>
      <c r="I934" s="236"/>
      <c r="J934" s="236"/>
      <c r="K934" s="236"/>
      <c r="L934" s="236"/>
      <c r="M934" s="236"/>
      <c r="N934" s="236"/>
      <c r="O934" s="236"/>
      <c r="P934" s="236"/>
      <c r="Q934" s="236"/>
      <c r="R934" s="236"/>
      <c r="S934" s="236"/>
      <c r="T934" s="236"/>
      <c r="U934" s="236"/>
      <c r="V934" s="236"/>
      <c r="W934" s="236"/>
      <c r="X934" s="236"/>
      <c r="Y934" s="236"/>
      <c r="Z934" s="236"/>
      <c r="AA934" s="236"/>
      <c r="AB934" s="236"/>
      <c r="AC934" s="236"/>
      <c r="AD934" s="236"/>
      <c r="AE934" s="236"/>
      <c r="AF934" s="236"/>
      <c r="AG934" s="236"/>
      <c r="AH934" s="236"/>
      <c r="AI934" s="236"/>
      <c r="AJ934" s="236"/>
      <c r="AK934" s="236"/>
      <c r="AL934" s="236"/>
      <c r="AM934" s="236"/>
      <c r="AN934" s="236"/>
      <c r="AO934" s="236"/>
      <c r="AP934" s="236"/>
      <c r="AQ934" s="236"/>
      <c r="AR934" s="236"/>
      <c r="AS934" s="236"/>
      <c r="AT934" s="236"/>
      <c r="AU934" s="236"/>
      <c r="AV934" s="236"/>
      <c r="AW934" s="236"/>
      <c r="AX934" s="236"/>
      <c r="AY934" s="236"/>
      <c r="AZ934" s="236"/>
      <c r="BA934" s="236"/>
      <c r="BB934" s="236"/>
      <c r="BC934" s="236"/>
      <c r="BD934" s="236"/>
      <c r="BE934" s="236"/>
      <c r="BF934" s="236"/>
      <c r="BG934" s="236"/>
      <c r="BH934" s="236"/>
      <c r="BI934" s="236"/>
      <c r="BJ934" s="236"/>
      <c r="BK934" s="236"/>
      <c r="BL934" s="236"/>
      <c r="BM934" s="236"/>
      <c r="BN934" s="236"/>
      <c r="BO934" s="236"/>
      <c r="BP934" s="236"/>
      <c r="BQ934" s="236"/>
      <c r="BR934" s="236"/>
      <c r="BS934" s="236"/>
      <c r="BT934" s="236"/>
      <c r="BU934" s="236"/>
      <c r="BV934" s="236"/>
      <c r="BW934" s="236"/>
      <c r="BX934" s="236"/>
      <c r="BY934" s="236"/>
      <c r="BZ934" s="236"/>
      <c r="CA934" s="236"/>
      <c r="CB934" s="236"/>
      <c r="CC934" s="236"/>
      <c r="CD934" s="236"/>
      <c r="CE934" s="236"/>
      <c r="CF934" s="236"/>
      <c r="CG934" s="236"/>
      <c r="CH934" s="236"/>
      <c r="CI934" s="236"/>
      <c r="CJ934" s="236"/>
      <c r="CK934" s="236"/>
      <c r="CL934" s="236"/>
      <c r="CM934" s="236"/>
      <c r="CN934" s="236"/>
      <c r="CO934" s="236"/>
      <c r="CP934" s="236"/>
      <c r="CQ934" s="236"/>
      <c r="CR934" s="236"/>
      <c r="CS934" s="236"/>
      <c r="CT934" s="236"/>
      <c r="CU934" s="236"/>
      <c r="CV934" s="236"/>
      <c r="CW934" s="236"/>
      <c r="CX934" s="236"/>
      <c r="CY934" s="236"/>
      <c r="CZ934" s="236"/>
      <c r="DA934" s="236"/>
      <c r="DB934" s="236"/>
      <c r="DC934" s="236"/>
      <c r="DD934" s="236"/>
      <c r="DE934" s="236"/>
      <c r="DF934" s="236"/>
      <c r="DG934" s="236"/>
      <c r="DH934" s="236"/>
      <c r="DI934" s="236"/>
      <c r="DJ934" s="236"/>
      <c r="DK934" s="236"/>
      <c r="DL934" s="236"/>
      <c r="DM934" s="236"/>
      <c r="DN934" s="236"/>
      <c r="DO934" s="236"/>
      <c r="DP934" s="236"/>
      <c r="DQ934" s="236"/>
      <c r="DR934" s="236"/>
      <c r="DS934" s="236"/>
      <c r="DT934" s="236"/>
      <c r="DU934" s="236"/>
      <c r="DV934" s="236"/>
      <c r="DW934" s="236"/>
      <c r="DX934" s="236"/>
      <c r="DY934" s="236"/>
      <c r="DZ934" s="236"/>
      <c r="EA934" s="236"/>
      <c r="EB934" s="236"/>
      <c r="EC934" s="236"/>
      <c r="ED934" s="236"/>
      <c r="EE934" s="236"/>
      <c r="EF934" s="236"/>
      <c r="EG934" s="236"/>
      <c r="EH934" s="236"/>
      <c r="EI934" s="236"/>
      <c r="EJ934" s="236"/>
      <c r="EK934" s="236"/>
      <c r="EL934" s="236"/>
      <c r="EM934" s="236"/>
      <c r="EN934" s="236"/>
      <c r="EO934" s="236"/>
      <c r="EP934" s="236"/>
      <c r="EQ934" s="236"/>
      <c r="ER934" s="236"/>
      <c r="ES934" s="236"/>
      <c r="ET934" s="236"/>
      <c r="EU934" s="236"/>
      <c r="EV934" s="236"/>
      <c r="EW934" s="236"/>
      <c r="EX934" s="236"/>
      <c r="EY934" s="236"/>
      <c r="EZ934" s="236"/>
      <c r="FA934" s="236"/>
      <c r="FB934" s="236"/>
      <c r="FC934" s="236"/>
      <c r="FD934" s="236"/>
      <c r="FE934" s="236"/>
      <c r="FF934" s="236"/>
      <c r="FG934" s="236"/>
      <c r="FH934" s="236"/>
      <c r="FI934" s="236"/>
      <c r="FJ934" s="236"/>
      <c r="FK934" s="236"/>
      <c r="FL934" s="236"/>
      <c r="FM934" s="236"/>
      <c r="FN934" s="236"/>
      <c r="FO934" s="236"/>
      <c r="FP934" s="236"/>
      <c r="FQ934" s="236"/>
      <c r="FR934" s="236"/>
      <c r="FS934" s="236"/>
      <c r="FT934" s="236"/>
      <c r="FU934" s="236"/>
      <c r="FV934" s="236"/>
      <c r="FW934" s="236"/>
      <c r="FX934" s="236"/>
      <c r="FY934" s="236"/>
      <c r="FZ934" s="236"/>
      <c r="GA934" s="236"/>
      <c r="GB934" s="236"/>
      <c r="GC934" s="236"/>
      <c r="GD934" s="236"/>
      <c r="GE934" s="236"/>
      <c r="GF934" s="236"/>
      <c r="GG934" s="236"/>
      <c r="GH934" s="236"/>
      <c r="GI934" s="236"/>
      <c r="GJ934" s="236"/>
      <c r="GK934" s="236"/>
      <c r="GL934" s="236"/>
      <c r="GM934" s="236"/>
      <c r="GN934" s="236"/>
      <c r="GO934" s="236"/>
      <c r="GP934" s="236"/>
      <c r="GQ934" s="236"/>
      <c r="GR934" s="236"/>
      <c r="GS934" s="236"/>
      <c r="GT934" s="236"/>
      <c r="GU934" s="236"/>
      <c r="GV934" s="236"/>
      <c r="GW934" s="236"/>
      <c r="GX934" s="236"/>
      <c r="GY934" s="236"/>
      <c r="GZ934" s="236"/>
      <c r="HA934" s="236"/>
      <c r="HB934" s="236"/>
      <c r="HC934" s="236"/>
      <c r="HD934" s="236"/>
      <c r="HE934" s="236"/>
      <c r="HF934" s="236"/>
      <c r="HG934" s="236"/>
      <c r="HH934" s="236"/>
      <c r="HI934" s="236"/>
      <c r="HJ934" s="236"/>
      <c r="HK934" s="236"/>
      <c r="HL934" s="236"/>
      <c r="HM934" s="236"/>
      <c r="HN934" s="236"/>
      <c r="HO934" s="236"/>
      <c r="HP934" s="236"/>
      <c r="HQ934" s="236"/>
      <c r="HR934" s="236"/>
      <c r="HS934" s="236"/>
      <c r="HT934" s="236"/>
      <c r="HU934" s="236"/>
      <c r="HV934" s="236"/>
      <c r="HW934" s="236"/>
      <c r="HX934" s="236"/>
      <c r="HY934" s="236"/>
      <c r="HZ934" s="236"/>
      <c r="IA934" s="236"/>
      <c r="IB934" s="236"/>
      <c r="IC934" s="236"/>
      <c r="ID934" s="236"/>
      <c r="IE934" s="236"/>
      <c r="IF934" s="236"/>
      <c r="IG934" s="236"/>
      <c r="IH934" s="236"/>
      <c r="II934" s="236"/>
      <c r="IJ934" s="236"/>
      <c r="IK934" s="236"/>
      <c r="IL934" s="236"/>
      <c r="IM934" s="236"/>
      <c r="IN934" s="236"/>
      <c r="IO934" s="236"/>
      <c r="IP934" s="236"/>
      <c r="IQ934" s="236"/>
      <c r="IR934" s="236"/>
      <c r="IS934" s="236"/>
      <c r="IT934" s="236"/>
      <c r="IU934" s="236"/>
      <c r="IV934" s="236"/>
      <c r="IW934" s="236"/>
      <c r="IX934" s="236"/>
      <c r="IY934" s="236"/>
      <c r="IZ934" s="236"/>
      <c r="JA934" s="236"/>
      <c r="JB934" s="236"/>
      <c r="JC934" s="236"/>
      <c r="JD934" s="236"/>
      <c r="JE934" s="236"/>
      <c r="JF934" s="236"/>
      <c r="JG934" s="236"/>
      <c r="JH934" s="236"/>
      <c r="JI934" s="236"/>
      <c r="JJ934" s="236"/>
      <c r="JK934" s="236"/>
      <c r="JL934" s="236"/>
      <c r="JM934" s="236"/>
      <c r="JN934" s="236"/>
      <c r="JO934" s="236"/>
      <c r="JP934" s="236"/>
      <c r="JQ934" s="236"/>
      <c r="JR934" s="236"/>
      <c r="JS934" s="236"/>
      <c r="JT934" s="236"/>
      <c r="JU934" s="236"/>
      <c r="JV934" s="236"/>
      <c r="JW934" s="236"/>
      <c r="JX934" s="236"/>
      <c r="JY934" s="236"/>
      <c r="JZ934" s="236"/>
      <c r="KA934" s="236"/>
      <c r="KB934" s="236"/>
      <c r="KC934" s="236"/>
      <c r="KD934" s="236"/>
      <c r="KE934" s="236"/>
      <c r="KF934" s="236"/>
      <c r="KG934" s="236"/>
      <c r="KH934" s="236"/>
      <c r="KI934" s="236"/>
      <c r="KJ934" s="236"/>
      <c r="KK934" s="236"/>
      <c r="KL934" s="236"/>
      <c r="KM934" s="236"/>
      <c r="KN934" s="236"/>
      <c r="KO934" s="236"/>
      <c r="KP934" s="236"/>
      <c r="KQ934" s="236"/>
      <c r="KR934" s="236"/>
      <c r="KS934" s="236"/>
      <c r="KT934" s="236"/>
      <c r="KU934" s="236"/>
      <c r="KV934" s="236"/>
      <c r="KW934" s="236"/>
      <c r="KX934" s="236"/>
      <c r="KY934" s="236"/>
      <c r="KZ934" s="236"/>
      <c r="LA934" s="236"/>
      <c r="LB934" s="236"/>
      <c r="LC934" s="236"/>
      <c r="LD934" s="236"/>
      <c r="LE934" s="236"/>
      <c r="LF934" s="236"/>
      <c r="LG934" s="236"/>
      <c r="LH934" s="236"/>
      <c r="LI934" s="236"/>
      <c r="LJ934" s="236"/>
      <c r="LK934" s="236"/>
      <c r="LL934" s="236"/>
      <c r="LM934" s="236"/>
      <c r="LN934" s="236"/>
      <c r="LO934" s="236"/>
      <c r="LP934" s="236"/>
      <c r="LQ934" s="236"/>
      <c r="LR934" s="236"/>
      <c r="LS934" s="236"/>
      <c r="LT934" s="236"/>
      <c r="LU934" s="236"/>
      <c r="LV934" s="236"/>
      <c r="LW934" s="236"/>
      <c r="LX934" s="236"/>
      <c r="LY934" s="236"/>
      <c r="LZ934" s="236"/>
      <c r="MA934" s="236"/>
      <c r="MB934" s="236"/>
      <c r="MC934" s="236"/>
      <c r="MD934" s="236"/>
      <c r="ME934" s="236"/>
      <c r="MF934" s="236"/>
      <c r="MG934" s="236"/>
      <c r="MH934" s="236"/>
      <c r="MI934" s="236"/>
      <c r="MJ934" s="236"/>
      <c r="MK934" s="236"/>
      <c r="ML934" s="236"/>
      <c r="MM934" s="236"/>
      <c r="MN934" s="236"/>
      <c r="MO934" s="236"/>
      <c r="MP934" s="236"/>
      <c r="MQ934" s="236"/>
      <c r="MR934" s="236"/>
      <c r="MS934" s="236"/>
      <c r="MT934" s="236"/>
      <c r="MU934" s="236"/>
      <c r="MV934" s="236"/>
      <c r="MW934" s="236"/>
      <c r="MX934" s="236"/>
      <c r="MY934" s="236"/>
      <c r="MZ934" s="236"/>
      <c r="NA934" s="236"/>
      <c r="NB934" s="236"/>
      <c r="NC934" s="236"/>
      <c r="ND934" s="236"/>
      <c r="NE934" s="236"/>
      <c r="NF934" s="236"/>
      <c r="NG934" s="236"/>
      <c r="NH934" s="236"/>
      <c r="NI934" s="236"/>
      <c r="NJ934" s="236"/>
      <c r="NK934" s="236"/>
      <c r="NL934" s="236"/>
      <c r="NM934" s="236"/>
      <c r="NN934" s="236"/>
      <c r="NO934" s="236"/>
      <c r="NP934" s="236"/>
      <c r="NQ934" s="236"/>
      <c r="NR934" s="236"/>
      <c r="NS934" s="236"/>
      <c r="NT934" s="236"/>
      <c r="NU934" s="236"/>
      <c r="NV934" s="236"/>
      <c r="NW934" s="236"/>
      <c r="NX934" s="236"/>
      <c r="NY934" s="236"/>
      <c r="NZ934" s="236"/>
      <c r="OA934" s="236"/>
      <c r="OB934" s="236"/>
      <c r="OC934" s="236"/>
      <c r="OD934" s="236"/>
      <c r="OE934" s="236"/>
      <c r="OF934" s="236"/>
      <c r="OG934" s="236"/>
      <c r="OH934" s="236"/>
      <c r="OI934" s="236"/>
      <c r="OJ934" s="236"/>
      <c r="OK934" s="236"/>
      <c r="OL934" s="236"/>
      <c r="OM934" s="236"/>
      <c r="ON934" s="236"/>
      <c r="OO934" s="236"/>
      <c r="OP934" s="236"/>
      <c r="OQ934" s="236"/>
      <c r="OR934" s="236"/>
      <c r="OS934" s="236"/>
      <c r="OT934" s="236"/>
      <c r="OU934" s="236"/>
      <c r="OV934" s="236"/>
      <c r="OW934" s="236"/>
      <c r="OX934" s="236"/>
      <c r="OY934" s="236"/>
      <c r="OZ934" s="236"/>
      <c r="PA934" s="236"/>
      <c r="PB934" s="236"/>
      <c r="PC934" s="236"/>
      <c r="PD934" s="236"/>
      <c r="PE934" s="236"/>
      <c r="PF934" s="236"/>
      <c r="PG934" s="236"/>
      <c r="PH934" s="236"/>
      <c r="PI934" s="236"/>
      <c r="PJ934" s="236"/>
      <c r="PK934" s="236"/>
      <c r="PL934" s="236"/>
      <c r="PM934" s="236"/>
      <c r="PN934" s="236"/>
      <c r="PO934" s="236"/>
      <c r="PP934" s="236"/>
      <c r="PQ934" s="236"/>
      <c r="PR934" s="236"/>
      <c r="PS934" s="236"/>
      <c r="PT934" s="236"/>
      <c r="PU934" s="236"/>
      <c r="PV934" s="236"/>
      <c r="PW934" s="236"/>
      <c r="PX934" s="236"/>
      <c r="PY934" s="236"/>
      <c r="PZ934" s="236"/>
      <c r="QA934" s="236"/>
      <c r="QB934" s="236"/>
      <c r="QC934" s="236"/>
      <c r="QD934" s="236"/>
      <c r="QE934" s="236"/>
      <c r="QF934" s="236"/>
      <c r="QG934" s="236"/>
      <c r="QH934" s="236"/>
      <c r="QI934" s="236"/>
      <c r="QJ934" s="236"/>
      <c r="QK934" s="236"/>
      <c r="QL934" s="236"/>
      <c r="QM934" s="236"/>
      <c r="QN934" s="236"/>
      <c r="QO934" s="236"/>
      <c r="QP934" s="236"/>
      <c r="QQ934" s="236"/>
      <c r="QR934" s="236"/>
      <c r="QS934" s="236"/>
      <c r="QT934" s="236"/>
      <c r="QU934" s="236"/>
      <c r="QV934" s="236"/>
      <c r="QW934" s="236"/>
      <c r="QX934" s="236"/>
      <c r="QY934" s="236"/>
      <c r="QZ934" s="236"/>
      <c r="RA934" s="236"/>
      <c r="RB934" s="236"/>
      <c r="RC934" s="236"/>
      <c r="RD934" s="236"/>
      <c r="RE934" s="236"/>
      <c r="RF934" s="236"/>
      <c r="RG934" s="236"/>
      <c r="RH934" s="236"/>
      <c r="RI934" s="236"/>
      <c r="RJ934" s="236"/>
      <c r="RK934" s="236"/>
      <c r="RL934" s="236"/>
      <c r="RM934" s="236"/>
      <c r="RN934" s="236"/>
      <c r="RO934" s="236"/>
      <c r="RP934" s="236"/>
      <c r="RQ934" s="236"/>
      <c r="RR934" s="236"/>
      <c r="RS934" s="236"/>
      <c r="RT934" s="236"/>
      <c r="RU934" s="236"/>
      <c r="RV934" s="236"/>
      <c r="RW934" s="236"/>
      <c r="RX934" s="236"/>
      <c r="RY934" s="236"/>
      <c r="RZ934" s="236"/>
      <c r="SA934" s="236"/>
      <c r="SB934" s="236"/>
    </row>
    <row r="935" spans="1:496" ht="15" customHeight="1" x14ac:dyDescent="0.2">
      <c r="A935" s="237" t="s">
        <v>1178</v>
      </c>
      <c r="B935" s="237">
        <v>223004</v>
      </c>
      <c r="E935" s="236" t="s">
        <v>591</v>
      </c>
    </row>
    <row r="936" spans="1:496" ht="15" customHeight="1" x14ac:dyDescent="0.2">
      <c r="A936" s="237" t="s">
        <v>1179</v>
      </c>
      <c r="B936" s="237">
        <v>223005</v>
      </c>
      <c r="E936" s="236" t="s">
        <v>592</v>
      </c>
    </row>
    <row r="937" spans="1:496" ht="15" customHeight="1" x14ac:dyDescent="0.2">
      <c r="A937" s="237" t="s">
        <v>1180</v>
      </c>
      <c r="B937" s="237">
        <v>223006</v>
      </c>
      <c r="E937" s="236" t="s">
        <v>593</v>
      </c>
    </row>
    <row r="938" spans="1:496" ht="15" customHeight="1" x14ac:dyDescent="0.2">
      <c r="A938" s="237" t="s">
        <v>1181</v>
      </c>
      <c r="B938" s="237">
        <v>223007</v>
      </c>
      <c r="E938" s="236" t="s">
        <v>594</v>
      </c>
    </row>
    <row r="939" spans="1:496" ht="15" customHeight="1" x14ac:dyDescent="0.2">
      <c r="A939" s="237" t="s">
        <v>1182</v>
      </c>
      <c r="B939" s="237">
        <v>223008</v>
      </c>
      <c r="E939" s="236" t="s">
        <v>595</v>
      </c>
    </row>
    <row r="940" spans="1:496" ht="15" customHeight="1" x14ac:dyDescent="0.2">
      <c r="A940" s="237" t="s">
        <v>1183</v>
      </c>
      <c r="B940" s="237">
        <v>223009</v>
      </c>
      <c r="E940" s="236" t="s">
        <v>596</v>
      </c>
    </row>
    <row r="941" spans="1:496" ht="15" customHeight="1" x14ac:dyDescent="0.2">
      <c r="A941" s="237" t="s">
        <v>1184</v>
      </c>
      <c r="B941" s="237">
        <v>223010</v>
      </c>
      <c r="E941" s="236" t="s">
        <v>597</v>
      </c>
    </row>
    <row r="942" spans="1:496" ht="15" customHeight="1" x14ac:dyDescent="0.2">
      <c r="A942" s="237"/>
    </row>
    <row r="943" spans="1:496" ht="15" customHeight="1" x14ac:dyDescent="0.2">
      <c r="A943" s="237" t="s">
        <v>1185</v>
      </c>
      <c r="B943" s="237">
        <v>224</v>
      </c>
      <c r="E943" s="236" t="s">
        <v>277</v>
      </c>
    </row>
    <row r="944" spans="1:496" s="243" customFormat="1" ht="15" customHeight="1" x14ac:dyDescent="0.2">
      <c r="A944" s="241"/>
      <c r="B944" s="241"/>
      <c r="D944" s="241"/>
      <c r="F944" s="236"/>
      <c r="G944" s="236"/>
      <c r="H944" s="236"/>
      <c r="I944" s="236"/>
      <c r="J944" s="236"/>
      <c r="K944" s="236"/>
      <c r="L944" s="236"/>
      <c r="M944" s="236"/>
      <c r="N944" s="236"/>
      <c r="O944" s="236"/>
      <c r="P944" s="236"/>
      <c r="Q944" s="236"/>
      <c r="R944" s="236"/>
      <c r="S944" s="236"/>
      <c r="T944" s="236"/>
      <c r="U944" s="236"/>
      <c r="V944" s="236"/>
      <c r="W944" s="236"/>
      <c r="X944" s="236"/>
      <c r="Y944" s="236"/>
      <c r="Z944" s="236"/>
      <c r="AA944" s="236"/>
      <c r="AB944" s="236"/>
      <c r="AC944" s="236"/>
      <c r="AD944" s="236"/>
      <c r="AE944" s="236"/>
      <c r="AF944" s="236"/>
      <c r="AG944" s="236"/>
      <c r="AH944" s="236"/>
      <c r="AI944" s="236"/>
      <c r="AJ944" s="236"/>
      <c r="AK944" s="236"/>
      <c r="AL944" s="236"/>
      <c r="AM944" s="236"/>
      <c r="AN944" s="236"/>
      <c r="AO944" s="236"/>
      <c r="AP944" s="236"/>
      <c r="AQ944" s="236"/>
      <c r="AR944" s="236"/>
      <c r="AS944" s="236"/>
      <c r="AT944" s="236"/>
      <c r="AU944" s="236"/>
      <c r="AV944" s="236"/>
      <c r="AW944" s="236"/>
      <c r="AX944" s="236"/>
      <c r="AY944" s="236"/>
      <c r="AZ944" s="236"/>
      <c r="BA944" s="236"/>
      <c r="BB944" s="236"/>
      <c r="BC944" s="236"/>
      <c r="BD944" s="236"/>
      <c r="BE944" s="236"/>
      <c r="BF944" s="236"/>
      <c r="BG944" s="236"/>
      <c r="BH944" s="236"/>
      <c r="BI944" s="236"/>
      <c r="BJ944" s="236"/>
      <c r="BK944" s="236"/>
      <c r="BL944" s="236"/>
      <c r="BM944" s="236"/>
      <c r="BN944" s="236"/>
      <c r="BO944" s="236"/>
      <c r="BP944" s="236"/>
      <c r="BQ944" s="236"/>
      <c r="BR944" s="236"/>
      <c r="BS944" s="236"/>
      <c r="BT944" s="236"/>
      <c r="BU944" s="236"/>
      <c r="BV944" s="236"/>
      <c r="BW944" s="236"/>
      <c r="BX944" s="236"/>
      <c r="BY944" s="236"/>
      <c r="BZ944" s="236"/>
      <c r="CA944" s="236"/>
      <c r="CB944" s="236"/>
      <c r="CC944" s="236"/>
      <c r="CD944" s="236"/>
      <c r="CE944" s="236"/>
      <c r="CF944" s="236"/>
      <c r="CG944" s="236"/>
      <c r="CH944" s="236"/>
      <c r="CI944" s="236"/>
      <c r="CJ944" s="236"/>
      <c r="CK944" s="236"/>
      <c r="CL944" s="236"/>
      <c r="CM944" s="236"/>
      <c r="CN944" s="236"/>
      <c r="CO944" s="236"/>
      <c r="CP944" s="236"/>
      <c r="CQ944" s="236"/>
      <c r="CR944" s="236"/>
      <c r="CS944" s="236"/>
      <c r="CT944" s="236"/>
      <c r="CU944" s="236"/>
      <c r="CV944" s="236"/>
      <c r="CW944" s="236"/>
      <c r="CX944" s="236"/>
      <c r="CY944" s="236"/>
      <c r="CZ944" s="236"/>
      <c r="DA944" s="236"/>
      <c r="DB944" s="236"/>
      <c r="DC944" s="236"/>
      <c r="DD944" s="236"/>
      <c r="DE944" s="236"/>
      <c r="DF944" s="236"/>
      <c r="DG944" s="236"/>
      <c r="DH944" s="236"/>
      <c r="DI944" s="236"/>
      <c r="DJ944" s="236"/>
      <c r="DK944" s="236"/>
      <c r="DL944" s="236"/>
      <c r="DM944" s="236"/>
      <c r="DN944" s="236"/>
      <c r="DO944" s="236"/>
      <c r="DP944" s="236"/>
      <c r="DQ944" s="236"/>
      <c r="DR944" s="236"/>
      <c r="DS944" s="236"/>
      <c r="DT944" s="236"/>
      <c r="DU944" s="236"/>
      <c r="DV944" s="236"/>
      <c r="DW944" s="236"/>
      <c r="DX944" s="236"/>
      <c r="DY944" s="236"/>
      <c r="DZ944" s="236"/>
      <c r="EA944" s="236"/>
      <c r="EB944" s="236"/>
      <c r="EC944" s="236"/>
      <c r="ED944" s="236"/>
      <c r="EE944" s="236"/>
      <c r="EF944" s="236"/>
      <c r="EG944" s="236"/>
      <c r="EH944" s="236"/>
      <c r="EI944" s="236"/>
      <c r="EJ944" s="236"/>
      <c r="EK944" s="236"/>
      <c r="EL944" s="236"/>
      <c r="EM944" s="236"/>
      <c r="EN944" s="236"/>
      <c r="EO944" s="236"/>
      <c r="EP944" s="236"/>
      <c r="EQ944" s="236"/>
      <c r="ER944" s="236"/>
      <c r="ES944" s="236"/>
      <c r="ET944" s="236"/>
      <c r="EU944" s="236"/>
      <c r="EV944" s="236"/>
      <c r="EW944" s="236"/>
      <c r="EX944" s="236"/>
      <c r="EY944" s="236"/>
      <c r="EZ944" s="236"/>
      <c r="FA944" s="236"/>
      <c r="FB944" s="236"/>
      <c r="FC944" s="236"/>
      <c r="FD944" s="236"/>
      <c r="FE944" s="236"/>
      <c r="FF944" s="236"/>
      <c r="FG944" s="236"/>
      <c r="FH944" s="236"/>
      <c r="FI944" s="236"/>
      <c r="FJ944" s="236"/>
      <c r="FK944" s="236"/>
      <c r="FL944" s="236"/>
      <c r="FM944" s="236"/>
      <c r="FN944" s="236"/>
      <c r="FO944" s="236"/>
      <c r="FP944" s="236"/>
      <c r="FQ944" s="236"/>
      <c r="FR944" s="236"/>
      <c r="FS944" s="236"/>
      <c r="FT944" s="236"/>
      <c r="FU944" s="236"/>
      <c r="FV944" s="236"/>
      <c r="FW944" s="236"/>
      <c r="FX944" s="236"/>
      <c r="FY944" s="236"/>
      <c r="FZ944" s="236"/>
      <c r="GA944" s="236"/>
      <c r="GB944" s="236"/>
      <c r="GC944" s="236"/>
      <c r="GD944" s="236"/>
      <c r="GE944" s="236"/>
      <c r="GF944" s="236"/>
      <c r="GG944" s="236"/>
      <c r="GH944" s="236"/>
      <c r="GI944" s="236"/>
      <c r="GJ944" s="236"/>
      <c r="GK944" s="236"/>
      <c r="GL944" s="236"/>
      <c r="GM944" s="236"/>
      <c r="GN944" s="236"/>
      <c r="GO944" s="236"/>
      <c r="GP944" s="236"/>
      <c r="GQ944" s="236"/>
      <c r="GR944" s="236"/>
      <c r="GS944" s="236"/>
      <c r="GT944" s="236"/>
      <c r="GU944" s="236"/>
      <c r="GV944" s="236"/>
      <c r="GW944" s="236"/>
      <c r="GX944" s="236"/>
      <c r="GY944" s="236"/>
      <c r="GZ944" s="236"/>
      <c r="HA944" s="236"/>
      <c r="HB944" s="236"/>
      <c r="HC944" s="236"/>
      <c r="HD944" s="236"/>
      <c r="HE944" s="236"/>
      <c r="HF944" s="236"/>
      <c r="HG944" s="236"/>
      <c r="HH944" s="236"/>
      <c r="HI944" s="236"/>
      <c r="HJ944" s="236"/>
      <c r="HK944" s="236"/>
      <c r="HL944" s="236"/>
      <c r="HM944" s="236"/>
      <c r="HN944" s="236"/>
      <c r="HO944" s="236"/>
      <c r="HP944" s="236"/>
      <c r="HQ944" s="236"/>
      <c r="HR944" s="236"/>
      <c r="HS944" s="236"/>
      <c r="HT944" s="236"/>
      <c r="HU944" s="236"/>
      <c r="HV944" s="236"/>
      <c r="HW944" s="236"/>
      <c r="HX944" s="236"/>
      <c r="HY944" s="236"/>
      <c r="HZ944" s="236"/>
      <c r="IA944" s="236"/>
      <c r="IB944" s="236"/>
      <c r="IC944" s="236"/>
      <c r="ID944" s="236"/>
      <c r="IE944" s="236"/>
      <c r="IF944" s="236"/>
      <c r="IG944" s="236"/>
      <c r="IH944" s="236"/>
      <c r="II944" s="236"/>
      <c r="IJ944" s="236"/>
      <c r="IK944" s="236"/>
      <c r="IL944" s="236"/>
      <c r="IM944" s="236"/>
      <c r="IN944" s="236"/>
      <c r="IO944" s="236"/>
      <c r="IP944" s="236"/>
      <c r="IQ944" s="236"/>
      <c r="IR944" s="236"/>
      <c r="IS944" s="236"/>
      <c r="IT944" s="236"/>
      <c r="IU944" s="236"/>
      <c r="IV944" s="236"/>
      <c r="IW944" s="236"/>
      <c r="IX944" s="236"/>
      <c r="IY944" s="236"/>
      <c r="IZ944" s="236"/>
      <c r="JA944" s="236"/>
      <c r="JB944" s="236"/>
      <c r="JC944" s="236"/>
      <c r="JD944" s="236"/>
      <c r="JE944" s="236"/>
      <c r="JF944" s="236"/>
      <c r="JG944" s="236"/>
      <c r="JH944" s="236"/>
      <c r="JI944" s="236"/>
      <c r="JJ944" s="236"/>
      <c r="JK944" s="236"/>
      <c r="JL944" s="236"/>
      <c r="JM944" s="236"/>
      <c r="JN944" s="236"/>
      <c r="JO944" s="236"/>
      <c r="JP944" s="236"/>
      <c r="JQ944" s="236"/>
      <c r="JR944" s="236"/>
      <c r="JS944" s="236"/>
      <c r="JT944" s="236"/>
      <c r="JU944" s="236"/>
      <c r="JV944" s="236"/>
      <c r="JW944" s="236"/>
      <c r="JX944" s="236"/>
      <c r="JY944" s="236"/>
      <c r="JZ944" s="236"/>
      <c r="KA944" s="236"/>
      <c r="KB944" s="236"/>
      <c r="KC944" s="236"/>
      <c r="KD944" s="236"/>
      <c r="KE944" s="236"/>
      <c r="KF944" s="236"/>
      <c r="KG944" s="236"/>
      <c r="KH944" s="236"/>
      <c r="KI944" s="236"/>
      <c r="KJ944" s="236"/>
      <c r="KK944" s="236"/>
      <c r="KL944" s="236"/>
      <c r="KM944" s="236"/>
      <c r="KN944" s="236"/>
      <c r="KO944" s="236"/>
      <c r="KP944" s="236"/>
      <c r="KQ944" s="236"/>
      <c r="KR944" s="236"/>
      <c r="KS944" s="236"/>
      <c r="KT944" s="236"/>
      <c r="KU944" s="236"/>
      <c r="KV944" s="236"/>
      <c r="KW944" s="236"/>
      <c r="KX944" s="236"/>
      <c r="KY944" s="236"/>
      <c r="KZ944" s="236"/>
      <c r="LA944" s="236"/>
      <c r="LB944" s="236"/>
      <c r="LC944" s="236"/>
      <c r="LD944" s="236"/>
      <c r="LE944" s="236"/>
      <c r="LF944" s="236"/>
      <c r="LG944" s="236"/>
      <c r="LH944" s="236"/>
      <c r="LI944" s="236"/>
      <c r="LJ944" s="236"/>
      <c r="LK944" s="236"/>
      <c r="LL944" s="236"/>
      <c r="LM944" s="236"/>
      <c r="LN944" s="236"/>
      <c r="LO944" s="236"/>
      <c r="LP944" s="236"/>
      <c r="LQ944" s="236"/>
      <c r="LR944" s="236"/>
      <c r="LS944" s="236"/>
      <c r="LT944" s="236"/>
      <c r="LU944" s="236"/>
      <c r="LV944" s="236"/>
      <c r="LW944" s="236"/>
      <c r="LX944" s="236"/>
      <c r="LY944" s="236"/>
      <c r="LZ944" s="236"/>
      <c r="MA944" s="236"/>
      <c r="MB944" s="236"/>
      <c r="MC944" s="236"/>
      <c r="MD944" s="236"/>
      <c r="ME944" s="236"/>
      <c r="MF944" s="236"/>
      <c r="MG944" s="236"/>
      <c r="MH944" s="236"/>
      <c r="MI944" s="236"/>
      <c r="MJ944" s="236"/>
      <c r="MK944" s="236"/>
      <c r="ML944" s="236"/>
      <c r="MM944" s="236"/>
      <c r="MN944" s="236"/>
      <c r="MO944" s="236"/>
      <c r="MP944" s="236"/>
      <c r="MQ944" s="236"/>
      <c r="MR944" s="236"/>
      <c r="MS944" s="236"/>
      <c r="MT944" s="236"/>
      <c r="MU944" s="236"/>
      <c r="MV944" s="236"/>
      <c r="MW944" s="236"/>
      <c r="MX944" s="236"/>
      <c r="MY944" s="236"/>
      <c r="MZ944" s="236"/>
      <c r="NA944" s="236"/>
      <c r="NB944" s="236"/>
      <c r="NC944" s="236"/>
      <c r="ND944" s="236"/>
      <c r="NE944" s="236"/>
      <c r="NF944" s="236"/>
      <c r="NG944" s="236"/>
      <c r="NH944" s="236"/>
      <c r="NI944" s="236"/>
      <c r="NJ944" s="236"/>
      <c r="NK944" s="236"/>
      <c r="NL944" s="236"/>
      <c r="NM944" s="236"/>
      <c r="NN944" s="236"/>
      <c r="NO944" s="236"/>
      <c r="NP944" s="236"/>
      <c r="NQ944" s="236"/>
      <c r="NR944" s="236"/>
      <c r="NS944" s="236"/>
      <c r="NT944" s="236"/>
      <c r="NU944" s="236"/>
      <c r="NV944" s="236"/>
      <c r="NW944" s="236"/>
      <c r="NX944" s="236"/>
      <c r="NY944" s="236"/>
      <c r="NZ944" s="236"/>
      <c r="OA944" s="236"/>
      <c r="OB944" s="236"/>
      <c r="OC944" s="236"/>
      <c r="OD944" s="236"/>
      <c r="OE944" s="236"/>
      <c r="OF944" s="236"/>
      <c r="OG944" s="236"/>
      <c r="OH944" s="236"/>
      <c r="OI944" s="236"/>
      <c r="OJ944" s="236"/>
      <c r="OK944" s="236"/>
      <c r="OL944" s="236"/>
      <c r="OM944" s="236"/>
      <c r="ON944" s="236"/>
      <c r="OO944" s="236"/>
      <c r="OP944" s="236"/>
      <c r="OQ944" s="236"/>
      <c r="OR944" s="236"/>
      <c r="OS944" s="236"/>
      <c r="OT944" s="236"/>
      <c r="OU944" s="236"/>
      <c r="OV944" s="236"/>
      <c r="OW944" s="236"/>
      <c r="OX944" s="236"/>
      <c r="OY944" s="236"/>
      <c r="OZ944" s="236"/>
      <c r="PA944" s="236"/>
      <c r="PB944" s="236"/>
      <c r="PC944" s="236"/>
      <c r="PD944" s="236"/>
      <c r="PE944" s="236"/>
      <c r="PF944" s="236"/>
      <c r="PG944" s="236"/>
      <c r="PH944" s="236"/>
      <c r="PI944" s="236"/>
      <c r="PJ944" s="236"/>
      <c r="PK944" s="236"/>
      <c r="PL944" s="236"/>
      <c r="PM944" s="236"/>
      <c r="PN944" s="236"/>
      <c r="PO944" s="236"/>
      <c r="PP944" s="236"/>
      <c r="PQ944" s="236"/>
      <c r="PR944" s="236"/>
      <c r="PS944" s="236"/>
      <c r="PT944" s="236"/>
      <c r="PU944" s="236"/>
      <c r="PV944" s="236"/>
      <c r="PW944" s="236"/>
      <c r="PX944" s="236"/>
      <c r="PY944" s="236"/>
      <c r="PZ944" s="236"/>
      <c r="QA944" s="236"/>
      <c r="QB944" s="236"/>
      <c r="QC944" s="236"/>
      <c r="QD944" s="236"/>
      <c r="QE944" s="236"/>
      <c r="QF944" s="236"/>
      <c r="QG944" s="236"/>
      <c r="QH944" s="236"/>
      <c r="QI944" s="236"/>
      <c r="QJ944" s="236"/>
      <c r="QK944" s="236"/>
      <c r="QL944" s="236"/>
      <c r="QM944" s="236"/>
      <c r="QN944" s="236"/>
      <c r="QO944" s="236"/>
      <c r="QP944" s="236"/>
      <c r="QQ944" s="236"/>
      <c r="QR944" s="236"/>
      <c r="QS944" s="236"/>
      <c r="QT944" s="236"/>
      <c r="QU944" s="236"/>
      <c r="QV944" s="236"/>
      <c r="QW944" s="236"/>
      <c r="QX944" s="236"/>
      <c r="QY944" s="236"/>
      <c r="QZ944" s="236"/>
      <c r="RA944" s="236"/>
      <c r="RB944" s="236"/>
      <c r="RC944" s="236"/>
      <c r="RD944" s="236"/>
      <c r="RE944" s="236"/>
      <c r="RF944" s="236"/>
      <c r="RG944" s="236"/>
      <c r="RH944" s="236"/>
      <c r="RI944" s="236"/>
      <c r="RJ944" s="236"/>
      <c r="RK944" s="236"/>
      <c r="RL944" s="236"/>
      <c r="RM944" s="236"/>
      <c r="RN944" s="236"/>
      <c r="RO944" s="236"/>
      <c r="RP944" s="236"/>
      <c r="RQ944" s="236"/>
      <c r="RR944" s="236"/>
      <c r="RS944" s="236"/>
      <c r="RT944" s="236"/>
      <c r="RU944" s="236"/>
      <c r="RV944" s="236"/>
      <c r="RW944" s="236"/>
      <c r="RX944" s="236"/>
      <c r="RY944" s="236"/>
      <c r="RZ944" s="236"/>
      <c r="SA944" s="236"/>
      <c r="SB944" s="236"/>
    </row>
    <row r="945" spans="1:496" s="243" customFormat="1" ht="15" customHeight="1" x14ac:dyDescent="0.2">
      <c r="A945" s="241"/>
      <c r="B945" s="241"/>
      <c r="D945" s="241"/>
      <c r="F945" s="236"/>
      <c r="G945" s="236"/>
      <c r="H945" s="236"/>
      <c r="I945" s="236"/>
      <c r="J945" s="236"/>
      <c r="K945" s="236"/>
      <c r="L945" s="236"/>
      <c r="M945" s="236"/>
      <c r="N945" s="236"/>
      <c r="O945" s="236"/>
      <c r="P945" s="236"/>
      <c r="Q945" s="236"/>
      <c r="R945" s="236"/>
      <c r="S945" s="236"/>
      <c r="T945" s="236"/>
      <c r="U945" s="236"/>
      <c r="V945" s="236"/>
      <c r="W945" s="236"/>
      <c r="X945" s="236"/>
      <c r="Y945" s="236"/>
      <c r="Z945" s="236"/>
      <c r="AA945" s="236"/>
      <c r="AB945" s="236"/>
      <c r="AC945" s="236"/>
      <c r="AD945" s="236"/>
      <c r="AE945" s="236"/>
      <c r="AF945" s="236"/>
      <c r="AG945" s="236"/>
      <c r="AH945" s="236"/>
      <c r="AI945" s="236"/>
      <c r="AJ945" s="236"/>
      <c r="AK945" s="236"/>
      <c r="AL945" s="236"/>
      <c r="AM945" s="236"/>
      <c r="AN945" s="236"/>
      <c r="AO945" s="236"/>
      <c r="AP945" s="236"/>
      <c r="AQ945" s="236"/>
      <c r="AR945" s="236"/>
      <c r="AS945" s="236"/>
      <c r="AT945" s="236"/>
      <c r="AU945" s="236"/>
      <c r="AV945" s="236"/>
      <c r="AW945" s="236"/>
      <c r="AX945" s="236"/>
      <c r="AY945" s="236"/>
      <c r="AZ945" s="236"/>
      <c r="BA945" s="236"/>
      <c r="BB945" s="236"/>
      <c r="BC945" s="236"/>
      <c r="BD945" s="236"/>
      <c r="BE945" s="236"/>
      <c r="BF945" s="236"/>
      <c r="BG945" s="236"/>
      <c r="BH945" s="236"/>
      <c r="BI945" s="236"/>
      <c r="BJ945" s="236"/>
      <c r="BK945" s="236"/>
      <c r="BL945" s="236"/>
      <c r="BM945" s="236"/>
      <c r="BN945" s="236"/>
      <c r="BO945" s="236"/>
      <c r="BP945" s="236"/>
      <c r="BQ945" s="236"/>
      <c r="BR945" s="236"/>
      <c r="BS945" s="236"/>
      <c r="BT945" s="236"/>
      <c r="BU945" s="236"/>
      <c r="BV945" s="236"/>
      <c r="BW945" s="236"/>
      <c r="BX945" s="236"/>
      <c r="BY945" s="236"/>
      <c r="BZ945" s="236"/>
      <c r="CA945" s="236"/>
      <c r="CB945" s="236"/>
      <c r="CC945" s="236"/>
      <c r="CD945" s="236"/>
      <c r="CE945" s="236"/>
      <c r="CF945" s="236"/>
      <c r="CG945" s="236"/>
      <c r="CH945" s="236"/>
      <c r="CI945" s="236"/>
      <c r="CJ945" s="236"/>
      <c r="CK945" s="236"/>
      <c r="CL945" s="236"/>
      <c r="CM945" s="236"/>
      <c r="CN945" s="236"/>
      <c r="CO945" s="236"/>
      <c r="CP945" s="236"/>
      <c r="CQ945" s="236"/>
      <c r="CR945" s="236"/>
      <c r="CS945" s="236"/>
      <c r="CT945" s="236"/>
      <c r="CU945" s="236"/>
      <c r="CV945" s="236"/>
      <c r="CW945" s="236"/>
      <c r="CX945" s="236"/>
      <c r="CY945" s="236"/>
      <c r="CZ945" s="236"/>
      <c r="DA945" s="236"/>
      <c r="DB945" s="236"/>
      <c r="DC945" s="236"/>
      <c r="DD945" s="236"/>
      <c r="DE945" s="236"/>
      <c r="DF945" s="236"/>
      <c r="DG945" s="236"/>
      <c r="DH945" s="236"/>
      <c r="DI945" s="236"/>
      <c r="DJ945" s="236"/>
      <c r="DK945" s="236"/>
      <c r="DL945" s="236"/>
      <c r="DM945" s="236"/>
      <c r="DN945" s="236"/>
      <c r="DO945" s="236"/>
      <c r="DP945" s="236"/>
      <c r="DQ945" s="236"/>
      <c r="DR945" s="236"/>
      <c r="DS945" s="236"/>
      <c r="DT945" s="236"/>
      <c r="DU945" s="236"/>
      <c r="DV945" s="236"/>
      <c r="DW945" s="236"/>
      <c r="DX945" s="236"/>
      <c r="DY945" s="236"/>
      <c r="DZ945" s="236"/>
      <c r="EA945" s="236"/>
      <c r="EB945" s="236"/>
      <c r="EC945" s="236"/>
      <c r="ED945" s="236"/>
      <c r="EE945" s="236"/>
      <c r="EF945" s="236"/>
      <c r="EG945" s="236"/>
      <c r="EH945" s="236"/>
      <c r="EI945" s="236"/>
      <c r="EJ945" s="236"/>
      <c r="EK945" s="236"/>
      <c r="EL945" s="236"/>
      <c r="EM945" s="236"/>
      <c r="EN945" s="236"/>
      <c r="EO945" s="236"/>
      <c r="EP945" s="236"/>
      <c r="EQ945" s="236"/>
      <c r="ER945" s="236"/>
      <c r="ES945" s="236"/>
      <c r="ET945" s="236"/>
      <c r="EU945" s="236"/>
      <c r="EV945" s="236"/>
      <c r="EW945" s="236"/>
      <c r="EX945" s="236"/>
      <c r="EY945" s="236"/>
      <c r="EZ945" s="236"/>
      <c r="FA945" s="236"/>
      <c r="FB945" s="236"/>
      <c r="FC945" s="236"/>
      <c r="FD945" s="236"/>
      <c r="FE945" s="236"/>
      <c r="FF945" s="236"/>
      <c r="FG945" s="236"/>
      <c r="FH945" s="236"/>
      <c r="FI945" s="236"/>
      <c r="FJ945" s="236"/>
      <c r="FK945" s="236"/>
      <c r="FL945" s="236"/>
      <c r="FM945" s="236"/>
      <c r="FN945" s="236"/>
      <c r="FO945" s="236"/>
      <c r="FP945" s="236"/>
      <c r="FQ945" s="236"/>
      <c r="FR945" s="236"/>
      <c r="FS945" s="236"/>
      <c r="FT945" s="236"/>
      <c r="FU945" s="236"/>
      <c r="FV945" s="236"/>
      <c r="FW945" s="236"/>
      <c r="FX945" s="236"/>
      <c r="FY945" s="236"/>
      <c r="FZ945" s="236"/>
      <c r="GA945" s="236"/>
      <c r="GB945" s="236"/>
      <c r="GC945" s="236"/>
      <c r="GD945" s="236"/>
      <c r="GE945" s="236"/>
      <c r="GF945" s="236"/>
      <c r="GG945" s="236"/>
      <c r="GH945" s="236"/>
      <c r="GI945" s="236"/>
      <c r="GJ945" s="236"/>
      <c r="GK945" s="236"/>
      <c r="GL945" s="236"/>
      <c r="GM945" s="236"/>
      <c r="GN945" s="236"/>
      <c r="GO945" s="236"/>
      <c r="GP945" s="236"/>
      <c r="GQ945" s="236"/>
      <c r="GR945" s="236"/>
      <c r="GS945" s="236"/>
      <c r="GT945" s="236"/>
      <c r="GU945" s="236"/>
      <c r="GV945" s="236"/>
      <c r="GW945" s="236"/>
      <c r="GX945" s="236"/>
      <c r="GY945" s="236"/>
      <c r="GZ945" s="236"/>
      <c r="HA945" s="236"/>
      <c r="HB945" s="236"/>
      <c r="HC945" s="236"/>
      <c r="HD945" s="236"/>
      <c r="HE945" s="236"/>
      <c r="HF945" s="236"/>
      <c r="HG945" s="236"/>
      <c r="HH945" s="236"/>
      <c r="HI945" s="236"/>
      <c r="HJ945" s="236"/>
      <c r="HK945" s="236"/>
      <c r="HL945" s="236"/>
      <c r="HM945" s="236"/>
      <c r="HN945" s="236"/>
      <c r="HO945" s="236"/>
      <c r="HP945" s="236"/>
      <c r="HQ945" s="236"/>
      <c r="HR945" s="236"/>
      <c r="HS945" s="236"/>
      <c r="HT945" s="236"/>
      <c r="HU945" s="236"/>
      <c r="HV945" s="236"/>
      <c r="HW945" s="236"/>
      <c r="HX945" s="236"/>
      <c r="HY945" s="236"/>
      <c r="HZ945" s="236"/>
      <c r="IA945" s="236"/>
      <c r="IB945" s="236"/>
      <c r="IC945" s="236"/>
      <c r="ID945" s="236"/>
      <c r="IE945" s="236"/>
      <c r="IF945" s="236"/>
      <c r="IG945" s="236"/>
      <c r="IH945" s="236"/>
      <c r="II945" s="236"/>
      <c r="IJ945" s="236"/>
      <c r="IK945" s="236"/>
      <c r="IL945" s="236"/>
      <c r="IM945" s="236"/>
      <c r="IN945" s="236"/>
      <c r="IO945" s="236"/>
      <c r="IP945" s="236"/>
      <c r="IQ945" s="236"/>
      <c r="IR945" s="236"/>
      <c r="IS945" s="236"/>
      <c r="IT945" s="236"/>
      <c r="IU945" s="236"/>
      <c r="IV945" s="236"/>
      <c r="IW945" s="236"/>
      <c r="IX945" s="236"/>
      <c r="IY945" s="236"/>
      <c r="IZ945" s="236"/>
      <c r="JA945" s="236"/>
      <c r="JB945" s="236"/>
      <c r="JC945" s="236"/>
      <c r="JD945" s="236"/>
      <c r="JE945" s="236"/>
      <c r="JF945" s="236"/>
      <c r="JG945" s="236"/>
      <c r="JH945" s="236"/>
      <c r="JI945" s="236"/>
      <c r="JJ945" s="236"/>
      <c r="JK945" s="236"/>
      <c r="JL945" s="236"/>
      <c r="JM945" s="236"/>
      <c r="JN945" s="236"/>
      <c r="JO945" s="236"/>
      <c r="JP945" s="236"/>
      <c r="JQ945" s="236"/>
      <c r="JR945" s="236"/>
      <c r="JS945" s="236"/>
      <c r="JT945" s="236"/>
      <c r="JU945" s="236"/>
      <c r="JV945" s="236"/>
      <c r="JW945" s="236"/>
      <c r="JX945" s="236"/>
      <c r="JY945" s="236"/>
      <c r="JZ945" s="236"/>
      <c r="KA945" s="236"/>
      <c r="KB945" s="236"/>
      <c r="KC945" s="236"/>
      <c r="KD945" s="236"/>
      <c r="KE945" s="236"/>
      <c r="KF945" s="236"/>
      <c r="KG945" s="236"/>
      <c r="KH945" s="236"/>
      <c r="KI945" s="236"/>
      <c r="KJ945" s="236"/>
      <c r="KK945" s="236"/>
      <c r="KL945" s="236"/>
      <c r="KM945" s="236"/>
      <c r="KN945" s="236"/>
      <c r="KO945" s="236"/>
      <c r="KP945" s="236"/>
      <c r="KQ945" s="236"/>
      <c r="KR945" s="236"/>
      <c r="KS945" s="236"/>
      <c r="KT945" s="236"/>
      <c r="KU945" s="236"/>
      <c r="KV945" s="236"/>
      <c r="KW945" s="236"/>
      <c r="KX945" s="236"/>
      <c r="KY945" s="236"/>
      <c r="KZ945" s="236"/>
      <c r="LA945" s="236"/>
      <c r="LB945" s="236"/>
      <c r="LC945" s="236"/>
      <c r="LD945" s="236"/>
      <c r="LE945" s="236"/>
      <c r="LF945" s="236"/>
      <c r="LG945" s="236"/>
      <c r="LH945" s="236"/>
      <c r="LI945" s="236"/>
      <c r="LJ945" s="236"/>
      <c r="LK945" s="236"/>
      <c r="LL945" s="236"/>
      <c r="LM945" s="236"/>
      <c r="LN945" s="236"/>
      <c r="LO945" s="236"/>
      <c r="LP945" s="236"/>
      <c r="LQ945" s="236"/>
      <c r="LR945" s="236"/>
      <c r="LS945" s="236"/>
      <c r="LT945" s="236"/>
      <c r="LU945" s="236"/>
      <c r="LV945" s="236"/>
      <c r="LW945" s="236"/>
      <c r="LX945" s="236"/>
      <c r="LY945" s="236"/>
      <c r="LZ945" s="236"/>
      <c r="MA945" s="236"/>
      <c r="MB945" s="236"/>
      <c r="MC945" s="236"/>
      <c r="MD945" s="236"/>
      <c r="ME945" s="236"/>
      <c r="MF945" s="236"/>
      <c r="MG945" s="236"/>
      <c r="MH945" s="236"/>
      <c r="MI945" s="236"/>
      <c r="MJ945" s="236"/>
      <c r="MK945" s="236"/>
      <c r="ML945" s="236"/>
      <c r="MM945" s="236"/>
      <c r="MN945" s="236"/>
      <c r="MO945" s="236"/>
      <c r="MP945" s="236"/>
      <c r="MQ945" s="236"/>
      <c r="MR945" s="236"/>
      <c r="MS945" s="236"/>
      <c r="MT945" s="236"/>
      <c r="MU945" s="236"/>
      <c r="MV945" s="236"/>
      <c r="MW945" s="236"/>
      <c r="MX945" s="236"/>
      <c r="MY945" s="236"/>
      <c r="MZ945" s="236"/>
      <c r="NA945" s="236"/>
      <c r="NB945" s="236"/>
      <c r="NC945" s="236"/>
      <c r="ND945" s="236"/>
      <c r="NE945" s="236"/>
      <c r="NF945" s="236"/>
      <c r="NG945" s="236"/>
      <c r="NH945" s="236"/>
      <c r="NI945" s="236"/>
      <c r="NJ945" s="236"/>
      <c r="NK945" s="236"/>
      <c r="NL945" s="236"/>
      <c r="NM945" s="236"/>
      <c r="NN945" s="236"/>
      <c r="NO945" s="236"/>
      <c r="NP945" s="236"/>
      <c r="NQ945" s="236"/>
      <c r="NR945" s="236"/>
      <c r="NS945" s="236"/>
      <c r="NT945" s="236"/>
      <c r="NU945" s="236"/>
      <c r="NV945" s="236"/>
      <c r="NW945" s="236"/>
      <c r="NX945" s="236"/>
      <c r="NY945" s="236"/>
      <c r="NZ945" s="236"/>
      <c r="OA945" s="236"/>
      <c r="OB945" s="236"/>
      <c r="OC945" s="236"/>
      <c r="OD945" s="236"/>
      <c r="OE945" s="236"/>
      <c r="OF945" s="236"/>
      <c r="OG945" s="236"/>
      <c r="OH945" s="236"/>
      <c r="OI945" s="236"/>
      <c r="OJ945" s="236"/>
      <c r="OK945" s="236"/>
      <c r="OL945" s="236"/>
      <c r="OM945" s="236"/>
      <c r="ON945" s="236"/>
      <c r="OO945" s="236"/>
      <c r="OP945" s="236"/>
      <c r="OQ945" s="236"/>
      <c r="OR945" s="236"/>
      <c r="OS945" s="236"/>
      <c r="OT945" s="236"/>
      <c r="OU945" s="236"/>
      <c r="OV945" s="236"/>
      <c r="OW945" s="236"/>
      <c r="OX945" s="236"/>
      <c r="OY945" s="236"/>
      <c r="OZ945" s="236"/>
      <c r="PA945" s="236"/>
      <c r="PB945" s="236"/>
      <c r="PC945" s="236"/>
      <c r="PD945" s="236"/>
      <c r="PE945" s="236"/>
      <c r="PF945" s="236"/>
      <c r="PG945" s="236"/>
      <c r="PH945" s="236"/>
      <c r="PI945" s="236"/>
      <c r="PJ945" s="236"/>
      <c r="PK945" s="236"/>
      <c r="PL945" s="236"/>
      <c r="PM945" s="236"/>
      <c r="PN945" s="236"/>
      <c r="PO945" s="236"/>
      <c r="PP945" s="236"/>
      <c r="PQ945" s="236"/>
      <c r="PR945" s="236"/>
      <c r="PS945" s="236"/>
      <c r="PT945" s="236"/>
      <c r="PU945" s="236"/>
      <c r="PV945" s="236"/>
      <c r="PW945" s="236"/>
      <c r="PX945" s="236"/>
      <c r="PY945" s="236"/>
      <c r="PZ945" s="236"/>
      <c r="QA945" s="236"/>
      <c r="QB945" s="236"/>
      <c r="QC945" s="236"/>
      <c r="QD945" s="236"/>
      <c r="QE945" s="236"/>
      <c r="QF945" s="236"/>
      <c r="QG945" s="236"/>
      <c r="QH945" s="236"/>
      <c r="QI945" s="236"/>
      <c r="QJ945" s="236"/>
      <c r="QK945" s="236"/>
      <c r="QL945" s="236"/>
      <c r="QM945" s="236"/>
      <c r="QN945" s="236"/>
      <c r="QO945" s="236"/>
      <c r="QP945" s="236"/>
      <c r="QQ945" s="236"/>
      <c r="QR945" s="236"/>
      <c r="QS945" s="236"/>
      <c r="QT945" s="236"/>
      <c r="QU945" s="236"/>
      <c r="QV945" s="236"/>
      <c r="QW945" s="236"/>
      <c r="QX945" s="236"/>
      <c r="QY945" s="236"/>
      <c r="QZ945" s="236"/>
      <c r="RA945" s="236"/>
      <c r="RB945" s="236"/>
      <c r="RC945" s="236"/>
      <c r="RD945" s="236"/>
      <c r="RE945" s="236"/>
      <c r="RF945" s="236"/>
      <c r="RG945" s="236"/>
      <c r="RH945" s="236"/>
      <c r="RI945" s="236"/>
      <c r="RJ945" s="236"/>
      <c r="RK945" s="236"/>
      <c r="RL945" s="236"/>
      <c r="RM945" s="236"/>
      <c r="RN945" s="236"/>
      <c r="RO945" s="236"/>
      <c r="RP945" s="236"/>
      <c r="RQ945" s="236"/>
      <c r="RR945" s="236"/>
      <c r="RS945" s="236"/>
      <c r="RT945" s="236"/>
      <c r="RU945" s="236"/>
      <c r="RV945" s="236"/>
      <c r="RW945" s="236"/>
      <c r="RX945" s="236"/>
      <c r="RY945" s="236"/>
      <c r="RZ945" s="236"/>
      <c r="SA945" s="236"/>
      <c r="SB945" s="236"/>
    </row>
    <row r="946" spans="1:496" ht="15" customHeight="1" x14ac:dyDescent="0.2">
      <c r="A946" s="237"/>
    </row>
    <row r="947" spans="1:496" ht="15" customHeight="1" x14ac:dyDescent="0.2">
      <c r="A947" s="237" t="s">
        <v>1186</v>
      </c>
      <c r="B947" s="237">
        <v>225</v>
      </c>
      <c r="E947" s="236" t="s">
        <v>774</v>
      </c>
    </row>
    <row r="948" spans="1:496" s="243" customFormat="1" ht="15" customHeight="1" x14ac:dyDescent="0.2">
      <c r="A948" s="241"/>
      <c r="B948" s="241"/>
      <c r="D948" s="241"/>
      <c r="F948" s="236"/>
      <c r="G948" s="236"/>
      <c r="H948" s="236"/>
      <c r="I948" s="236"/>
      <c r="J948" s="236"/>
      <c r="K948" s="236"/>
      <c r="L948" s="236"/>
      <c r="M948" s="236"/>
      <c r="N948" s="236"/>
      <c r="O948" s="236"/>
      <c r="P948" s="236"/>
      <c r="Q948" s="236"/>
      <c r="R948" s="236"/>
      <c r="S948" s="236"/>
      <c r="T948" s="236"/>
      <c r="U948" s="236"/>
      <c r="V948" s="236"/>
      <c r="W948" s="236"/>
      <c r="X948" s="236"/>
      <c r="Y948" s="236"/>
      <c r="Z948" s="236"/>
      <c r="AA948" s="236"/>
      <c r="AB948" s="236"/>
      <c r="AC948" s="236"/>
      <c r="AD948" s="236"/>
      <c r="AE948" s="236"/>
      <c r="AF948" s="236"/>
      <c r="AG948" s="236"/>
      <c r="AH948" s="236"/>
      <c r="AI948" s="236"/>
      <c r="AJ948" s="236"/>
      <c r="AK948" s="236"/>
      <c r="AL948" s="236"/>
      <c r="AM948" s="236"/>
      <c r="AN948" s="236"/>
      <c r="AO948" s="236"/>
      <c r="AP948" s="236"/>
      <c r="AQ948" s="236"/>
      <c r="AR948" s="236"/>
      <c r="AS948" s="236"/>
      <c r="AT948" s="236"/>
      <c r="AU948" s="236"/>
      <c r="AV948" s="236"/>
      <c r="AW948" s="236"/>
      <c r="AX948" s="236"/>
      <c r="AY948" s="236"/>
      <c r="AZ948" s="236"/>
      <c r="BA948" s="236"/>
      <c r="BB948" s="236"/>
      <c r="BC948" s="236"/>
      <c r="BD948" s="236"/>
      <c r="BE948" s="236"/>
      <c r="BF948" s="236"/>
      <c r="BG948" s="236"/>
      <c r="BH948" s="236"/>
      <c r="BI948" s="236"/>
      <c r="BJ948" s="236"/>
      <c r="BK948" s="236"/>
      <c r="BL948" s="236"/>
      <c r="BM948" s="236"/>
      <c r="BN948" s="236"/>
      <c r="BO948" s="236"/>
      <c r="BP948" s="236"/>
      <c r="BQ948" s="236"/>
      <c r="BR948" s="236"/>
      <c r="BS948" s="236"/>
      <c r="BT948" s="236"/>
      <c r="BU948" s="236"/>
      <c r="BV948" s="236"/>
      <c r="BW948" s="236"/>
      <c r="BX948" s="236"/>
      <c r="BY948" s="236"/>
      <c r="BZ948" s="236"/>
      <c r="CA948" s="236"/>
      <c r="CB948" s="236"/>
      <c r="CC948" s="236"/>
      <c r="CD948" s="236"/>
      <c r="CE948" s="236"/>
      <c r="CF948" s="236"/>
      <c r="CG948" s="236"/>
      <c r="CH948" s="236"/>
      <c r="CI948" s="236"/>
      <c r="CJ948" s="236"/>
      <c r="CK948" s="236"/>
      <c r="CL948" s="236"/>
      <c r="CM948" s="236"/>
      <c r="CN948" s="236"/>
      <c r="CO948" s="236"/>
      <c r="CP948" s="236"/>
      <c r="CQ948" s="236"/>
      <c r="CR948" s="236"/>
      <c r="CS948" s="236"/>
      <c r="CT948" s="236"/>
      <c r="CU948" s="236"/>
      <c r="CV948" s="236"/>
      <c r="CW948" s="236"/>
      <c r="CX948" s="236"/>
      <c r="CY948" s="236"/>
      <c r="CZ948" s="236"/>
      <c r="DA948" s="236"/>
      <c r="DB948" s="236"/>
      <c r="DC948" s="236"/>
      <c r="DD948" s="236"/>
      <c r="DE948" s="236"/>
      <c r="DF948" s="236"/>
      <c r="DG948" s="236"/>
      <c r="DH948" s="236"/>
      <c r="DI948" s="236"/>
      <c r="DJ948" s="236"/>
      <c r="DK948" s="236"/>
      <c r="DL948" s="236"/>
      <c r="DM948" s="236"/>
      <c r="DN948" s="236"/>
      <c r="DO948" s="236"/>
      <c r="DP948" s="236"/>
      <c r="DQ948" s="236"/>
      <c r="DR948" s="236"/>
      <c r="DS948" s="236"/>
      <c r="DT948" s="236"/>
      <c r="DU948" s="236"/>
      <c r="DV948" s="236"/>
      <c r="DW948" s="236"/>
      <c r="DX948" s="236"/>
      <c r="DY948" s="236"/>
      <c r="DZ948" s="236"/>
      <c r="EA948" s="236"/>
      <c r="EB948" s="236"/>
      <c r="EC948" s="236"/>
      <c r="ED948" s="236"/>
      <c r="EE948" s="236"/>
      <c r="EF948" s="236"/>
      <c r="EG948" s="236"/>
      <c r="EH948" s="236"/>
      <c r="EI948" s="236"/>
      <c r="EJ948" s="236"/>
      <c r="EK948" s="236"/>
      <c r="EL948" s="236"/>
      <c r="EM948" s="236"/>
      <c r="EN948" s="236"/>
      <c r="EO948" s="236"/>
      <c r="EP948" s="236"/>
      <c r="EQ948" s="236"/>
      <c r="ER948" s="236"/>
      <c r="ES948" s="236"/>
      <c r="ET948" s="236"/>
      <c r="EU948" s="236"/>
      <c r="EV948" s="236"/>
      <c r="EW948" s="236"/>
      <c r="EX948" s="236"/>
      <c r="EY948" s="236"/>
      <c r="EZ948" s="236"/>
      <c r="FA948" s="236"/>
      <c r="FB948" s="236"/>
      <c r="FC948" s="236"/>
      <c r="FD948" s="236"/>
      <c r="FE948" s="236"/>
      <c r="FF948" s="236"/>
      <c r="FG948" s="236"/>
      <c r="FH948" s="236"/>
      <c r="FI948" s="236"/>
      <c r="FJ948" s="236"/>
      <c r="FK948" s="236"/>
      <c r="FL948" s="236"/>
      <c r="FM948" s="236"/>
      <c r="FN948" s="236"/>
      <c r="FO948" s="236"/>
      <c r="FP948" s="236"/>
      <c r="FQ948" s="236"/>
      <c r="FR948" s="236"/>
      <c r="FS948" s="236"/>
      <c r="FT948" s="236"/>
      <c r="FU948" s="236"/>
      <c r="FV948" s="236"/>
      <c r="FW948" s="236"/>
      <c r="FX948" s="236"/>
      <c r="FY948" s="236"/>
      <c r="FZ948" s="236"/>
      <c r="GA948" s="236"/>
      <c r="GB948" s="236"/>
      <c r="GC948" s="236"/>
      <c r="GD948" s="236"/>
      <c r="GE948" s="236"/>
      <c r="GF948" s="236"/>
      <c r="GG948" s="236"/>
      <c r="GH948" s="236"/>
      <c r="GI948" s="236"/>
      <c r="GJ948" s="236"/>
      <c r="GK948" s="236"/>
      <c r="GL948" s="236"/>
      <c r="GM948" s="236"/>
      <c r="GN948" s="236"/>
      <c r="GO948" s="236"/>
      <c r="GP948" s="236"/>
      <c r="GQ948" s="236"/>
      <c r="GR948" s="236"/>
      <c r="GS948" s="236"/>
      <c r="GT948" s="236"/>
      <c r="GU948" s="236"/>
      <c r="GV948" s="236"/>
      <c r="GW948" s="236"/>
      <c r="GX948" s="236"/>
      <c r="GY948" s="236"/>
      <c r="GZ948" s="236"/>
      <c r="HA948" s="236"/>
      <c r="HB948" s="236"/>
      <c r="HC948" s="236"/>
      <c r="HD948" s="236"/>
      <c r="HE948" s="236"/>
      <c r="HF948" s="236"/>
      <c r="HG948" s="236"/>
      <c r="HH948" s="236"/>
      <c r="HI948" s="236"/>
      <c r="HJ948" s="236"/>
      <c r="HK948" s="236"/>
      <c r="HL948" s="236"/>
      <c r="HM948" s="236"/>
      <c r="HN948" s="236"/>
      <c r="HO948" s="236"/>
      <c r="HP948" s="236"/>
      <c r="HQ948" s="236"/>
      <c r="HR948" s="236"/>
      <c r="HS948" s="236"/>
      <c r="HT948" s="236"/>
      <c r="HU948" s="236"/>
      <c r="HV948" s="236"/>
      <c r="HW948" s="236"/>
      <c r="HX948" s="236"/>
      <c r="HY948" s="236"/>
      <c r="HZ948" s="236"/>
      <c r="IA948" s="236"/>
      <c r="IB948" s="236"/>
      <c r="IC948" s="236"/>
      <c r="ID948" s="236"/>
      <c r="IE948" s="236"/>
      <c r="IF948" s="236"/>
      <c r="IG948" s="236"/>
      <c r="IH948" s="236"/>
      <c r="II948" s="236"/>
      <c r="IJ948" s="236"/>
      <c r="IK948" s="236"/>
      <c r="IL948" s="236"/>
      <c r="IM948" s="236"/>
      <c r="IN948" s="236"/>
      <c r="IO948" s="236"/>
      <c r="IP948" s="236"/>
      <c r="IQ948" s="236"/>
      <c r="IR948" s="236"/>
      <c r="IS948" s="236"/>
      <c r="IT948" s="236"/>
      <c r="IU948" s="236"/>
      <c r="IV948" s="236"/>
      <c r="IW948" s="236"/>
      <c r="IX948" s="236"/>
      <c r="IY948" s="236"/>
      <c r="IZ948" s="236"/>
      <c r="JA948" s="236"/>
      <c r="JB948" s="236"/>
      <c r="JC948" s="236"/>
      <c r="JD948" s="236"/>
      <c r="JE948" s="236"/>
      <c r="JF948" s="236"/>
      <c r="JG948" s="236"/>
      <c r="JH948" s="236"/>
      <c r="JI948" s="236"/>
      <c r="JJ948" s="236"/>
      <c r="JK948" s="236"/>
      <c r="JL948" s="236"/>
      <c r="JM948" s="236"/>
      <c r="JN948" s="236"/>
      <c r="JO948" s="236"/>
      <c r="JP948" s="236"/>
      <c r="JQ948" s="236"/>
      <c r="JR948" s="236"/>
      <c r="JS948" s="236"/>
      <c r="JT948" s="236"/>
      <c r="JU948" s="236"/>
      <c r="JV948" s="236"/>
      <c r="JW948" s="236"/>
      <c r="JX948" s="236"/>
      <c r="JY948" s="236"/>
      <c r="JZ948" s="236"/>
      <c r="KA948" s="236"/>
      <c r="KB948" s="236"/>
      <c r="KC948" s="236"/>
      <c r="KD948" s="236"/>
      <c r="KE948" s="236"/>
      <c r="KF948" s="236"/>
      <c r="KG948" s="236"/>
      <c r="KH948" s="236"/>
      <c r="KI948" s="236"/>
      <c r="KJ948" s="236"/>
      <c r="KK948" s="236"/>
      <c r="KL948" s="236"/>
      <c r="KM948" s="236"/>
      <c r="KN948" s="236"/>
      <c r="KO948" s="236"/>
      <c r="KP948" s="236"/>
      <c r="KQ948" s="236"/>
      <c r="KR948" s="236"/>
      <c r="KS948" s="236"/>
      <c r="KT948" s="236"/>
      <c r="KU948" s="236"/>
      <c r="KV948" s="236"/>
      <c r="KW948" s="236"/>
      <c r="KX948" s="236"/>
      <c r="KY948" s="236"/>
      <c r="KZ948" s="236"/>
      <c r="LA948" s="236"/>
      <c r="LB948" s="236"/>
      <c r="LC948" s="236"/>
      <c r="LD948" s="236"/>
      <c r="LE948" s="236"/>
      <c r="LF948" s="236"/>
      <c r="LG948" s="236"/>
      <c r="LH948" s="236"/>
      <c r="LI948" s="236"/>
      <c r="LJ948" s="236"/>
      <c r="LK948" s="236"/>
      <c r="LL948" s="236"/>
      <c r="LM948" s="236"/>
      <c r="LN948" s="236"/>
      <c r="LO948" s="236"/>
      <c r="LP948" s="236"/>
      <c r="LQ948" s="236"/>
      <c r="LR948" s="236"/>
      <c r="LS948" s="236"/>
      <c r="LT948" s="236"/>
      <c r="LU948" s="236"/>
      <c r="LV948" s="236"/>
      <c r="LW948" s="236"/>
      <c r="LX948" s="236"/>
      <c r="LY948" s="236"/>
      <c r="LZ948" s="236"/>
      <c r="MA948" s="236"/>
      <c r="MB948" s="236"/>
      <c r="MC948" s="236"/>
      <c r="MD948" s="236"/>
      <c r="ME948" s="236"/>
      <c r="MF948" s="236"/>
      <c r="MG948" s="236"/>
      <c r="MH948" s="236"/>
      <c r="MI948" s="236"/>
      <c r="MJ948" s="236"/>
      <c r="MK948" s="236"/>
      <c r="ML948" s="236"/>
      <c r="MM948" s="236"/>
      <c r="MN948" s="236"/>
      <c r="MO948" s="236"/>
      <c r="MP948" s="236"/>
      <c r="MQ948" s="236"/>
      <c r="MR948" s="236"/>
      <c r="MS948" s="236"/>
      <c r="MT948" s="236"/>
      <c r="MU948" s="236"/>
      <c r="MV948" s="236"/>
      <c r="MW948" s="236"/>
      <c r="MX948" s="236"/>
      <c r="MY948" s="236"/>
      <c r="MZ948" s="236"/>
      <c r="NA948" s="236"/>
      <c r="NB948" s="236"/>
      <c r="NC948" s="236"/>
      <c r="ND948" s="236"/>
      <c r="NE948" s="236"/>
      <c r="NF948" s="236"/>
      <c r="NG948" s="236"/>
      <c r="NH948" s="236"/>
      <c r="NI948" s="236"/>
      <c r="NJ948" s="236"/>
      <c r="NK948" s="236"/>
      <c r="NL948" s="236"/>
      <c r="NM948" s="236"/>
      <c r="NN948" s="236"/>
      <c r="NO948" s="236"/>
      <c r="NP948" s="236"/>
      <c r="NQ948" s="236"/>
      <c r="NR948" s="236"/>
      <c r="NS948" s="236"/>
      <c r="NT948" s="236"/>
      <c r="NU948" s="236"/>
      <c r="NV948" s="236"/>
      <c r="NW948" s="236"/>
      <c r="NX948" s="236"/>
      <c r="NY948" s="236"/>
      <c r="NZ948" s="236"/>
      <c r="OA948" s="236"/>
      <c r="OB948" s="236"/>
      <c r="OC948" s="236"/>
      <c r="OD948" s="236"/>
      <c r="OE948" s="236"/>
      <c r="OF948" s="236"/>
      <c r="OG948" s="236"/>
      <c r="OH948" s="236"/>
      <c r="OI948" s="236"/>
      <c r="OJ948" s="236"/>
      <c r="OK948" s="236"/>
      <c r="OL948" s="236"/>
      <c r="OM948" s="236"/>
      <c r="ON948" s="236"/>
      <c r="OO948" s="236"/>
      <c r="OP948" s="236"/>
      <c r="OQ948" s="236"/>
      <c r="OR948" s="236"/>
      <c r="OS948" s="236"/>
      <c r="OT948" s="236"/>
      <c r="OU948" s="236"/>
      <c r="OV948" s="236"/>
      <c r="OW948" s="236"/>
      <c r="OX948" s="236"/>
      <c r="OY948" s="236"/>
      <c r="OZ948" s="236"/>
      <c r="PA948" s="236"/>
      <c r="PB948" s="236"/>
      <c r="PC948" s="236"/>
      <c r="PD948" s="236"/>
      <c r="PE948" s="236"/>
      <c r="PF948" s="236"/>
      <c r="PG948" s="236"/>
      <c r="PH948" s="236"/>
      <c r="PI948" s="236"/>
      <c r="PJ948" s="236"/>
      <c r="PK948" s="236"/>
      <c r="PL948" s="236"/>
      <c r="PM948" s="236"/>
      <c r="PN948" s="236"/>
      <c r="PO948" s="236"/>
      <c r="PP948" s="236"/>
      <c r="PQ948" s="236"/>
      <c r="PR948" s="236"/>
      <c r="PS948" s="236"/>
      <c r="PT948" s="236"/>
      <c r="PU948" s="236"/>
      <c r="PV948" s="236"/>
      <c r="PW948" s="236"/>
      <c r="PX948" s="236"/>
      <c r="PY948" s="236"/>
      <c r="PZ948" s="236"/>
      <c r="QA948" s="236"/>
      <c r="QB948" s="236"/>
      <c r="QC948" s="236"/>
      <c r="QD948" s="236"/>
      <c r="QE948" s="236"/>
      <c r="QF948" s="236"/>
      <c r="QG948" s="236"/>
      <c r="QH948" s="236"/>
      <c r="QI948" s="236"/>
      <c r="QJ948" s="236"/>
      <c r="QK948" s="236"/>
      <c r="QL948" s="236"/>
      <c r="QM948" s="236"/>
      <c r="QN948" s="236"/>
      <c r="QO948" s="236"/>
      <c r="QP948" s="236"/>
      <c r="QQ948" s="236"/>
      <c r="QR948" s="236"/>
      <c r="QS948" s="236"/>
      <c r="QT948" s="236"/>
      <c r="QU948" s="236"/>
      <c r="QV948" s="236"/>
      <c r="QW948" s="236"/>
      <c r="QX948" s="236"/>
      <c r="QY948" s="236"/>
      <c r="QZ948" s="236"/>
      <c r="RA948" s="236"/>
      <c r="RB948" s="236"/>
      <c r="RC948" s="236"/>
      <c r="RD948" s="236"/>
      <c r="RE948" s="236"/>
      <c r="RF948" s="236"/>
      <c r="RG948" s="236"/>
      <c r="RH948" s="236"/>
      <c r="RI948" s="236"/>
      <c r="RJ948" s="236"/>
      <c r="RK948" s="236"/>
      <c r="RL948" s="236"/>
      <c r="RM948" s="236"/>
      <c r="RN948" s="236"/>
      <c r="RO948" s="236"/>
      <c r="RP948" s="236"/>
      <c r="RQ948" s="236"/>
      <c r="RR948" s="236"/>
      <c r="RS948" s="236"/>
      <c r="RT948" s="236"/>
      <c r="RU948" s="236"/>
      <c r="RV948" s="236"/>
      <c r="RW948" s="236"/>
      <c r="RX948" s="236"/>
      <c r="RY948" s="236"/>
      <c r="RZ948" s="236"/>
      <c r="SA948" s="236"/>
      <c r="SB948" s="236"/>
    </row>
    <row r="949" spans="1:496" s="243" customFormat="1" ht="15" customHeight="1" x14ac:dyDescent="0.2">
      <c r="A949" s="241"/>
      <c r="B949" s="241"/>
      <c r="D949" s="241"/>
      <c r="F949" s="236"/>
      <c r="G949" s="236"/>
      <c r="H949" s="236"/>
      <c r="I949" s="236"/>
      <c r="J949" s="236"/>
      <c r="K949" s="236"/>
      <c r="L949" s="236"/>
      <c r="M949" s="236"/>
      <c r="N949" s="236"/>
      <c r="O949" s="236"/>
      <c r="P949" s="236"/>
      <c r="Q949" s="236"/>
      <c r="R949" s="236"/>
      <c r="S949" s="236"/>
      <c r="T949" s="236"/>
      <c r="U949" s="236"/>
      <c r="V949" s="236"/>
      <c r="W949" s="236"/>
      <c r="X949" s="236"/>
      <c r="Y949" s="236"/>
      <c r="Z949" s="236"/>
      <c r="AA949" s="236"/>
      <c r="AB949" s="236"/>
      <c r="AC949" s="236"/>
      <c r="AD949" s="236"/>
      <c r="AE949" s="236"/>
      <c r="AF949" s="236"/>
      <c r="AG949" s="236"/>
      <c r="AH949" s="236"/>
      <c r="AI949" s="236"/>
      <c r="AJ949" s="236"/>
      <c r="AK949" s="236"/>
      <c r="AL949" s="236"/>
      <c r="AM949" s="236"/>
      <c r="AN949" s="236"/>
      <c r="AO949" s="236"/>
      <c r="AP949" s="236"/>
      <c r="AQ949" s="236"/>
      <c r="AR949" s="236"/>
      <c r="AS949" s="236"/>
      <c r="AT949" s="236"/>
      <c r="AU949" s="236"/>
      <c r="AV949" s="236"/>
      <c r="AW949" s="236"/>
      <c r="AX949" s="236"/>
      <c r="AY949" s="236"/>
      <c r="AZ949" s="236"/>
      <c r="BA949" s="236"/>
      <c r="BB949" s="236"/>
      <c r="BC949" s="236"/>
      <c r="BD949" s="236"/>
      <c r="BE949" s="236"/>
      <c r="BF949" s="236"/>
      <c r="BG949" s="236"/>
      <c r="BH949" s="236"/>
      <c r="BI949" s="236"/>
      <c r="BJ949" s="236"/>
      <c r="BK949" s="236"/>
      <c r="BL949" s="236"/>
      <c r="BM949" s="236"/>
      <c r="BN949" s="236"/>
      <c r="BO949" s="236"/>
      <c r="BP949" s="236"/>
      <c r="BQ949" s="236"/>
      <c r="BR949" s="236"/>
      <c r="BS949" s="236"/>
      <c r="BT949" s="236"/>
      <c r="BU949" s="236"/>
      <c r="BV949" s="236"/>
      <c r="BW949" s="236"/>
      <c r="BX949" s="236"/>
      <c r="BY949" s="236"/>
      <c r="BZ949" s="236"/>
      <c r="CA949" s="236"/>
      <c r="CB949" s="236"/>
      <c r="CC949" s="236"/>
      <c r="CD949" s="236"/>
      <c r="CE949" s="236"/>
      <c r="CF949" s="236"/>
      <c r="CG949" s="236"/>
      <c r="CH949" s="236"/>
      <c r="CI949" s="236"/>
      <c r="CJ949" s="236"/>
      <c r="CK949" s="236"/>
      <c r="CL949" s="236"/>
      <c r="CM949" s="236"/>
      <c r="CN949" s="236"/>
      <c r="CO949" s="236"/>
      <c r="CP949" s="236"/>
      <c r="CQ949" s="236"/>
      <c r="CR949" s="236"/>
      <c r="CS949" s="236"/>
      <c r="CT949" s="236"/>
      <c r="CU949" s="236"/>
      <c r="CV949" s="236"/>
      <c r="CW949" s="236"/>
      <c r="CX949" s="236"/>
      <c r="CY949" s="236"/>
      <c r="CZ949" s="236"/>
      <c r="DA949" s="236"/>
      <c r="DB949" s="236"/>
      <c r="DC949" s="236"/>
      <c r="DD949" s="236"/>
      <c r="DE949" s="236"/>
      <c r="DF949" s="236"/>
      <c r="DG949" s="236"/>
      <c r="DH949" s="236"/>
      <c r="DI949" s="236"/>
      <c r="DJ949" s="236"/>
      <c r="DK949" s="236"/>
      <c r="DL949" s="236"/>
      <c r="DM949" s="236"/>
      <c r="DN949" s="236"/>
      <c r="DO949" s="236"/>
      <c r="DP949" s="236"/>
      <c r="DQ949" s="236"/>
      <c r="DR949" s="236"/>
      <c r="DS949" s="236"/>
      <c r="DT949" s="236"/>
      <c r="DU949" s="236"/>
      <c r="DV949" s="236"/>
      <c r="DW949" s="236"/>
      <c r="DX949" s="236"/>
      <c r="DY949" s="236"/>
      <c r="DZ949" s="236"/>
      <c r="EA949" s="236"/>
      <c r="EB949" s="236"/>
      <c r="EC949" s="236"/>
      <c r="ED949" s="236"/>
      <c r="EE949" s="236"/>
      <c r="EF949" s="236"/>
      <c r="EG949" s="236"/>
      <c r="EH949" s="236"/>
      <c r="EI949" s="236"/>
      <c r="EJ949" s="236"/>
      <c r="EK949" s="236"/>
      <c r="EL949" s="236"/>
      <c r="EM949" s="236"/>
      <c r="EN949" s="236"/>
      <c r="EO949" s="236"/>
      <c r="EP949" s="236"/>
      <c r="EQ949" s="236"/>
      <c r="ER949" s="236"/>
      <c r="ES949" s="236"/>
      <c r="ET949" s="236"/>
      <c r="EU949" s="236"/>
      <c r="EV949" s="236"/>
      <c r="EW949" s="236"/>
      <c r="EX949" s="236"/>
      <c r="EY949" s="236"/>
      <c r="EZ949" s="236"/>
      <c r="FA949" s="236"/>
      <c r="FB949" s="236"/>
      <c r="FC949" s="236"/>
      <c r="FD949" s="236"/>
      <c r="FE949" s="236"/>
      <c r="FF949" s="236"/>
      <c r="FG949" s="236"/>
      <c r="FH949" s="236"/>
      <c r="FI949" s="236"/>
      <c r="FJ949" s="236"/>
      <c r="FK949" s="236"/>
      <c r="FL949" s="236"/>
      <c r="FM949" s="236"/>
      <c r="FN949" s="236"/>
      <c r="FO949" s="236"/>
      <c r="FP949" s="236"/>
      <c r="FQ949" s="236"/>
      <c r="FR949" s="236"/>
      <c r="FS949" s="236"/>
      <c r="FT949" s="236"/>
      <c r="FU949" s="236"/>
      <c r="FV949" s="236"/>
      <c r="FW949" s="236"/>
      <c r="FX949" s="236"/>
      <c r="FY949" s="236"/>
      <c r="FZ949" s="236"/>
      <c r="GA949" s="236"/>
      <c r="GB949" s="236"/>
      <c r="GC949" s="236"/>
      <c r="GD949" s="236"/>
      <c r="GE949" s="236"/>
      <c r="GF949" s="236"/>
      <c r="GG949" s="236"/>
      <c r="GH949" s="236"/>
      <c r="GI949" s="236"/>
      <c r="GJ949" s="236"/>
      <c r="GK949" s="236"/>
      <c r="GL949" s="236"/>
      <c r="GM949" s="236"/>
      <c r="GN949" s="236"/>
      <c r="GO949" s="236"/>
      <c r="GP949" s="236"/>
      <c r="GQ949" s="236"/>
      <c r="GR949" s="236"/>
      <c r="GS949" s="236"/>
      <c r="GT949" s="236"/>
      <c r="GU949" s="236"/>
      <c r="GV949" s="236"/>
      <c r="GW949" s="236"/>
      <c r="GX949" s="236"/>
      <c r="GY949" s="236"/>
      <c r="GZ949" s="236"/>
      <c r="HA949" s="236"/>
      <c r="HB949" s="236"/>
      <c r="HC949" s="236"/>
      <c r="HD949" s="236"/>
      <c r="HE949" s="236"/>
      <c r="HF949" s="236"/>
      <c r="HG949" s="236"/>
      <c r="HH949" s="236"/>
      <c r="HI949" s="236"/>
      <c r="HJ949" s="236"/>
      <c r="HK949" s="236"/>
      <c r="HL949" s="236"/>
      <c r="HM949" s="236"/>
      <c r="HN949" s="236"/>
      <c r="HO949" s="236"/>
      <c r="HP949" s="236"/>
      <c r="HQ949" s="236"/>
      <c r="HR949" s="236"/>
      <c r="HS949" s="236"/>
      <c r="HT949" s="236"/>
      <c r="HU949" s="236"/>
      <c r="HV949" s="236"/>
      <c r="HW949" s="236"/>
      <c r="HX949" s="236"/>
      <c r="HY949" s="236"/>
      <c r="HZ949" s="236"/>
      <c r="IA949" s="236"/>
      <c r="IB949" s="236"/>
      <c r="IC949" s="236"/>
      <c r="ID949" s="236"/>
      <c r="IE949" s="236"/>
      <c r="IF949" s="236"/>
      <c r="IG949" s="236"/>
      <c r="IH949" s="236"/>
      <c r="II949" s="236"/>
      <c r="IJ949" s="236"/>
      <c r="IK949" s="236"/>
      <c r="IL949" s="236"/>
      <c r="IM949" s="236"/>
      <c r="IN949" s="236"/>
      <c r="IO949" s="236"/>
      <c r="IP949" s="236"/>
      <c r="IQ949" s="236"/>
      <c r="IR949" s="236"/>
      <c r="IS949" s="236"/>
      <c r="IT949" s="236"/>
      <c r="IU949" s="236"/>
      <c r="IV949" s="236"/>
      <c r="IW949" s="236"/>
      <c r="IX949" s="236"/>
      <c r="IY949" s="236"/>
      <c r="IZ949" s="236"/>
      <c r="JA949" s="236"/>
      <c r="JB949" s="236"/>
      <c r="JC949" s="236"/>
      <c r="JD949" s="236"/>
      <c r="JE949" s="236"/>
      <c r="JF949" s="236"/>
      <c r="JG949" s="236"/>
      <c r="JH949" s="236"/>
      <c r="JI949" s="236"/>
      <c r="JJ949" s="236"/>
      <c r="JK949" s="236"/>
      <c r="JL949" s="236"/>
      <c r="JM949" s="236"/>
      <c r="JN949" s="236"/>
      <c r="JO949" s="236"/>
      <c r="JP949" s="236"/>
      <c r="JQ949" s="236"/>
      <c r="JR949" s="236"/>
      <c r="JS949" s="236"/>
      <c r="JT949" s="236"/>
      <c r="JU949" s="236"/>
      <c r="JV949" s="236"/>
      <c r="JW949" s="236"/>
      <c r="JX949" s="236"/>
      <c r="JY949" s="236"/>
      <c r="JZ949" s="236"/>
      <c r="KA949" s="236"/>
      <c r="KB949" s="236"/>
      <c r="KC949" s="236"/>
      <c r="KD949" s="236"/>
      <c r="KE949" s="236"/>
      <c r="KF949" s="236"/>
      <c r="KG949" s="236"/>
      <c r="KH949" s="236"/>
      <c r="KI949" s="236"/>
      <c r="KJ949" s="236"/>
      <c r="KK949" s="236"/>
      <c r="KL949" s="236"/>
      <c r="KM949" s="236"/>
      <c r="KN949" s="236"/>
      <c r="KO949" s="236"/>
      <c r="KP949" s="236"/>
      <c r="KQ949" s="236"/>
      <c r="KR949" s="236"/>
      <c r="KS949" s="236"/>
      <c r="KT949" s="236"/>
      <c r="KU949" s="236"/>
      <c r="KV949" s="236"/>
      <c r="KW949" s="236"/>
      <c r="KX949" s="236"/>
      <c r="KY949" s="236"/>
      <c r="KZ949" s="236"/>
      <c r="LA949" s="236"/>
      <c r="LB949" s="236"/>
      <c r="LC949" s="236"/>
      <c r="LD949" s="236"/>
      <c r="LE949" s="236"/>
      <c r="LF949" s="236"/>
      <c r="LG949" s="236"/>
      <c r="LH949" s="236"/>
      <c r="LI949" s="236"/>
      <c r="LJ949" s="236"/>
      <c r="LK949" s="236"/>
      <c r="LL949" s="236"/>
      <c r="LM949" s="236"/>
      <c r="LN949" s="236"/>
      <c r="LO949" s="236"/>
      <c r="LP949" s="236"/>
      <c r="LQ949" s="236"/>
      <c r="LR949" s="236"/>
      <c r="LS949" s="236"/>
      <c r="LT949" s="236"/>
      <c r="LU949" s="236"/>
      <c r="LV949" s="236"/>
      <c r="LW949" s="236"/>
      <c r="LX949" s="236"/>
      <c r="LY949" s="236"/>
      <c r="LZ949" s="236"/>
      <c r="MA949" s="236"/>
      <c r="MB949" s="236"/>
      <c r="MC949" s="236"/>
      <c r="MD949" s="236"/>
      <c r="ME949" s="236"/>
      <c r="MF949" s="236"/>
      <c r="MG949" s="236"/>
      <c r="MH949" s="236"/>
      <c r="MI949" s="236"/>
      <c r="MJ949" s="236"/>
      <c r="MK949" s="236"/>
      <c r="ML949" s="236"/>
      <c r="MM949" s="236"/>
      <c r="MN949" s="236"/>
      <c r="MO949" s="236"/>
      <c r="MP949" s="236"/>
      <c r="MQ949" s="236"/>
      <c r="MR949" s="236"/>
      <c r="MS949" s="236"/>
      <c r="MT949" s="236"/>
      <c r="MU949" s="236"/>
      <c r="MV949" s="236"/>
      <c r="MW949" s="236"/>
      <c r="MX949" s="236"/>
      <c r="MY949" s="236"/>
      <c r="MZ949" s="236"/>
      <c r="NA949" s="236"/>
      <c r="NB949" s="236"/>
      <c r="NC949" s="236"/>
      <c r="ND949" s="236"/>
      <c r="NE949" s="236"/>
      <c r="NF949" s="236"/>
      <c r="NG949" s="236"/>
      <c r="NH949" s="236"/>
      <c r="NI949" s="236"/>
      <c r="NJ949" s="236"/>
      <c r="NK949" s="236"/>
      <c r="NL949" s="236"/>
      <c r="NM949" s="236"/>
      <c r="NN949" s="236"/>
      <c r="NO949" s="236"/>
      <c r="NP949" s="236"/>
      <c r="NQ949" s="236"/>
      <c r="NR949" s="236"/>
      <c r="NS949" s="236"/>
      <c r="NT949" s="236"/>
      <c r="NU949" s="236"/>
      <c r="NV949" s="236"/>
      <c r="NW949" s="236"/>
      <c r="NX949" s="236"/>
      <c r="NY949" s="236"/>
      <c r="NZ949" s="236"/>
      <c r="OA949" s="236"/>
      <c r="OB949" s="236"/>
      <c r="OC949" s="236"/>
      <c r="OD949" s="236"/>
      <c r="OE949" s="236"/>
      <c r="OF949" s="236"/>
      <c r="OG949" s="236"/>
      <c r="OH949" s="236"/>
      <c r="OI949" s="236"/>
      <c r="OJ949" s="236"/>
      <c r="OK949" s="236"/>
      <c r="OL949" s="236"/>
      <c r="OM949" s="236"/>
      <c r="ON949" s="236"/>
      <c r="OO949" s="236"/>
      <c r="OP949" s="236"/>
      <c r="OQ949" s="236"/>
      <c r="OR949" s="236"/>
      <c r="OS949" s="236"/>
      <c r="OT949" s="236"/>
      <c r="OU949" s="236"/>
      <c r="OV949" s="236"/>
      <c r="OW949" s="236"/>
      <c r="OX949" s="236"/>
      <c r="OY949" s="236"/>
      <c r="OZ949" s="236"/>
      <c r="PA949" s="236"/>
      <c r="PB949" s="236"/>
      <c r="PC949" s="236"/>
      <c r="PD949" s="236"/>
      <c r="PE949" s="236"/>
      <c r="PF949" s="236"/>
      <c r="PG949" s="236"/>
      <c r="PH949" s="236"/>
      <c r="PI949" s="236"/>
      <c r="PJ949" s="236"/>
      <c r="PK949" s="236"/>
      <c r="PL949" s="236"/>
      <c r="PM949" s="236"/>
      <c r="PN949" s="236"/>
      <c r="PO949" s="236"/>
      <c r="PP949" s="236"/>
      <c r="PQ949" s="236"/>
      <c r="PR949" s="236"/>
      <c r="PS949" s="236"/>
      <c r="PT949" s="236"/>
      <c r="PU949" s="236"/>
      <c r="PV949" s="236"/>
      <c r="PW949" s="236"/>
      <c r="PX949" s="236"/>
      <c r="PY949" s="236"/>
      <c r="PZ949" s="236"/>
      <c r="QA949" s="236"/>
      <c r="QB949" s="236"/>
      <c r="QC949" s="236"/>
      <c r="QD949" s="236"/>
      <c r="QE949" s="236"/>
      <c r="QF949" s="236"/>
      <c r="QG949" s="236"/>
      <c r="QH949" s="236"/>
      <c r="QI949" s="236"/>
      <c r="QJ949" s="236"/>
      <c r="QK949" s="236"/>
      <c r="QL949" s="236"/>
      <c r="QM949" s="236"/>
      <c r="QN949" s="236"/>
      <c r="QO949" s="236"/>
      <c r="QP949" s="236"/>
      <c r="QQ949" s="236"/>
      <c r="QR949" s="236"/>
      <c r="QS949" s="236"/>
      <c r="QT949" s="236"/>
      <c r="QU949" s="236"/>
      <c r="QV949" s="236"/>
      <c r="QW949" s="236"/>
      <c r="QX949" s="236"/>
      <c r="QY949" s="236"/>
      <c r="QZ949" s="236"/>
      <c r="RA949" s="236"/>
      <c r="RB949" s="236"/>
      <c r="RC949" s="236"/>
      <c r="RD949" s="236"/>
      <c r="RE949" s="236"/>
      <c r="RF949" s="236"/>
      <c r="RG949" s="236"/>
      <c r="RH949" s="236"/>
      <c r="RI949" s="236"/>
      <c r="RJ949" s="236"/>
      <c r="RK949" s="236"/>
      <c r="RL949" s="236"/>
      <c r="RM949" s="236"/>
      <c r="RN949" s="236"/>
      <c r="RO949" s="236"/>
      <c r="RP949" s="236"/>
      <c r="RQ949" s="236"/>
      <c r="RR949" s="236"/>
      <c r="RS949" s="236"/>
      <c r="RT949" s="236"/>
      <c r="RU949" s="236"/>
      <c r="RV949" s="236"/>
      <c r="RW949" s="236"/>
      <c r="RX949" s="236"/>
      <c r="RY949" s="236"/>
      <c r="RZ949" s="236"/>
      <c r="SA949" s="236"/>
      <c r="SB949" s="236"/>
    </row>
    <row r="950" spans="1:496" ht="15" customHeight="1" x14ac:dyDescent="0.2">
      <c r="A950" s="237"/>
    </row>
    <row r="951" spans="1:496" ht="15" customHeight="1" x14ac:dyDescent="0.2">
      <c r="A951" s="237" t="s">
        <v>1187</v>
      </c>
      <c r="B951" s="237">
        <v>226</v>
      </c>
      <c r="E951" s="236" t="s">
        <v>775</v>
      </c>
    </row>
    <row r="952" spans="1:496" s="243" customFormat="1" ht="15" customHeight="1" x14ac:dyDescent="0.2">
      <c r="A952" s="241"/>
      <c r="B952" s="241"/>
      <c r="D952" s="241"/>
      <c r="F952" s="236"/>
      <c r="G952" s="236"/>
      <c r="H952" s="236"/>
      <c r="I952" s="236"/>
      <c r="J952" s="236"/>
      <c r="K952" s="236"/>
      <c r="L952" s="236"/>
      <c r="M952" s="236"/>
      <c r="N952" s="236"/>
      <c r="O952" s="236"/>
      <c r="P952" s="236"/>
      <c r="Q952" s="236"/>
      <c r="R952" s="236"/>
      <c r="S952" s="236"/>
      <c r="T952" s="236"/>
      <c r="U952" s="236"/>
      <c r="V952" s="236"/>
      <c r="W952" s="236"/>
      <c r="X952" s="236"/>
      <c r="Y952" s="236"/>
      <c r="Z952" s="236"/>
      <c r="AA952" s="236"/>
      <c r="AB952" s="236"/>
      <c r="AC952" s="236"/>
      <c r="AD952" s="236"/>
      <c r="AE952" s="236"/>
      <c r="AF952" s="236"/>
      <c r="AG952" s="236"/>
      <c r="AH952" s="236"/>
      <c r="AI952" s="236"/>
      <c r="AJ952" s="236"/>
      <c r="AK952" s="236"/>
      <c r="AL952" s="236"/>
      <c r="AM952" s="236"/>
      <c r="AN952" s="236"/>
      <c r="AO952" s="236"/>
      <c r="AP952" s="236"/>
      <c r="AQ952" s="236"/>
      <c r="AR952" s="236"/>
      <c r="AS952" s="236"/>
      <c r="AT952" s="236"/>
      <c r="AU952" s="236"/>
      <c r="AV952" s="236"/>
      <c r="AW952" s="236"/>
      <c r="AX952" s="236"/>
      <c r="AY952" s="236"/>
      <c r="AZ952" s="236"/>
      <c r="BA952" s="236"/>
      <c r="BB952" s="236"/>
      <c r="BC952" s="236"/>
      <c r="BD952" s="236"/>
      <c r="BE952" s="236"/>
      <c r="BF952" s="236"/>
      <c r="BG952" s="236"/>
      <c r="BH952" s="236"/>
      <c r="BI952" s="236"/>
      <c r="BJ952" s="236"/>
      <c r="BK952" s="236"/>
      <c r="BL952" s="236"/>
      <c r="BM952" s="236"/>
      <c r="BN952" s="236"/>
      <c r="BO952" s="236"/>
      <c r="BP952" s="236"/>
      <c r="BQ952" s="236"/>
      <c r="BR952" s="236"/>
      <c r="BS952" s="236"/>
      <c r="BT952" s="236"/>
      <c r="BU952" s="236"/>
      <c r="BV952" s="236"/>
      <c r="BW952" s="236"/>
      <c r="BX952" s="236"/>
      <c r="BY952" s="236"/>
      <c r="BZ952" s="236"/>
      <c r="CA952" s="236"/>
      <c r="CB952" s="236"/>
      <c r="CC952" s="236"/>
      <c r="CD952" s="236"/>
      <c r="CE952" s="236"/>
      <c r="CF952" s="236"/>
      <c r="CG952" s="236"/>
      <c r="CH952" s="236"/>
      <c r="CI952" s="236"/>
      <c r="CJ952" s="236"/>
      <c r="CK952" s="236"/>
      <c r="CL952" s="236"/>
      <c r="CM952" s="236"/>
      <c r="CN952" s="236"/>
      <c r="CO952" s="236"/>
      <c r="CP952" s="236"/>
      <c r="CQ952" s="236"/>
      <c r="CR952" s="236"/>
      <c r="CS952" s="236"/>
      <c r="CT952" s="236"/>
      <c r="CU952" s="236"/>
      <c r="CV952" s="236"/>
      <c r="CW952" s="236"/>
      <c r="CX952" s="236"/>
      <c r="CY952" s="236"/>
      <c r="CZ952" s="236"/>
      <c r="DA952" s="236"/>
      <c r="DB952" s="236"/>
      <c r="DC952" s="236"/>
      <c r="DD952" s="236"/>
      <c r="DE952" s="236"/>
      <c r="DF952" s="236"/>
      <c r="DG952" s="236"/>
      <c r="DH952" s="236"/>
      <c r="DI952" s="236"/>
      <c r="DJ952" s="236"/>
      <c r="DK952" s="236"/>
      <c r="DL952" s="236"/>
      <c r="DM952" s="236"/>
      <c r="DN952" s="236"/>
      <c r="DO952" s="236"/>
      <c r="DP952" s="236"/>
      <c r="DQ952" s="236"/>
      <c r="DR952" s="236"/>
      <c r="DS952" s="236"/>
      <c r="DT952" s="236"/>
      <c r="DU952" s="236"/>
      <c r="DV952" s="236"/>
      <c r="DW952" s="236"/>
      <c r="DX952" s="236"/>
      <c r="DY952" s="236"/>
      <c r="DZ952" s="236"/>
      <c r="EA952" s="236"/>
      <c r="EB952" s="236"/>
      <c r="EC952" s="236"/>
      <c r="ED952" s="236"/>
      <c r="EE952" s="236"/>
      <c r="EF952" s="236"/>
      <c r="EG952" s="236"/>
      <c r="EH952" s="236"/>
      <c r="EI952" s="236"/>
      <c r="EJ952" s="236"/>
      <c r="EK952" s="236"/>
      <c r="EL952" s="236"/>
      <c r="EM952" s="236"/>
      <c r="EN952" s="236"/>
      <c r="EO952" s="236"/>
      <c r="EP952" s="236"/>
      <c r="EQ952" s="236"/>
      <c r="ER952" s="236"/>
      <c r="ES952" s="236"/>
      <c r="ET952" s="236"/>
      <c r="EU952" s="236"/>
      <c r="EV952" s="236"/>
      <c r="EW952" s="236"/>
      <c r="EX952" s="236"/>
      <c r="EY952" s="236"/>
      <c r="EZ952" s="236"/>
      <c r="FA952" s="236"/>
      <c r="FB952" s="236"/>
      <c r="FC952" s="236"/>
      <c r="FD952" s="236"/>
      <c r="FE952" s="236"/>
      <c r="FF952" s="236"/>
      <c r="FG952" s="236"/>
      <c r="FH952" s="236"/>
      <c r="FI952" s="236"/>
      <c r="FJ952" s="236"/>
      <c r="FK952" s="236"/>
      <c r="FL952" s="236"/>
      <c r="FM952" s="236"/>
      <c r="FN952" s="236"/>
      <c r="FO952" s="236"/>
      <c r="FP952" s="236"/>
      <c r="FQ952" s="236"/>
      <c r="FR952" s="236"/>
      <c r="FS952" s="236"/>
      <c r="FT952" s="236"/>
      <c r="FU952" s="236"/>
      <c r="FV952" s="236"/>
      <c r="FW952" s="236"/>
      <c r="FX952" s="236"/>
      <c r="FY952" s="236"/>
      <c r="FZ952" s="236"/>
      <c r="GA952" s="236"/>
      <c r="GB952" s="236"/>
      <c r="GC952" s="236"/>
      <c r="GD952" s="236"/>
      <c r="GE952" s="236"/>
      <c r="GF952" s="236"/>
      <c r="GG952" s="236"/>
      <c r="GH952" s="236"/>
      <c r="GI952" s="236"/>
      <c r="GJ952" s="236"/>
      <c r="GK952" s="236"/>
      <c r="GL952" s="236"/>
      <c r="GM952" s="236"/>
      <c r="GN952" s="236"/>
      <c r="GO952" s="236"/>
      <c r="GP952" s="236"/>
      <c r="GQ952" s="236"/>
      <c r="GR952" s="236"/>
      <c r="GS952" s="236"/>
      <c r="GT952" s="236"/>
      <c r="GU952" s="236"/>
      <c r="GV952" s="236"/>
      <c r="GW952" s="236"/>
      <c r="GX952" s="236"/>
      <c r="GY952" s="236"/>
      <c r="GZ952" s="236"/>
      <c r="HA952" s="236"/>
      <c r="HB952" s="236"/>
      <c r="HC952" s="236"/>
      <c r="HD952" s="236"/>
      <c r="HE952" s="236"/>
      <c r="HF952" s="236"/>
      <c r="HG952" s="236"/>
      <c r="HH952" s="236"/>
      <c r="HI952" s="236"/>
      <c r="HJ952" s="236"/>
      <c r="HK952" s="236"/>
      <c r="HL952" s="236"/>
      <c r="HM952" s="236"/>
      <c r="HN952" s="236"/>
      <c r="HO952" s="236"/>
      <c r="HP952" s="236"/>
      <c r="HQ952" s="236"/>
      <c r="HR952" s="236"/>
      <c r="HS952" s="236"/>
      <c r="HT952" s="236"/>
      <c r="HU952" s="236"/>
      <c r="HV952" s="236"/>
      <c r="HW952" s="236"/>
      <c r="HX952" s="236"/>
      <c r="HY952" s="236"/>
      <c r="HZ952" s="236"/>
      <c r="IA952" s="236"/>
      <c r="IB952" s="236"/>
      <c r="IC952" s="236"/>
      <c r="ID952" s="236"/>
      <c r="IE952" s="236"/>
      <c r="IF952" s="236"/>
      <c r="IG952" s="236"/>
      <c r="IH952" s="236"/>
      <c r="II952" s="236"/>
      <c r="IJ952" s="236"/>
      <c r="IK952" s="236"/>
      <c r="IL952" s="236"/>
      <c r="IM952" s="236"/>
      <c r="IN952" s="236"/>
      <c r="IO952" s="236"/>
      <c r="IP952" s="236"/>
      <c r="IQ952" s="236"/>
      <c r="IR952" s="236"/>
      <c r="IS952" s="236"/>
      <c r="IT952" s="236"/>
      <c r="IU952" s="236"/>
      <c r="IV952" s="236"/>
      <c r="IW952" s="236"/>
      <c r="IX952" s="236"/>
      <c r="IY952" s="236"/>
      <c r="IZ952" s="236"/>
      <c r="JA952" s="236"/>
      <c r="JB952" s="236"/>
      <c r="JC952" s="236"/>
      <c r="JD952" s="236"/>
      <c r="JE952" s="236"/>
      <c r="JF952" s="236"/>
      <c r="JG952" s="236"/>
      <c r="JH952" s="236"/>
      <c r="JI952" s="236"/>
      <c r="JJ952" s="236"/>
      <c r="JK952" s="236"/>
      <c r="JL952" s="236"/>
      <c r="JM952" s="236"/>
      <c r="JN952" s="236"/>
      <c r="JO952" s="236"/>
      <c r="JP952" s="236"/>
      <c r="JQ952" s="236"/>
      <c r="JR952" s="236"/>
      <c r="JS952" s="236"/>
      <c r="JT952" s="236"/>
      <c r="JU952" s="236"/>
      <c r="JV952" s="236"/>
      <c r="JW952" s="236"/>
      <c r="JX952" s="236"/>
      <c r="JY952" s="236"/>
      <c r="JZ952" s="236"/>
      <c r="KA952" s="236"/>
      <c r="KB952" s="236"/>
      <c r="KC952" s="236"/>
      <c r="KD952" s="236"/>
      <c r="KE952" s="236"/>
      <c r="KF952" s="236"/>
      <c r="KG952" s="236"/>
      <c r="KH952" s="236"/>
      <c r="KI952" s="236"/>
      <c r="KJ952" s="236"/>
      <c r="KK952" s="236"/>
      <c r="KL952" s="236"/>
      <c r="KM952" s="236"/>
      <c r="KN952" s="236"/>
      <c r="KO952" s="236"/>
      <c r="KP952" s="236"/>
      <c r="KQ952" s="236"/>
      <c r="KR952" s="236"/>
      <c r="KS952" s="236"/>
      <c r="KT952" s="236"/>
      <c r="KU952" s="236"/>
      <c r="KV952" s="236"/>
      <c r="KW952" s="236"/>
      <c r="KX952" s="236"/>
      <c r="KY952" s="236"/>
      <c r="KZ952" s="236"/>
      <c r="LA952" s="236"/>
      <c r="LB952" s="236"/>
      <c r="LC952" s="236"/>
      <c r="LD952" s="236"/>
      <c r="LE952" s="236"/>
      <c r="LF952" s="236"/>
      <c r="LG952" s="236"/>
      <c r="LH952" s="236"/>
      <c r="LI952" s="236"/>
      <c r="LJ952" s="236"/>
      <c r="LK952" s="236"/>
      <c r="LL952" s="236"/>
      <c r="LM952" s="236"/>
      <c r="LN952" s="236"/>
      <c r="LO952" s="236"/>
      <c r="LP952" s="236"/>
      <c r="LQ952" s="236"/>
      <c r="LR952" s="236"/>
      <c r="LS952" s="236"/>
      <c r="LT952" s="236"/>
      <c r="LU952" s="236"/>
      <c r="LV952" s="236"/>
      <c r="LW952" s="236"/>
      <c r="LX952" s="236"/>
      <c r="LY952" s="236"/>
      <c r="LZ952" s="236"/>
      <c r="MA952" s="236"/>
      <c r="MB952" s="236"/>
      <c r="MC952" s="236"/>
      <c r="MD952" s="236"/>
      <c r="ME952" s="236"/>
      <c r="MF952" s="236"/>
      <c r="MG952" s="236"/>
      <c r="MH952" s="236"/>
      <c r="MI952" s="236"/>
      <c r="MJ952" s="236"/>
      <c r="MK952" s="236"/>
      <c r="ML952" s="236"/>
      <c r="MM952" s="236"/>
      <c r="MN952" s="236"/>
      <c r="MO952" s="236"/>
      <c r="MP952" s="236"/>
      <c r="MQ952" s="236"/>
      <c r="MR952" s="236"/>
      <c r="MS952" s="236"/>
      <c r="MT952" s="236"/>
      <c r="MU952" s="236"/>
      <c r="MV952" s="236"/>
      <c r="MW952" s="236"/>
      <c r="MX952" s="236"/>
      <c r="MY952" s="236"/>
      <c r="MZ952" s="236"/>
      <c r="NA952" s="236"/>
      <c r="NB952" s="236"/>
      <c r="NC952" s="236"/>
      <c r="ND952" s="236"/>
      <c r="NE952" s="236"/>
      <c r="NF952" s="236"/>
      <c r="NG952" s="236"/>
      <c r="NH952" s="236"/>
      <c r="NI952" s="236"/>
      <c r="NJ952" s="236"/>
      <c r="NK952" s="236"/>
      <c r="NL952" s="236"/>
      <c r="NM952" s="236"/>
      <c r="NN952" s="236"/>
      <c r="NO952" s="236"/>
      <c r="NP952" s="236"/>
      <c r="NQ952" s="236"/>
      <c r="NR952" s="236"/>
      <c r="NS952" s="236"/>
      <c r="NT952" s="236"/>
      <c r="NU952" s="236"/>
      <c r="NV952" s="236"/>
      <c r="NW952" s="236"/>
      <c r="NX952" s="236"/>
      <c r="NY952" s="236"/>
      <c r="NZ952" s="236"/>
      <c r="OA952" s="236"/>
      <c r="OB952" s="236"/>
      <c r="OC952" s="236"/>
      <c r="OD952" s="236"/>
      <c r="OE952" s="236"/>
      <c r="OF952" s="236"/>
      <c r="OG952" s="236"/>
      <c r="OH952" s="236"/>
      <c r="OI952" s="236"/>
      <c r="OJ952" s="236"/>
      <c r="OK952" s="236"/>
      <c r="OL952" s="236"/>
      <c r="OM952" s="236"/>
      <c r="ON952" s="236"/>
      <c r="OO952" s="236"/>
      <c r="OP952" s="236"/>
      <c r="OQ952" s="236"/>
      <c r="OR952" s="236"/>
      <c r="OS952" s="236"/>
      <c r="OT952" s="236"/>
      <c r="OU952" s="236"/>
      <c r="OV952" s="236"/>
      <c r="OW952" s="236"/>
      <c r="OX952" s="236"/>
      <c r="OY952" s="236"/>
      <c r="OZ952" s="236"/>
      <c r="PA952" s="236"/>
      <c r="PB952" s="236"/>
      <c r="PC952" s="236"/>
      <c r="PD952" s="236"/>
      <c r="PE952" s="236"/>
      <c r="PF952" s="236"/>
      <c r="PG952" s="236"/>
      <c r="PH952" s="236"/>
      <c r="PI952" s="236"/>
      <c r="PJ952" s="236"/>
      <c r="PK952" s="236"/>
      <c r="PL952" s="236"/>
      <c r="PM952" s="236"/>
      <c r="PN952" s="236"/>
      <c r="PO952" s="236"/>
      <c r="PP952" s="236"/>
      <c r="PQ952" s="236"/>
      <c r="PR952" s="236"/>
      <c r="PS952" s="236"/>
      <c r="PT952" s="236"/>
      <c r="PU952" s="236"/>
      <c r="PV952" s="236"/>
      <c r="PW952" s="236"/>
      <c r="PX952" s="236"/>
      <c r="PY952" s="236"/>
      <c r="PZ952" s="236"/>
      <c r="QA952" s="236"/>
      <c r="QB952" s="236"/>
      <c r="QC952" s="236"/>
      <c r="QD952" s="236"/>
      <c r="QE952" s="236"/>
      <c r="QF952" s="236"/>
      <c r="QG952" s="236"/>
      <c r="QH952" s="236"/>
      <c r="QI952" s="236"/>
      <c r="QJ952" s="236"/>
      <c r="QK952" s="236"/>
      <c r="QL952" s="236"/>
      <c r="QM952" s="236"/>
      <c r="QN952" s="236"/>
      <c r="QO952" s="236"/>
      <c r="QP952" s="236"/>
      <c r="QQ952" s="236"/>
      <c r="QR952" s="236"/>
      <c r="QS952" s="236"/>
      <c r="QT952" s="236"/>
      <c r="QU952" s="236"/>
      <c r="QV952" s="236"/>
      <c r="QW952" s="236"/>
      <c r="QX952" s="236"/>
      <c r="QY952" s="236"/>
      <c r="QZ952" s="236"/>
      <c r="RA952" s="236"/>
      <c r="RB952" s="236"/>
      <c r="RC952" s="236"/>
      <c r="RD952" s="236"/>
      <c r="RE952" s="236"/>
      <c r="RF952" s="236"/>
      <c r="RG952" s="236"/>
      <c r="RH952" s="236"/>
      <c r="RI952" s="236"/>
      <c r="RJ952" s="236"/>
      <c r="RK952" s="236"/>
      <c r="RL952" s="236"/>
      <c r="RM952" s="236"/>
      <c r="RN952" s="236"/>
      <c r="RO952" s="236"/>
      <c r="RP952" s="236"/>
      <c r="RQ952" s="236"/>
      <c r="RR952" s="236"/>
      <c r="RS952" s="236"/>
      <c r="RT952" s="236"/>
      <c r="RU952" s="236"/>
      <c r="RV952" s="236"/>
      <c r="RW952" s="236"/>
      <c r="RX952" s="236"/>
      <c r="RY952" s="236"/>
      <c r="RZ952" s="236"/>
      <c r="SA952" s="236"/>
      <c r="SB952" s="236"/>
    </row>
    <row r="953" spans="1:496" s="243" customFormat="1" ht="15" customHeight="1" x14ac:dyDescent="0.2">
      <c r="A953" s="241"/>
      <c r="B953" s="241"/>
      <c r="D953" s="241"/>
      <c r="F953" s="236"/>
      <c r="G953" s="236"/>
      <c r="H953" s="236"/>
      <c r="I953" s="236"/>
      <c r="J953" s="236"/>
      <c r="K953" s="236"/>
      <c r="L953" s="236"/>
      <c r="M953" s="236"/>
      <c r="N953" s="236"/>
      <c r="O953" s="236"/>
      <c r="P953" s="236"/>
      <c r="Q953" s="236"/>
      <c r="R953" s="236"/>
      <c r="S953" s="236"/>
      <c r="T953" s="236"/>
      <c r="U953" s="236"/>
      <c r="V953" s="236"/>
      <c r="W953" s="236"/>
      <c r="X953" s="236"/>
      <c r="Y953" s="236"/>
      <c r="Z953" s="236"/>
      <c r="AA953" s="236"/>
      <c r="AB953" s="236"/>
      <c r="AC953" s="236"/>
      <c r="AD953" s="236"/>
      <c r="AE953" s="236"/>
      <c r="AF953" s="236"/>
      <c r="AG953" s="236"/>
      <c r="AH953" s="236"/>
      <c r="AI953" s="236"/>
      <c r="AJ953" s="236"/>
      <c r="AK953" s="236"/>
      <c r="AL953" s="236"/>
      <c r="AM953" s="236"/>
      <c r="AN953" s="236"/>
      <c r="AO953" s="236"/>
      <c r="AP953" s="236"/>
      <c r="AQ953" s="236"/>
      <c r="AR953" s="236"/>
      <c r="AS953" s="236"/>
      <c r="AT953" s="236"/>
      <c r="AU953" s="236"/>
      <c r="AV953" s="236"/>
      <c r="AW953" s="236"/>
      <c r="AX953" s="236"/>
      <c r="AY953" s="236"/>
      <c r="AZ953" s="236"/>
      <c r="BA953" s="236"/>
      <c r="BB953" s="236"/>
      <c r="BC953" s="236"/>
      <c r="BD953" s="236"/>
      <c r="BE953" s="236"/>
      <c r="BF953" s="236"/>
      <c r="BG953" s="236"/>
      <c r="BH953" s="236"/>
      <c r="BI953" s="236"/>
      <c r="BJ953" s="236"/>
      <c r="BK953" s="236"/>
      <c r="BL953" s="236"/>
      <c r="BM953" s="236"/>
      <c r="BN953" s="236"/>
      <c r="BO953" s="236"/>
      <c r="BP953" s="236"/>
      <c r="BQ953" s="236"/>
      <c r="BR953" s="236"/>
      <c r="BS953" s="236"/>
      <c r="BT953" s="236"/>
      <c r="BU953" s="236"/>
      <c r="BV953" s="236"/>
      <c r="BW953" s="236"/>
      <c r="BX953" s="236"/>
      <c r="BY953" s="236"/>
      <c r="BZ953" s="236"/>
      <c r="CA953" s="236"/>
      <c r="CB953" s="236"/>
      <c r="CC953" s="236"/>
      <c r="CD953" s="236"/>
      <c r="CE953" s="236"/>
      <c r="CF953" s="236"/>
      <c r="CG953" s="236"/>
      <c r="CH953" s="236"/>
      <c r="CI953" s="236"/>
      <c r="CJ953" s="236"/>
      <c r="CK953" s="236"/>
      <c r="CL953" s="236"/>
      <c r="CM953" s="236"/>
      <c r="CN953" s="236"/>
      <c r="CO953" s="236"/>
      <c r="CP953" s="236"/>
      <c r="CQ953" s="236"/>
      <c r="CR953" s="236"/>
      <c r="CS953" s="236"/>
      <c r="CT953" s="236"/>
      <c r="CU953" s="236"/>
      <c r="CV953" s="236"/>
      <c r="CW953" s="236"/>
      <c r="CX953" s="236"/>
      <c r="CY953" s="236"/>
      <c r="CZ953" s="236"/>
      <c r="DA953" s="236"/>
      <c r="DB953" s="236"/>
      <c r="DC953" s="236"/>
      <c r="DD953" s="236"/>
      <c r="DE953" s="236"/>
      <c r="DF953" s="236"/>
      <c r="DG953" s="236"/>
      <c r="DH953" s="236"/>
      <c r="DI953" s="236"/>
      <c r="DJ953" s="236"/>
      <c r="DK953" s="236"/>
      <c r="DL953" s="236"/>
      <c r="DM953" s="236"/>
      <c r="DN953" s="236"/>
      <c r="DO953" s="236"/>
      <c r="DP953" s="236"/>
      <c r="DQ953" s="236"/>
      <c r="DR953" s="236"/>
      <c r="DS953" s="236"/>
      <c r="DT953" s="236"/>
      <c r="DU953" s="236"/>
      <c r="DV953" s="236"/>
      <c r="DW953" s="236"/>
      <c r="DX953" s="236"/>
      <c r="DY953" s="236"/>
      <c r="DZ953" s="236"/>
      <c r="EA953" s="236"/>
      <c r="EB953" s="236"/>
      <c r="EC953" s="236"/>
      <c r="ED953" s="236"/>
      <c r="EE953" s="236"/>
      <c r="EF953" s="236"/>
      <c r="EG953" s="236"/>
      <c r="EH953" s="236"/>
      <c r="EI953" s="236"/>
      <c r="EJ953" s="236"/>
      <c r="EK953" s="236"/>
      <c r="EL953" s="236"/>
      <c r="EM953" s="236"/>
      <c r="EN953" s="236"/>
      <c r="EO953" s="236"/>
      <c r="EP953" s="236"/>
      <c r="EQ953" s="236"/>
      <c r="ER953" s="236"/>
      <c r="ES953" s="236"/>
      <c r="ET953" s="236"/>
      <c r="EU953" s="236"/>
      <c r="EV953" s="236"/>
      <c r="EW953" s="236"/>
      <c r="EX953" s="236"/>
      <c r="EY953" s="236"/>
      <c r="EZ953" s="236"/>
      <c r="FA953" s="236"/>
      <c r="FB953" s="236"/>
      <c r="FC953" s="236"/>
      <c r="FD953" s="236"/>
      <c r="FE953" s="236"/>
      <c r="FF953" s="236"/>
      <c r="FG953" s="236"/>
      <c r="FH953" s="236"/>
      <c r="FI953" s="236"/>
      <c r="FJ953" s="236"/>
      <c r="FK953" s="236"/>
      <c r="FL953" s="236"/>
      <c r="FM953" s="236"/>
      <c r="FN953" s="236"/>
      <c r="FO953" s="236"/>
      <c r="FP953" s="236"/>
      <c r="FQ953" s="236"/>
      <c r="FR953" s="236"/>
      <c r="FS953" s="236"/>
      <c r="FT953" s="236"/>
      <c r="FU953" s="236"/>
      <c r="FV953" s="236"/>
      <c r="FW953" s="236"/>
      <c r="FX953" s="236"/>
      <c r="FY953" s="236"/>
      <c r="FZ953" s="236"/>
      <c r="GA953" s="236"/>
      <c r="GB953" s="236"/>
      <c r="GC953" s="236"/>
      <c r="GD953" s="236"/>
      <c r="GE953" s="236"/>
      <c r="GF953" s="236"/>
      <c r="GG953" s="236"/>
      <c r="GH953" s="236"/>
      <c r="GI953" s="236"/>
      <c r="GJ953" s="236"/>
      <c r="GK953" s="236"/>
      <c r="GL953" s="236"/>
      <c r="GM953" s="236"/>
      <c r="GN953" s="236"/>
      <c r="GO953" s="236"/>
      <c r="GP953" s="236"/>
      <c r="GQ953" s="236"/>
      <c r="GR953" s="236"/>
      <c r="GS953" s="236"/>
      <c r="GT953" s="236"/>
      <c r="GU953" s="236"/>
      <c r="GV953" s="236"/>
      <c r="GW953" s="236"/>
      <c r="GX953" s="236"/>
      <c r="GY953" s="236"/>
      <c r="GZ953" s="236"/>
      <c r="HA953" s="236"/>
      <c r="HB953" s="236"/>
      <c r="HC953" s="236"/>
      <c r="HD953" s="236"/>
      <c r="HE953" s="236"/>
      <c r="HF953" s="236"/>
      <c r="HG953" s="236"/>
      <c r="HH953" s="236"/>
      <c r="HI953" s="236"/>
      <c r="HJ953" s="236"/>
      <c r="HK953" s="236"/>
      <c r="HL953" s="236"/>
      <c r="HM953" s="236"/>
      <c r="HN953" s="236"/>
      <c r="HO953" s="236"/>
      <c r="HP953" s="236"/>
      <c r="HQ953" s="236"/>
      <c r="HR953" s="236"/>
      <c r="HS953" s="236"/>
      <c r="HT953" s="236"/>
      <c r="HU953" s="236"/>
      <c r="HV953" s="236"/>
      <c r="HW953" s="236"/>
      <c r="HX953" s="236"/>
      <c r="HY953" s="236"/>
      <c r="HZ953" s="236"/>
      <c r="IA953" s="236"/>
      <c r="IB953" s="236"/>
      <c r="IC953" s="236"/>
      <c r="ID953" s="236"/>
      <c r="IE953" s="236"/>
      <c r="IF953" s="236"/>
      <c r="IG953" s="236"/>
      <c r="IH953" s="236"/>
      <c r="II953" s="236"/>
      <c r="IJ953" s="236"/>
      <c r="IK953" s="236"/>
      <c r="IL953" s="236"/>
      <c r="IM953" s="236"/>
      <c r="IN953" s="236"/>
      <c r="IO953" s="236"/>
      <c r="IP953" s="236"/>
      <c r="IQ953" s="236"/>
      <c r="IR953" s="236"/>
      <c r="IS953" s="236"/>
      <c r="IT953" s="236"/>
      <c r="IU953" s="236"/>
      <c r="IV953" s="236"/>
      <c r="IW953" s="236"/>
      <c r="IX953" s="236"/>
      <c r="IY953" s="236"/>
      <c r="IZ953" s="236"/>
      <c r="JA953" s="236"/>
      <c r="JB953" s="236"/>
      <c r="JC953" s="236"/>
      <c r="JD953" s="236"/>
      <c r="JE953" s="236"/>
      <c r="JF953" s="236"/>
      <c r="JG953" s="236"/>
      <c r="JH953" s="236"/>
      <c r="JI953" s="236"/>
      <c r="JJ953" s="236"/>
      <c r="JK953" s="236"/>
      <c r="JL953" s="236"/>
      <c r="JM953" s="236"/>
      <c r="JN953" s="236"/>
      <c r="JO953" s="236"/>
      <c r="JP953" s="236"/>
      <c r="JQ953" s="236"/>
      <c r="JR953" s="236"/>
      <c r="JS953" s="236"/>
      <c r="JT953" s="236"/>
      <c r="JU953" s="236"/>
      <c r="JV953" s="236"/>
      <c r="JW953" s="236"/>
      <c r="JX953" s="236"/>
      <c r="JY953" s="236"/>
      <c r="JZ953" s="236"/>
      <c r="KA953" s="236"/>
      <c r="KB953" s="236"/>
      <c r="KC953" s="236"/>
      <c r="KD953" s="236"/>
      <c r="KE953" s="236"/>
      <c r="KF953" s="236"/>
      <c r="KG953" s="236"/>
      <c r="KH953" s="236"/>
      <c r="KI953" s="236"/>
      <c r="KJ953" s="236"/>
      <c r="KK953" s="236"/>
      <c r="KL953" s="236"/>
      <c r="KM953" s="236"/>
      <c r="KN953" s="236"/>
      <c r="KO953" s="236"/>
      <c r="KP953" s="236"/>
      <c r="KQ953" s="236"/>
      <c r="KR953" s="236"/>
      <c r="KS953" s="236"/>
      <c r="KT953" s="236"/>
      <c r="KU953" s="236"/>
      <c r="KV953" s="236"/>
      <c r="KW953" s="236"/>
      <c r="KX953" s="236"/>
      <c r="KY953" s="236"/>
      <c r="KZ953" s="236"/>
      <c r="LA953" s="236"/>
      <c r="LB953" s="236"/>
      <c r="LC953" s="236"/>
      <c r="LD953" s="236"/>
      <c r="LE953" s="236"/>
      <c r="LF953" s="236"/>
      <c r="LG953" s="236"/>
      <c r="LH953" s="236"/>
      <c r="LI953" s="236"/>
      <c r="LJ953" s="236"/>
      <c r="LK953" s="236"/>
      <c r="LL953" s="236"/>
      <c r="LM953" s="236"/>
      <c r="LN953" s="236"/>
      <c r="LO953" s="236"/>
      <c r="LP953" s="236"/>
      <c r="LQ953" s="236"/>
      <c r="LR953" s="236"/>
      <c r="LS953" s="236"/>
      <c r="LT953" s="236"/>
      <c r="LU953" s="236"/>
      <c r="LV953" s="236"/>
      <c r="LW953" s="236"/>
      <c r="LX953" s="236"/>
      <c r="LY953" s="236"/>
      <c r="LZ953" s="236"/>
      <c r="MA953" s="236"/>
      <c r="MB953" s="236"/>
      <c r="MC953" s="236"/>
      <c r="MD953" s="236"/>
      <c r="ME953" s="236"/>
      <c r="MF953" s="236"/>
      <c r="MG953" s="236"/>
      <c r="MH953" s="236"/>
      <c r="MI953" s="236"/>
      <c r="MJ953" s="236"/>
      <c r="MK953" s="236"/>
      <c r="ML953" s="236"/>
      <c r="MM953" s="236"/>
      <c r="MN953" s="236"/>
      <c r="MO953" s="236"/>
      <c r="MP953" s="236"/>
      <c r="MQ953" s="236"/>
      <c r="MR953" s="236"/>
      <c r="MS953" s="236"/>
      <c r="MT953" s="236"/>
      <c r="MU953" s="236"/>
      <c r="MV953" s="236"/>
      <c r="MW953" s="236"/>
      <c r="MX953" s="236"/>
      <c r="MY953" s="236"/>
      <c r="MZ953" s="236"/>
      <c r="NA953" s="236"/>
      <c r="NB953" s="236"/>
      <c r="NC953" s="236"/>
      <c r="ND953" s="236"/>
      <c r="NE953" s="236"/>
      <c r="NF953" s="236"/>
      <c r="NG953" s="236"/>
      <c r="NH953" s="236"/>
      <c r="NI953" s="236"/>
      <c r="NJ953" s="236"/>
      <c r="NK953" s="236"/>
      <c r="NL953" s="236"/>
      <c r="NM953" s="236"/>
      <c r="NN953" s="236"/>
      <c r="NO953" s="236"/>
      <c r="NP953" s="236"/>
      <c r="NQ953" s="236"/>
      <c r="NR953" s="236"/>
      <c r="NS953" s="236"/>
      <c r="NT953" s="236"/>
      <c r="NU953" s="236"/>
      <c r="NV953" s="236"/>
      <c r="NW953" s="236"/>
      <c r="NX953" s="236"/>
      <c r="NY953" s="236"/>
      <c r="NZ953" s="236"/>
      <c r="OA953" s="236"/>
      <c r="OB953" s="236"/>
      <c r="OC953" s="236"/>
      <c r="OD953" s="236"/>
      <c r="OE953" s="236"/>
      <c r="OF953" s="236"/>
      <c r="OG953" s="236"/>
      <c r="OH953" s="236"/>
      <c r="OI953" s="236"/>
      <c r="OJ953" s="236"/>
      <c r="OK953" s="236"/>
      <c r="OL953" s="236"/>
      <c r="OM953" s="236"/>
      <c r="ON953" s="236"/>
      <c r="OO953" s="236"/>
      <c r="OP953" s="236"/>
      <c r="OQ953" s="236"/>
      <c r="OR953" s="236"/>
      <c r="OS953" s="236"/>
      <c r="OT953" s="236"/>
      <c r="OU953" s="236"/>
      <c r="OV953" s="236"/>
      <c r="OW953" s="236"/>
      <c r="OX953" s="236"/>
      <c r="OY953" s="236"/>
      <c r="OZ953" s="236"/>
      <c r="PA953" s="236"/>
      <c r="PB953" s="236"/>
      <c r="PC953" s="236"/>
      <c r="PD953" s="236"/>
      <c r="PE953" s="236"/>
      <c r="PF953" s="236"/>
      <c r="PG953" s="236"/>
      <c r="PH953" s="236"/>
      <c r="PI953" s="236"/>
      <c r="PJ953" s="236"/>
      <c r="PK953" s="236"/>
      <c r="PL953" s="236"/>
      <c r="PM953" s="236"/>
      <c r="PN953" s="236"/>
      <c r="PO953" s="236"/>
      <c r="PP953" s="236"/>
      <c r="PQ953" s="236"/>
      <c r="PR953" s="236"/>
      <c r="PS953" s="236"/>
      <c r="PT953" s="236"/>
      <c r="PU953" s="236"/>
      <c r="PV953" s="236"/>
      <c r="PW953" s="236"/>
      <c r="PX953" s="236"/>
      <c r="PY953" s="236"/>
      <c r="PZ953" s="236"/>
      <c r="QA953" s="236"/>
      <c r="QB953" s="236"/>
      <c r="QC953" s="236"/>
      <c r="QD953" s="236"/>
      <c r="QE953" s="236"/>
      <c r="QF953" s="236"/>
      <c r="QG953" s="236"/>
      <c r="QH953" s="236"/>
      <c r="QI953" s="236"/>
      <c r="QJ953" s="236"/>
      <c r="QK953" s="236"/>
      <c r="QL953" s="236"/>
      <c r="QM953" s="236"/>
      <c r="QN953" s="236"/>
      <c r="QO953" s="236"/>
      <c r="QP953" s="236"/>
      <c r="QQ953" s="236"/>
      <c r="QR953" s="236"/>
      <c r="QS953" s="236"/>
      <c r="QT953" s="236"/>
      <c r="QU953" s="236"/>
      <c r="QV953" s="236"/>
      <c r="QW953" s="236"/>
      <c r="QX953" s="236"/>
      <c r="QY953" s="236"/>
      <c r="QZ953" s="236"/>
      <c r="RA953" s="236"/>
      <c r="RB953" s="236"/>
      <c r="RC953" s="236"/>
      <c r="RD953" s="236"/>
      <c r="RE953" s="236"/>
      <c r="RF953" s="236"/>
      <c r="RG953" s="236"/>
      <c r="RH953" s="236"/>
      <c r="RI953" s="236"/>
      <c r="RJ953" s="236"/>
      <c r="RK953" s="236"/>
      <c r="RL953" s="236"/>
      <c r="RM953" s="236"/>
      <c r="RN953" s="236"/>
      <c r="RO953" s="236"/>
      <c r="RP953" s="236"/>
      <c r="RQ953" s="236"/>
      <c r="RR953" s="236"/>
      <c r="RS953" s="236"/>
      <c r="RT953" s="236"/>
      <c r="RU953" s="236"/>
      <c r="RV953" s="236"/>
      <c r="RW953" s="236"/>
      <c r="RX953" s="236"/>
      <c r="RY953" s="236"/>
      <c r="RZ953" s="236"/>
      <c r="SA953" s="236"/>
      <c r="SB953" s="236"/>
    </row>
    <row r="954" spans="1:496" s="243" customFormat="1" ht="15" customHeight="1" x14ac:dyDescent="0.2">
      <c r="A954" s="241"/>
      <c r="B954" s="241"/>
      <c r="D954" s="241"/>
      <c r="F954" s="236"/>
      <c r="G954" s="236"/>
      <c r="H954" s="236"/>
      <c r="I954" s="236"/>
      <c r="J954" s="236"/>
      <c r="K954" s="236"/>
      <c r="L954" s="236"/>
      <c r="M954" s="236"/>
      <c r="N954" s="236"/>
      <c r="O954" s="236"/>
      <c r="P954" s="236"/>
      <c r="Q954" s="236"/>
      <c r="R954" s="236"/>
      <c r="S954" s="236"/>
      <c r="T954" s="236"/>
      <c r="U954" s="236"/>
      <c r="V954" s="236"/>
      <c r="W954" s="236"/>
      <c r="X954" s="236"/>
      <c r="Y954" s="236"/>
      <c r="Z954" s="236"/>
      <c r="AA954" s="236"/>
      <c r="AB954" s="236"/>
      <c r="AC954" s="236"/>
      <c r="AD954" s="236"/>
      <c r="AE954" s="236"/>
      <c r="AF954" s="236"/>
      <c r="AG954" s="236"/>
      <c r="AH954" s="236"/>
      <c r="AI954" s="236"/>
      <c r="AJ954" s="236"/>
      <c r="AK954" s="236"/>
      <c r="AL954" s="236"/>
      <c r="AM954" s="236"/>
      <c r="AN954" s="236"/>
      <c r="AO954" s="236"/>
      <c r="AP954" s="236"/>
      <c r="AQ954" s="236"/>
      <c r="AR954" s="236"/>
      <c r="AS954" s="236"/>
      <c r="AT954" s="236"/>
      <c r="AU954" s="236"/>
      <c r="AV954" s="236"/>
      <c r="AW954" s="236"/>
      <c r="AX954" s="236"/>
      <c r="AY954" s="236"/>
      <c r="AZ954" s="236"/>
      <c r="BA954" s="236"/>
      <c r="BB954" s="236"/>
      <c r="BC954" s="236"/>
      <c r="BD954" s="236"/>
      <c r="BE954" s="236"/>
      <c r="BF954" s="236"/>
      <c r="BG954" s="236"/>
      <c r="BH954" s="236"/>
      <c r="BI954" s="236"/>
      <c r="BJ954" s="236"/>
      <c r="BK954" s="236"/>
      <c r="BL954" s="236"/>
      <c r="BM954" s="236"/>
      <c r="BN954" s="236"/>
      <c r="BO954" s="236"/>
      <c r="BP954" s="236"/>
      <c r="BQ954" s="236"/>
      <c r="BR954" s="236"/>
      <c r="BS954" s="236"/>
      <c r="BT954" s="236"/>
      <c r="BU954" s="236"/>
      <c r="BV954" s="236"/>
      <c r="BW954" s="236"/>
      <c r="BX954" s="236"/>
      <c r="BY954" s="236"/>
      <c r="BZ954" s="236"/>
      <c r="CA954" s="236"/>
      <c r="CB954" s="236"/>
      <c r="CC954" s="236"/>
      <c r="CD954" s="236"/>
      <c r="CE954" s="236"/>
      <c r="CF954" s="236"/>
      <c r="CG954" s="236"/>
      <c r="CH954" s="236"/>
      <c r="CI954" s="236"/>
      <c r="CJ954" s="236"/>
      <c r="CK954" s="236"/>
      <c r="CL954" s="236"/>
      <c r="CM954" s="236"/>
      <c r="CN954" s="236"/>
      <c r="CO954" s="236"/>
      <c r="CP954" s="236"/>
      <c r="CQ954" s="236"/>
      <c r="CR954" s="236"/>
      <c r="CS954" s="236"/>
      <c r="CT954" s="236"/>
      <c r="CU954" s="236"/>
      <c r="CV954" s="236"/>
      <c r="CW954" s="236"/>
      <c r="CX954" s="236"/>
      <c r="CY954" s="236"/>
      <c r="CZ954" s="236"/>
      <c r="DA954" s="236"/>
      <c r="DB954" s="236"/>
      <c r="DC954" s="236"/>
      <c r="DD954" s="236"/>
      <c r="DE954" s="236"/>
      <c r="DF954" s="236"/>
      <c r="DG954" s="236"/>
      <c r="DH954" s="236"/>
      <c r="DI954" s="236"/>
      <c r="DJ954" s="236"/>
      <c r="DK954" s="236"/>
      <c r="DL954" s="236"/>
      <c r="DM954" s="236"/>
      <c r="DN954" s="236"/>
      <c r="DO954" s="236"/>
      <c r="DP954" s="236"/>
      <c r="DQ954" s="236"/>
      <c r="DR954" s="236"/>
      <c r="DS954" s="236"/>
      <c r="DT954" s="236"/>
      <c r="DU954" s="236"/>
      <c r="DV954" s="236"/>
      <c r="DW954" s="236"/>
      <c r="DX954" s="236"/>
      <c r="DY954" s="236"/>
      <c r="DZ954" s="236"/>
      <c r="EA954" s="236"/>
      <c r="EB954" s="236"/>
      <c r="EC954" s="236"/>
      <c r="ED954" s="236"/>
      <c r="EE954" s="236"/>
      <c r="EF954" s="236"/>
      <c r="EG954" s="236"/>
      <c r="EH954" s="236"/>
      <c r="EI954" s="236"/>
      <c r="EJ954" s="236"/>
      <c r="EK954" s="236"/>
      <c r="EL954" s="236"/>
      <c r="EM954" s="236"/>
      <c r="EN954" s="236"/>
      <c r="EO954" s="236"/>
      <c r="EP954" s="236"/>
      <c r="EQ954" s="236"/>
      <c r="ER954" s="236"/>
      <c r="ES954" s="236"/>
      <c r="ET954" s="236"/>
      <c r="EU954" s="236"/>
      <c r="EV954" s="236"/>
      <c r="EW954" s="236"/>
      <c r="EX954" s="236"/>
      <c r="EY954" s="236"/>
      <c r="EZ954" s="236"/>
      <c r="FA954" s="236"/>
      <c r="FB954" s="236"/>
      <c r="FC954" s="236"/>
      <c r="FD954" s="236"/>
      <c r="FE954" s="236"/>
      <c r="FF954" s="236"/>
      <c r="FG954" s="236"/>
      <c r="FH954" s="236"/>
      <c r="FI954" s="236"/>
      <c r="FJ954" s="236"/>
      <c r="FK954" s="236"/>
      <c r="FL954" s="236"/>
      <c r="FM954" s="236"/>
      <c r="FN954" s="236"/>
      <c r="FO954" s="236"/>
      <c r="FP954" s="236"/>
      <c r="FQ954" s="236"/>
      <c r="FR954" s="236"/>
      <c r="FS954" s="236"/>
      <c r="FT954" s="236"/>
      <c r="FU954" s="236"/>
      <c r="FV954" s="236"/>
      <c r="FW954" s="236"/>
      <c r="FX954" s="236"/>
      <c r="FY954" s="236"/>
      <c r="FZ954" s="236"/>
      <c r="GA954" s="236"/>
      <c r="GB954" s="236"/>
      <c r="GC954" s="236"/>
      <c r="GD954" s="236"/>
      <c r="GE954" s="236"/>
      <c r="GF954" s="236"/>
      <c r="GG954" s="236"/>
      <c r="GH954" s="236"/>
      <c r="GI954" s="236"/>
      <c r="GJ954" s="236"/>
      <c r="GK954" s="236"/>
      <c r="GL954" s="236"/>
      <c r="GM954" s="236"/>
      <c r="GN954" s="236"/>
      <c r="GO954" s="236"/>
      <c r="GP954" s="236"/>
      <c r="GQ954" s="236"/>
      <c r="GR954" s="236"/>
      <c r="GS954" s="236"/>
      <c r="GT954" s="236"/>
      <c r="GU954" s="236"/>
      <c r="GV954" s="236"/>
      <c r="GW954" s="236"/>
      <c r="GX954" s="236"/>
      <c r="GY954" s="236"/>
      <c r="GZ954" s="236"/>
      <c r="HA954" s="236"/>
      <c r="HB954" s="236"/>
      <c r="HC954" s="236"/>
      <c r="HD954" s="236"/>
      <c r="HE954" s="236"/>
      <c r="HF954" s="236"/>
      <c r="HG954" s="236"/>
      <c r="HH954" s="236"/>
      <c r="HI954" s="236"/>
      <c r="HJ954" s="236"/>
      <c r="HK954" s="236"/>
      <c r="HL954" s="236"/>
      <c r="HM954" s="236"/>
      <c r="HN954" s="236"/>
      <c r="HO954" s="236"/>
      <c r="HP954" s="236"/>
      <c r="HQ954" s="236"/>
      <c r="HR954" s="236"/>
      <c r="HS954" s="236"/>
      <c r="HT954" s="236"/>
      <c r="HU954" s="236"/>
      <c r="HV954" s="236"/>
      <c r="HW954" s="236"/>
      <c r="HX954" s="236"/>
      <c r="HY954" s="236"/>
      <c r="HZ954" s="236"/>
      <c r="IA954" s="236"/>
      <c r="IB954" s="236"/>
      <c r="IC954" s="236"/>
      <c r="ID954" s="236"/>
      <c r="IE954" s="236"/>
      <c r="IF954" s="236"/>
      <c r="IG954" s="236"/>
      <c r="IH954" s="236"/>
      <c r="II954" s="236"/>
      <c r="IJ954" s="236"/>
      <c r="IK954" s="236"/>
      <c r="IL954" s="236"/>
      <c r="IM954" s="236"/>
      <c r="IN954" s="236"/>
      <c r="IO954" s="236"/>
      <c r="IP954" s="236"/>
      <c r="IQ954" s="236"/>
      <c r="IR954" s="236"/>
      <c r="IS954" s="236"/>
      <c r="IT954" s="236"/>
      <c r="IU954" s="236"/>
      <c r="IV954" s="236"/>
      <c r="IW954" s="236"/>
      <c r="IX954" s="236"/>
      <c r="IY954" s="236"/>
      <c r="IZ954" s="236"/>
      <c r="JA954" s="236"/>
      <c r="JB954" s="236"/>
      <c r="JC954" s="236"/>
      <c r="JD954" s="236"/>
      <c r="JE954" s="236"/>
      <c r="JF954" s="236"/>
      <c r="JG954" s="236"/>
      <c r="JH954" s="236"/>
      <c r="JI954" s="236"/>
      <c r="JJ954" s="236"/>
      <c r="JK954" s="236"/>
      <c r="JL954" s="236"/>
      <c r="JM954" s="236"/>
      <c r="JN954" s="236"/>
      <c r="JO954" s="236"/>
      <c r="JP954" s="236"/>
      <c r="JQ954" s="236"/>
      <c r="JR954" s="236"/>
      <c r="JS954" s="236"/>
      <c r="JT954" s="236"/>
      <c r="JU954" s="236"/>
      <c r="JV954" s="236"/>
      <c r="JW954" s="236"/>
      <c r="JX954" s="236"/>
      <c r="JY954" s="236"/>
      <c r="JZ954" s="236"/>
      <c r="KA954" s="236"/>
      <c r="KB954" s="236"/>
      <c r="KC954" s="236"/>
      <c r="KD954" s="236"/>
      <c r="KE954" s="236"/>
      <c r="KF954" s="236"/>
      <c r="KG954" s="236"/>
      <c r="KH954" s="236"/>
      <c r="KI954" s="236"/>
      <c r="KJ954" s="236"/>
      <c r="KK954" s="236"/>
      <c r="KL954" s="236"/>
      <c r="KM954" s="236"/>
      <c r="KN954" s="236"/>
      <c r="KO954" s="236"/>
      <c r="KP954" s="236"/>
      <c r="KQ954" s="236"/>
      <c r="KR954" s="236"/>
      <c r="KS954" s="236"/>
      <c r="KT954" s="236"/>
      <c r="KU954" s="236"/>
      <c r="KV954" s="236"/>
      <c r="KW954" s="236"/>
      <c r="KX954" s="236"/>
      <c r="KY954" s="236"/>
      <c r="KZ954" s="236"/>
      <c r="LA954" s="236"/>
      <c r="LB954" s="236"/>
      <c r="LC954" s="236"/>
      <c r="LD954" s="236"/>
      <c r="LE954" s="236"/>
      <c r="LF954" s="236"/>
      <c r="LG954" s="236"/>
      <c r="LH954" s="236"/>
      <c r="LI954" s="236"/>
      <c r="LJ954" s="236"/>
      <c r="LK954" s="236"/>
      <c r="LL954" s="236"/>
      <c r="LM954" s="236"/>
      <c r="LN954" s="236"/>
      <c r="LO954" s="236"/>
      <c r="LP954" s="236"/>
      <c r="LQ954" s="236"/>
      <c r="LR954" s="236"/>
      <c r="LS954" s="236"/>
      <c r="LT954" s="236"/>
      <c r="LU954" s="236"/>
      <c r="LV954" s="236"/>
      <c r="LW954" s="236"/>
      <c r="LX954" s="236"/>
      <c r="LY954" s="236"/>
      <c r="LZ954" s="236"/>
      <c r="MA954" s="236"/>
      <c r="MB954" s="236"/>
      <c r="MC954" s="236"/>
      <c r="MD954" s="236"/>
      <c r="ME954" s="236"/>
      <c r="MF954" s="236"/>
      <c r="MG954" s="236"/>
      <c r="MH954" s="236"/>
      <c r="MI954" s="236"/>
      <c r="MJ954" s="236"/>
      <c r="MK954" s="236"/>
      <c r="ML954" s="236"/>
      <c r="MM954" s="236"/>
      <c r="MN954" s="236"/>
      <c r="MO954" s="236"/>
      <c r="MP954" s="236"/>
      <c r="MQ954" s="236"/>
      <c r="MR954" s="236"/>
      <c r="MS954" s="236"/>
      <c r="MT954" s="236"/>
      <c r="MU954" s="236"/>
      <c r="MV954" s="236"/>
      <c r="MW954" s="236"/>
      <c r="MX954" s="236"/>
      <c r="MY954" s="236"/>
      <c r="MZ954" s="236"/>
      <c r="NA954" s="236"/>
      <c r="NB954" s="236"/>
      <c r="NC954" s="236"/>
      <c r="ND954" s="236"/>
      <c r="NE954" s="236"/>
      <c r="NF954" s="236"/>
      <c r="NG954" s="236"/>
      <c r="NH954" s="236"/>
      <c r="NI954" s="236"/>
      <c r="NJ954" s="236"/>
      <c r="NK954" s="236"/>
      <c r="NL954" s="236"/>
      <c r="NM954" s="236"/>
      <c r="NN954" s="236"/>
      <c r="NO954" s="236"/>
      <c r="NP954" s="236"/>
      <c r="NQ954" s="236"/>
      <c r="NR954" s="236"/>
      <c r="NS954" s="236"/>
      <c r="NT954" s="236"/>
      <c r="NU954" s="236"/>
      <c r="NV954" s="236"/>
      <c r="NW954" s="236"/>
      <c r="NX954" s="236"/>
      <c r="NY954" s="236"/>
      <c r="NZ954" s="236"/>
      <c r="OA954" s="236"/>
      <c r="OB954" s="236"/>
      <c r="OC954" s="236"/>
      <c r="OD954" s="236"/>
      <c r="OE954" s="236"/>
      <c r="OF954" s="236"/>
      <c r="OG954" s="236"/>
      <c r="OH954" s="236"/>
      <c r="OI954" s="236"/>
      <c r="OJ954" s="236"/>
      <c r="OK954" s="236"/>
      <c r="OL954" s="236"/>
      <c r="OM954" s="236"/>
      <c r="ON954" s="236"/>
      <c r="OO954" s="236"/>
      <c r="OP954" s="236"/>
      <c r="OQ954" s="236"/>
      <c r="OR954" s="236"/>
      <c r="OS954" s="236"/>
      <c r="OT954" s="236"/>
      <c r="OU954" s="236"/>
      <c r="OV954" s="236"/>
      <c r="OW954" s="236"/>
      <c r="OX954" s="236"/>
      <c r="OY954" s="236"/>
      <c r="OZ954" s="236"/>
      <c r="PA954" s="236"/>
      <c r="PB954" s="236"/>
      <c r="PC954" s="236"/>
      <c r="PD954" s="236"/>
      <c r="PE954" s="236"/>
      <c r="PF954" s="236"/>
      <c r="PG954" s="236"/>
      <c r="PH954" s="236"/>
      <c r="PI954" s="236"/>
      <c r="PJ954" s="236"/>
      <c r="PK954" s="236"/>
      <c r="PL954" s="236"/>
      <c r="PM954" s="236"/>
      <c r="PN954" s="236"/>
      <c r="PO954" s="236"/>
      <c r="PP954" s="236"/>
      <c r="PQ954" s="236"/>
      <c r="PR954" s="236"/>
      <c r="PS954" s="236"/>
      <c r="PT954" s="236"/>
      <c r="PU954" s="236"/>
      <c r="PV954" s="236"/>
      <c r="PW954" s="236"/>
      <c r="PX954" s="236"/>
      <c r="PY954" s="236"/>
      <c r="PZ954" s="236"/>
      <c r="QA954" s="236"/>
      <c r="QB954" s="236"/>
      <c r="QC954" s="236"/>
      <c r="QD954" s="236"/>
      <c r="QE954" s="236"/>
      <c r="QF954" s="236"/>
      <c r="QG954" s="236"/>
      <c r="QH954" s="236"/>
      <c r="QI954" s="236"/>
      <c r="QJ954" s="236"/>
      <c r="QK954" s="236"/>
      <c r="QL954" s="236"/>
      <c r="QM954" s="236"/>
      <c r="QN954" s="236"/>
      <c r="QO954" s="236"/>
      <c r="QP954" s="236"/>
      <c r="QQ954" s="236"/>
      <c r="QR954" s="236"/>
      <c r="QS954" s="236"/>
      <c r="QT954" s="236"/>
      <c r="QU954" s="236"/>
      <c r="QV954" s="236"/>
      <c r="QW954" s="236"/>
      <c r="QX954" s="236"/>
      <c r="QY954" s="236"/>
      <c r="QZ954" s="236"/>
      <c r="RA954" s="236"/>
      <c r="RB954" s="236"/>
      <c r="RC954" s="236"/>
      <c r="RD954" s="236"/>
      <c r="RE954" s="236"/>
      <c r="RF954" s="236"/>
      <c r="RG954" s="236"/>
      <c r="RH954" s="236"/>
      <c r="RI954" s="236"/>
      <c r="RJ954" s="236"/>
      <c r="RK954" s="236"/>
      <c r="RL954" s="236"/>
      <c r="RM954" s="236"/>
      <c r="RN954" s="236"/>
      <c r="RO954" s="236"/>
      <c r="RP954" s="236"/>
      <c r="RQ954" s="236"/>
      <c r="RR954" s="236"/>
      <c r="RS954" s="236"/>
      <c r="RT954" s="236"/>
      <c r="RU954" s="236"/>
      <c r="RV954" s="236"/>
      <c r="RW954" s="236"/>
      <c r="RX954" s="236"/>
      <c r="RY954" s="236"/>
      <c r="RZ954" s="236"/>
      <c r="SA954" s="236"/>
      <c r="SB954" s="236"/>
    </row>
    <row r="955" spans="1:496" ht="15" customHeight="1" x14ac:dyDescent="0.2">
      <c r="A955" s="237"/>
    </row>
    <row r="956" spans="1:496" ht="15" customHeight="1" x14ac:dyDescent="0.2">
      <c r="A956" s="237" t="s">
        <v>1188</v>
      </c>
      <c r="B956" s="237">
        <v>227</v>
      </c>
      <c r="E956" s="236" t="s">
        <v>776</v>
      </c>
    </row>
    <row r="957" spans="1:496" s="243" customFormat="1" ht="15" customHeight="1" x14ac:dyDescent="0.2">
      <c r="A957" s="241"/>
      <c r="B957" s="241"/>
      <c r="D957" s="241"/>
      <c r="F957" s="236"/>
      <c r="G957" s="236"/>
      <c r="H957" s="236"/>
      <c r="I957" s="236"/>
      <c r="J957" s="236"/>
      <c r="K957" s="236"/>
      <c r="L957" s="236"/>
      <c r="M957" s="236"/>
      <c r="N957" s="236"/>
      <c r="O957" s="236"/>
      <c r="P957" s="236"/>
      <c r="Q957" s="236"/>
      <c r="R957" s="236"/>
      <c r="S957" s="236"/>
      <c r="T957" s="236"/>
      <c r="U957" s="236"/>
      <c r="V957" s="236"/>
      <c r="W957" s="236"/>
      <c r="X957" s="236"/>
      <c r="Y957" s="236"/>
      <c r="Z957" s="236"/>
      <c r="AA957" s="236"/>
      <c r="AB957" s="236"/>
      <c r="AC957" s="236"/>
      <c r="AD957" s="236"/>
      <c r="AE957" s="236"/>
      <c r="AF957" s="236"/>
      <c r="AG957" s="236"/>
      <c r="AH957" s="236"/>
      <c r="AI957" s="236"/>
      <c r="AJ957" s="236"/>
      <c r="AK957" s="236"/>
      <c r="AL957" s="236"/>
      <c r="AM957" s="236"/>
      <c r="AN957" s="236"/>
      <c r="AO957" s="236"/>
      <c r="AP957" s="236"/>
      <c r="AQ957" s="236"/>
      <c r="AR957" s="236"/>
      <c r="AS957" s="236"/>
      <c r="AT957" s="236"/>
      <c r="AU957" s="236"/>
      <c r="AV957" s="236"/>
      <c r="AW957" s="236"/>
      <c r="AX957" s="236"/>
      <c r="AY957" s="236"/>
      <c r="AZ957" s="236"/>
      <c r="BA957" s="236"/>
      <c r="BB957" s="236"/>
      <c r="BC957" s="236"/>
      <c r="BD957" s="236"/>
      <c r="BE957" s="236"/>
      <c r="BF957" s="236"/>
      <c r="BG957" s="236"/>
      <c r="BH957" s="236"/>
      <c r="BI957" s="236"/>
      <c r="BJ957" s="236"/>
      <c r="BK957" s="236"/>
      <c r="BL957" s="236"/>
      <c r="BM957" s="236"/>
      <c r="BN957" s="236"/>
      <c r="BO957" s="236"/>
      <c r="BP957" s="236"/>
      <c r="BQ957" s="236"/>
      <c r="BR957" s="236"/>
      <c r="BS957" s="236"/>
      <c r="BT957" s="236"/>
      <c r="BU957" s="236"/>
      <c r="BV957" s="236"/>
      <c r="BW957" s="236"/>
      <c r="BX957" s="236"/>
      <c r="BY957" s="236"/>
      <c r="BZ957" s="236"/>
      <c r="CA957" s="236"/>
      <c r="CB957" s="236"/>
      <c r="CC957" s="236"/>
      <c r="CD957" s="236"/>
      <c r="CE957" s="236"/>
      <c r="CF957" s="236"/>
      <c r="CG957" s="236"/>
      <c r="CH957" s="236"/>
      <c r="CI957" s="236"/>
      <c r="CJ957" s="236"/>
      <c r="CK957" s="236"/>
      <c r="CL957" s="236"/>
      <c r="CM957" s="236"/>
      <c r="CN957" s="236"/>
      <c r="CO957" s="236"/>
      <c r="CP957" s="236"/>
      <c r="CQ957" s="236"/>
      <c r="CR957" s="236"/>
      <c r="CS957" s="236"/>
      <c r="CT957" s="236"/>
      <c r="CU957" s="236"/>
      <c r="CV957" s="236"/>
      <c r="CW957" s="236"/>
      <c r="CX957" s="236"/>
      <c r="CY957" s="236"/>
      <c r="CZ957" s="236"/>
      <c r="DA957" s="236"/>
      <c r="DB957" s="236"/>
      <c r="DC957" s="236"/>
      <c r="DD957" s="236"/>
      <c r="DE957" s="236"/>
      <c r="DF957" s="236"/>
      <c r="DG957" s="236"/>
      <c r="DH957" s="236"/>
      <c r="DI957" s="236"/>
      <c r="DJ957" s="236"/>
      <c r="DK957" s="236"/>
      <c r="DL957" s="236"/>
      <c r="DM957" s="236"/>
      <c r="DN957" s="236"/>
      <c r="DO957" s="236"/>
      <c r="DP957" s="236"/>
      <c r="DQ957" s="236"/>
      <c r="DR957" s="236"/>
      <c r="DS957" s="236"/>
      <c r="DT957" s="236"/>
      <c r="DU957" s="236"/>
      <c r="DV957" s="236"/>
      <c r="DW957" s="236"/>
      <c r="DX957" s="236"/>
      <c r="DY957" s="236"/>
      <c r="DZ957" s="236"/>
      <c r="EA957" s="236"/>
      <c r="EB957" s="236"/>
      <c r="EC957" s="236"/>
      <c r="ED957" s="236"/>
      <c r="EE957" s="236"/>
      <c r="EF957" s="236"/>
      <c r="EG957" s="236"/>
      <c r="EH957" s="236"/>
      <c r="EI957" s="236"/>
      <c r="EJ957" s="236"/>
      <c r="EK957" s="236"/>
      <c r="EL957" s="236"/>
      <c r="EM957" s="236"/>
      <c r="EN957" s="236"/>
      <c r="EO957" s="236"/>
      <c r="EP957" s="236"/>
      <c r="EQ957" s="236"/>
      <c r="ER957" s="236"/>
      <c r="ES957" s="236"/>
      <c r="ET957" s="236"/>
      <c r="EU957" s="236"/>
      <c r="EV957" s="236"/>
      <c r="EW957" s="236"/>
      <c r="EX957" s="236"/>
      <c r="EY957" s="236"/>
      <c r="EZ957" s="236"/>
      <c r="FA957" s="236"/>
      <c r="FB957" s="236"/>
      <c r="FC957" s="236"/>
      <c r="FD957" s="236"/>
      <c r="FE957" s="236"/>
      <c r="FF957" s="236"/>
      <c r="FG957" s="236"/>
      <c r="FH957" s="236"/>
      <c r="FI957" s="236"/>
      <c r="FJ957" s="236"/>
      <c r="FK957" s="236"/>
      <c r="FL957" s="236"/>
      <c r="FM957" s="236"/>
      <c r="FN957" s="236"/>
      <c r="FO957" s="236"/>
      <c r="FP957" s="236"/>
      <c r="FQ957" s="236"/>
      <c r="FR957" s="236"/>
      <c r="FS957" s="236"/>
      <c r="FT957" s="236"/>
      <c r="FU957" s="236"/>
      <c r="FV957" s="236"/>
      <c r="FW957" s="236"/>
      <c r="FX957" s="236"/>
      <c r="FY957" s="236"/>
      <c r="FZ957" s="236"/>
      <c r="GA957" s="236"/>
      <c r="GB957" s="236"/>
      <c r="GC957" s="236"/>
      <c r="GD957" s="236"/>
      <c r="GE957" s="236"/>
      <c r="GF957" s="236"/>
      <c r="GG957" s="236"/>
      <c r="GH957" s="236"/>
      <c r="GI957" s="236"/>
      <c r="GJ957" s="236"/>
      <c r="GK957" s="236"/>
      <c r="GL957" s="236"/>
      <c r="GM957" s="236"/>
      <c r="GN957" s="236"/>
      <c r="GO957" s="236"/>
      <c r="GP957" s="236"/>
      <c r="GQ957" s="236"/>
      <c r="GR957" s="236"/>
      <c r="GS957" s="236"/>
      <c r="GT957" s="236"/>
      <c r="GU957" s="236"/>
      <c r="GV957" s="236"/>
      <c r="GW957" s="236"/>
      <c r="GX957" s="236"/>
      <c r="GY957" s="236"/>
      <c r="GZ957" s="236"/>
      <c r="HA957" s="236"/>
      <c r="HB957" s="236"/>
      <c r="HC957" s="236"/>
      <c r="HD957" s="236"/>
      <c r="HE957" s="236"/>
      <c r="HF957" s="236"/>
      <c r="HG957" s="236"/>
      <c r="HH957" s="236"/>
      <c r="HI957" s="236"/>
      <c r="HJ957" s="236"/>
      <c r="HK957" s="236"/>
      <c r="HL957" s="236"/>
      <c r="HM957" s="236"/>
      <c r="HN957" s="236"/>
      <c r="HO957" s="236"/>
      <c r="HP957" s="236"/>
      <c r="HQ957" s="236"/>
      <c r="HR957" s="236"/>
      <c r="HS957" s="236"/>
      <c r="HT957" s="236"/>
      <c r="HU957" s="236"/>
      <c r="HV957" s="236"/>
      <c r="HW957" s="236"/>
      <c r="HX957" s="236"/>
      <c r="HY957" s="236"/>
      <c r="HZ957" s="236"/>
      <c r="IA957" s="236"/>
      <c r="IB957" s="236"/>
      <c r="IC957" s="236"/>
      <c r="ID957" s="236"/>
      <c r="IE957" s="236"/>
      <c r="IF957" s="236"/>
      <c r="IG957" s="236"/>
      <c r="IH957" s="236"/>
      <c r="II957" s="236"/>
      <c r="IJ957" s="236"/>
      <c r="IK957" s="236"/>
      <c r="IL957" s="236"/>
      <c r="IM957" s="236"/>
      <c r="IN957" s="236"/>
      <c r="IO957" s="236"/>
      <c r="IP957" s="236"/>
      <c r="IQ957" s="236"/>
      <c r="IR957" s="236"/>
      <c r="IS957" s="236"/>
      <c r="IT957" s="236"/>
      <c r="IU957" s="236"/>
      <c r="IV957" s="236"/>
      <c r="IW957" s="236"/>
      <c r="IX957" s="236"/>
      <c r="IY957" s="236"/>
      <c r="IZ957" s="236"/>
      <c r="JA957" s="236"/>
      <c r="JB957" s="236"/>
      <c r="JC957" s="236"/>
      <c r="JD957" s="236"/>
      <c r="JE957" s="236"/>
      <c r="JF957" s="236"/>
      <c r="JG957" s="236"/>
      <c r="JH957" s="236"/>
      <c r="JI957" s="236"/>
      <c r="JJ957" s="236"/>
      <c r="JK957" s="236"/>
      <c r="JL957" s="236"/>
      <c r="JM957" s="236"/>
      <c r="JN957" s="236"/>
      <c r="JO957" s="236"/>
      <c r="JP957" s="236"/>
      <c r="JQ957" s="236"/>
      <c r="JR957" s="236"/>
      <c r="JS957" s="236"/>
      <c r="JT957" s="236"/>
      <c r="JU957" s="236"/>
      <c r="JV957" s="236"/>
      <c r="JW957" s="236"/>
      <c r="JX957" s="236"/>
      <c r="JY957" s="236"/>
      <c r="JZ957" s="236"/>
      <c r="KA957" s="236"/>
      <c r="KB957" s="236"/>
      <c r="KC957" s="236"/>
      <c r="KD957" s="236"/>
      <c r="KE957" s="236"/>
      <c r="KF957" s="236"/>
      <c r="KG957" s="236"/>
      <c r="KH957" s="236"/>
      <c r="KI957" s="236"/>
      <c r="KJ957" s="236"/>
      <c r="KK957" s="236"/>
      <c r="KL957" s="236"/>
      <c r="KM957" s="236"/>
      <c r="KN957" s="236"/>
      <c r="KO957" s="236"/>
      <c r="KP957" s="236"/>
      <c r="KQ957" s="236"/>
      <c r="KR957" s="236"/>
      <c r="KS957" s="236"/>
      <c r="KT957" s="236"/>
      <c r="KU957" s="236"/>
      <c r="KV957" s="236"/>
      <c r="KW957" s="236"/>
      <c r="KX957" s="236"/>
      <c r="KY957" s="236"/>
      <c r="KZ957" s="236"/>
      <c r="LA957" s="236"/>
      <c r="LB957" s="236"/>
      <c r="LC957" s="236"/>
      <c r="LD957" s="236"/>
      <c r="LE957" s="236"/>
      <c r="LF957" s="236"/>
      <c r="LG957" s="236"/>
      <c r="LH957" s="236"/>
      <c r="LI957" s="236"/>
      <c r="LJ957" s="236"/>
      <c r="LK957" s="236"/>
      <c r="LL957" s="236"/>
      <c r="LM957" s="236"/>
      <c r="LN957" s="236"/>
      <c r="LO957" s="236"/>
      <c r="LP957" s="236"/>
      <c r="LQ957" s="236"/>
      <c r="LR957" s="236"/>
      <c r="LS957" s="236"/>
      <c r="LT957" s="236"/>
      <c r="LU957" s="236"/>
      <c r="LV957" s="236"/>
      <c r="LW957" s="236"/>
      <c r="LX957" s="236"/>
      <c r="LY957" s="236"/>
      <c r="LZ957" s="236"/>
      <c r="MA957" s="236"/>
      <c r="MB957" s="236"/>
      <c r="MC957" s="236"/>
      <c r="MD957" s="236"/>
      <c r="ME957" s="236"/>
      <c r="MF957" s="236"/>
      <c r="MG957" s="236"/>
      <c r="MH957" s="236"/>
      <c r="MI957" s="236"/>
      <c r="MJ957" s="236"/>
      <c r="MK957" s="236"/>
      <c r="ML957" s="236"/>
      <c r="MM957" s="236"/>
      <c r="MN957" s="236"/>
      <c r="MO957" s="236"/>
      <c r="MP957" s="236"/>
      <c r="MQ957" s="236"/>
      <c r="MR957" s="236"/>
      <c r="MS957" s="236"/>
      <c r="MT957" s="236"/>
      <c r="MU957" s="236"/>
      <c r="MV957" s="236"/>
      <c r="MW957" s="236"/>
      <c r="MX957" s="236"/>
      <c r="MY957" s="236"/>
      <c r="MZ957" s="236"/>
      <c r="NA957" s="236"/>
      <c r="NB957" s="236"/>
      <c r="NC957" s="236"/>
      <c r="ND957" s="236"/>
      <c r="NE957" s="236"/>
      <c r="NF957" s="236"/>
      <c r="NG957" s="236"/>
      <c r="NH957" s="236"/>
      <c r="NI957" s="236"/>
      <c r="NJ957" s="236"/>
      <c r="NK957" s="236"/>
      <c r="NL957" s="236"/>
      <c r="NM957" s="236"/>
      <c r="NN957" s="236"/>
      <c r="NO957" s="236"/>
      <c r="NP957" s="236"/>
      <c r="NQ957" s="236"/>
      <c r="NR957" s="236"/>
      <c r="NS957" s="236"/>
      <c r="NT957" s="236"/>
      <c r="NU957" s="236"/>
      <c r="NV957" s="236"/>
      <c r="NW957" s="236"/>
      <c r="NX957" s="236"/>
      <c r="NY957" s="236"/>
      <c r="NZ957" s="236"/>
      <c r="OA957" s="236"/>
      <c r="OB957" s="236"/>
      <c r="OC957" s="236"/>
      <c r="OD957" s="236"/>
      <c r="OE957" s="236"/>
      <c r="OF957" s="236"/>
      <c r="OG957" s="236"/>
      <c r="OH957" s="236"/>
      <c r="OI957" s="236"/>
      <c r="OJ957" s="236"/>
      <c r="OK957" s="236"/>
      <c r="OL957" s="236"/>
      <c r="OM957" s="236"/>
      <c r="ON957" s="236"/>
      <c r="OO957" s="236"/>
      <c r="OP957" s="236"/>
      <c r="OQ957" s="236"/>
      <c r="OR957" s="236"/>
      <c r="OS957" s="236"/>
      <c r="OT957" s="236"/>
      <c r="OU957" s="236"/>
      <c r="OV957" s="236"/>
      <c r="OW957" s="236"/>
      <c r="OX957" s="236"/>
      <c r="OY957" s="236"/>
      <c r="OZ957" s="236"/>
      <c r="PA957" s="236"/>
      <c r="PB957" s="236"/>
      <c r="PC957" s="236"/>
      <c r="PD957" s="236"/>
      <c r="PE957" s="236"/>
      <c r="PF957" s="236"/>
      <c r="PG957" s="236"/>
      <c r="PH957" s="236"/>
      <c r="PI957" s="236"/>
      <c r="PJ957" s="236"/>
      <c r="PK957" s="236"/>
      <c r="PL957" s="236"/>
      <c r="PM957" s="236"/>
      <c r="PN957" s="236"/>
      <c r="PO957" s="236"/>
      <c r="PP957" s="236"/>
      <c r="PQ957" s="236"/>
      <c r="PR957" s="236"/>
      <c r="PS957" s="236"/>
      <c r="PT957" s="236"/>
      <c r="PU957" s="236"/>
      <c r="PV957" s="236"/>
      <c r="PW957" s="236"/>
      <c r="PX957" s="236"/>
      <c r="PY957" s="236"/>
      <c r="PZ957" s="236"/>
      <c r="QA957" s="236"/>
      <c r="QB957" s="236"/>
      <c r="QC957" s="236"/>
      <c r="QD957" s="236"/>
      <c r="QE957" s="236"/>
      <c r="QF957" s="236"/>
      <c r="QG957" s="236"/>
      <c r="QH957" s="236"/>
      <c r="QI957" s="236"/>
      <c r="QJ957" s="236"/>
      <c r="QK957" s="236"/>
      <c r="QL957" s="236"/>
      <c r="QM957" s="236"/>
      <c r="QN957" s="236"/>
      <c r="QO957" s="236"/>
      <c r="QP957" s="236"/>
      <c r="QQ957" s="236"/>
      <c r="QR957" s="236"/>
      <c r="QS957" s="236"/>
      <c r="QT957" s="236"/>
      <c r="QU957" s="236"/>
      <c r="QV957" s="236"/>
      <c r="QW957" s="236"/>
      <c r="QX957" s="236"/>
      <c r="QY957" s="236"/>
      <c r="QZ957" s="236"/>
      <c r="RA957" s="236"/>
      <c r="RB957" s="236"/>
      <c r="RC957" s="236"/>
      <c r="RD957" s="236"/>
      <c r="RE957" s="236"/>
      <c r="RF957" s="236"/>
      <c r="RG957" s="236"/>
      <c r="RH957" s="236"/>
      <c r="RI957" s="236"/>
      <c r="RJ957" s="236"/>
      <c r="RK957" s="236"/>
      <c r="RL957" s="236"/>
      <c r="RM957" s="236"/>
      <c r="RN957" s="236"/>
      <c r="RO957" s="236"/>
      <c r="RP957" s="236"/>
      <c r="RQ957" s="236"/>
      <c r="RR957" s="236"/>
      <c r="RS957" s="236"/>
      <c r="RT957" s="236"/>
      <c r="RU957" s="236"/>
      <c r="RV957" s="236"/>
      <c r="RW957" s="236"/>
      <c r="RX957" s="236"/>
      <c r="RY957" s="236"/>
      <c r="RZ957" s="236"/>
      <c r="SA957" s="236"/>
      <c r="SB957" s="236"/>
    </row>
    <row r="958" spans="1:496" s="243" customFormat="1" ht="15" customHeight="1" x14ac:dyDescent="0.2">
      <c r="A958" s="241"/>
      <c r="B958" s="241"/>
      <c r="D958" s="241"/>
      <c r="F958" s="236"/>
      <c r="G958" s="236"/>
      <c r="H958" s="236"/>
      <c r="I958" s="236"/>
      <c r="J958" s="236"/>
      <c r="K958" s="236"/>
      <c r="L958" s="236"/>
      <c r="M958" s="236"/>
      <c r="N958" s="236"/>
      <c r="O958" s="236"/>
      <c r="P958" s="236"/>
      <c r="Q958" s="236"/>
      <c r="R958" s="236"/>
      <c r="S958" s="236"/>
      <c r="T958" s="236"/>
      <c r="U958" s="236"/>
      <c r="V958" s="236"/>
      <c r="W958" s="236"/>
      <c r="X958" s="236"/>
      <c r="Y958" s="236"/>
      <c r="Z958" s="236"/>
      <c r="AA958" s="236"/>
      <c r="AB958" s="236"/>
      <c r="AC958" s="236"/>
      <c r="AD958" s="236"/>
      <c r="AE958" s="236"/>
      <c r="AF958" s="236"/>
      <c r="AG958" s="236"/>
      <c r="AH958" s="236"/>
      <c r="AI958" s="236"/>
      <c r="AJ958" s="236"/>
      <c r="AK958" s="236"/>
      <c r="AL958" s="236"/>
      <c r="AM958" s="236"/>
      <c r="AN958" s="236"/>
      <c r="AO958" s="236"/>
      <c r="AP958" s="236"/>
      <c r="AQ958" s="236"/>
      <c r="AR958" s="236"/>
      <c r="AS958" s="236"/>
      <c r="AT958" s="236"/>
      <c r="AU958" s="236"/>
      <c r="AV958" s="236"/>
      <c r="AW958" s="236"/>
      <c r="AX958" s="236"/>
      <c r="AY958" s="236"/>
      <c r="AZ958" s="236"/>
      <c r="BA958" s="236"/>
      <c r="BB958" s="236"/>
      <c r="BC958" s="236"/>
      <c r="BD958" s="236"/>
      <c r="BE958" s="236"/>
      <c r="BF958" s="236"/>
      <c r="BG958" s="236"/>
      <c r="BH958" s="236"/>
      <c r="BI958" s="236"/>
      <c r="BJ958" s="236"/>
      <c r="BK958" s="236"/>
      <c r="BL958" s="236"/>
      <c r="BM958" s="236"/>
      <c r="BN958" s="236"/>
      <c r="BO958" s="236"/>
      <c r="BP958" s="236"/>
      <c r="BQ958" s="236"/>
      <c r="BR958" s="236"/>
      <c r="BS958" s="236"/>
      <c r="BT958" s="236"/>
      <c r="BU958" s="236"/>
      <c r="BV958" s="236"/>
      <c r="BW958" s="236"/>
      <c r="BX958" s="236"/>
      <c r="BY958" s="236"/>
      <c r="BZ958" s="236"/>
      <c r="CA958" s="236"/>
      <c r="CB958" s="236"/>
      <c r="CC958" s="236"/>
      <c r="CD958" s="236"/>
      <c r="CE958" s="236"/>
      <c r="CF958" s="236"/>
      <c r="CG958" s="236"/>
      <c r="CH958" s="236"/>
      <c r="CI958" s="236"/>
      <c r="CJ958" s="236"/>
      <c r="CK958" s="236"/>
      <c r="CL958" s="236"/>
      <c r="CM958" s="236"/>
      <c r="CN958" s="236"/>
      <c r="CO958" s="236"/>
      <c r="CP958" s="236"/>
      <c r="CQ958" s="236"/>
      <c r="CR958" s="236"/>
      <c r="CS958" s="236"/>
      <c r="CT958" s="236"/>
      <c r="CU958" s="236"/>
      <c r="CV958" s="236"/>
      <c r="CW958" s="236"/>
      <c r="CX958" s="236"/>
      <c r="CY958" s="236"/>
      <c r="CZ958" s="236"/>
      <c r="DA958" s="236"/>
      <c r="DB958" s="236"/>
      <c r="DC958" s="236"/>
      <c r="DD958" s="236"/>
      <c r="DE958" s="236"/>
      <c r="DF958" s="236"/>
      <c r="DG958" s="236"/>
      <c r="DH958" s="236"/>
      <c r="DI958" s="236"/>
      <c r="DJ958" s="236"/>
      <c r="DK958" s="236"/>
      <c r="DL958" s="236"/>
      <c r="DM958" s="236"/>
      <c r="DN958" s="236"/>
      <c r="DO958" s="236"/>
      <c r="DP958" s="236"/>
      <c r="DQ958" s="236"/>
      <c r="DR958" s="236"/>
      <c r="DS958" s="236"/>
      <c r="DT958" s="236"/>
      <c r="DU958" s="236"/>
      <c r="DV958" s="236"/>
      <c r="DW958" s="236"/>
      <c r="DX958" s="236"/>
      <c r="DY958" s="236"/>
      <c r="DZ958" s="236"/>
      <c r="EA958" s="236"/>
      <c r="EB958" s="236"/>
      <c r="EC958" s="236"/>
      <c r="ED958" s="236"/>
      <c r="EE958" s="236"/>
      <c r="EF958" s="236"/>
      <c r="EG958" s="236"/>
      <c r="EH958" s="236"/>
      <c r="EI958" s="236"/>
      <c r="EJ958" s="236"/>
      <c r="EK958" s="236"/>
      <c r="EL958" s="236"/>
      <c r="EM958" s="236"/>
      <c r="EN958" s="236"/>
      <c r="EO958" s="236"/>
      <c r="EP958" s="236"/>
      <c r="EQ958" s="236"/>
      <c r="ER958" s="236"/>
      <c r="ES958" s="236"/>
      <c r="ET958" s="236"/>
      <c r="EU958" s="236"/>
      <c r="EV958" s="236"/>
      <c r="EW958" s="236"/>
      <c r="EX958" s="236"/>
      <c r="EY958" s="236"/>
      <c r="EZ958" s="236"/>
      <c r="FA958" s="236"/>
      <c r="FB958" s="236"/>
      <c r="FC958" s="236"/>
      <c r="FD958" s="236"/>
      <c r="FE958" s="236"/>
      <c r="FF958" s="236"/>
      <c r="FG958" s="236"/>
      <c r="FH958" s="236"/>
      <c r="FI958" s="236"/>
      <c r="FJ958" s="236"/>
      <c r="FK958" s="236"/>
      <c r="FL958" s="236"/>
      <c r="FM958" s="236"/>
      <c r="FN958" s="236"/>
      <c r="FO958" s="236"/>
      <c r="FP958" s="236"/>
      <c r="FQ958" s="236"/>
      <c r="FR958" s="236"/>
      <c r="FS958" s="236"/>
      <c r="FT958" s="236"/>
      <c r="FU958" s="236"/>
      <c r="FV958" s="236"/>
      <c r="FW958" s="236"/>
      <c r="FX958" s="236"/>
      <c r="FY958" s="236"/>
      <c r="FZ958" s="236"/>
      <c r="GA958" s="236"/>
      <c r="GB958" s="236"/>
      <c r="GC958" s="236"/>
      <c r="GD958" s="236"/>
      <c r="GE958" s="236"/>
      <c r="GF958" s="236"/>
      <c r="GG958" s="236"/>
      <c r="GH958" s="236"/>
      <c r="GI958" s="236"/>
      <c r="GJ958" s="236"/>
      <c r="GK958" s="236"/>
      <c r="GL958" s="236"/>
      <c r="GM958" s="236"/>
      <c r="GN958" s="236"/>
      <c r="GO958" s="236"/>
      <c r="GP958" s="236"/>
      <c r="GQ958" s="236"/>
      <c r="GR958" s="236"/>
      <c r="GS958" s="236"/>
      <c r="GT958" s="236"/>
      <c r="GU958" s="236"/>
      <c r="GV958" s="236"/>
      <c r="GW958" s="236"/>
      <c r="GX958" s="236"/>
      <c r="GY958" s="236"/>
      <c r="GZ958" s="236"/>
      <c r="HA958" s="236"/>
      <c r="HB958" s="236"/>
      <c r="HC958" s="236"/>
      <c r="HD958" s="236"/>
      <c r="HE958" s="236"/>
      <c r="HF958" s="236"/>
      <c r="HG958" s="236"/>
      <c r="HH958" s="236"/>
      <c r="HI958" s="236"/>
      <c r="HJ958" s="236"/>
      <c r="HK958" s="236"/>
      <c r="HL958" s="236"/>
      <c r="HM958" s="236"/>
      <c r="HN958" s="236"/>
      <c r="HO958" s="236"/>
      <c r="HP958" s="236"/>
      <c r="HQ958" s="236"/>
      <c r="HR958" s="236"/>
      <c r="HS958" s="236"/>
      <c r="HT958" s="236"/>
      <c r="HU958" s="236"/>
      <c r="HV958" s="236"/>
      <c r="HW958" s="236"/>
      <c r="HX958" s="236"/>
      <c r="HY958" s="236"/>
      <c r="HZ958" s="236"/>
      <c r="IA958" s="236"/>
      <c r="IB958" s="236"/>
      <c r="IC958" s="236"/>
      <c r="ID958" s="236"/>
      <c r="IE958" s="236"/>
      <c r="IF958" s="236"/>
      <c r="IG958" s="236"/>
      <c r="IH958" s="236"/>
      <c r="II958" s="236"/>
      <c r="IJ958" s="236"/>
      <c r="IK958" s="236"/>
      <c r="IL958" s="236"/>
      <c r="IM958" s="236"/>
      <c r="IN958" s="236"/>
      <c r="IO958" s="236"/>
      <c r="IP958" s="236"/>
      <c r="IQ958" s="236"/>
      <c r="IR958" s="236"/>
      <c r="IS958" s="236"/>
      <c r="IT958" s="236"/>
      <c r="IU958" s="236"/>
      <c r="IV958" s="236"/>
      <c r="IW958" s="236"/>
      <c r="IX958" s="236"/>
      <c r="IY958" s="236"/>
      <c r="IZ958" s="236"/>
      <c r="JA958" s="236"/>
      <c r="JB958" s="236"/>
      <c r="JC958" s="236"/>
      <c r="JD958" s="236"/>
      <c r="JE958" s="236"/>
      <c r="JF958" s="236"/>
      <c r="JG958" s="236"/>
      <c r="JH958" s="236"/>
      <c r="JI958" s="236"/>
      <c r="JJ958" s="236"/>
      <c r="JK958" s="236"/>
      <c r="JL958" s="236"/>
      <c r="JM958" s="236"/>
      <c r="JN958" s="236"/>
      <c r="JO958" s="236"/>
      <c r="JP958" s="236"/>
      <c r="JQ958" s="236"/>
      <c r="JR958" s="236"/>
      <c r="JS958" s="236"/>
      <c r="JT958" s="236"/>
      <c r="JU958" s="236"/>
      <c r="JV958" s="236"/>
      <c r="JW958" s="236"/>
      <c r="JX958" s="236"/>
      <c r="JY958" s="236"/>
      <c r="JZ958" s="236"/>
      <c r="KA958" s="236"/>
      <c r="KB958" s="236"/>
      <c r="KC958" s="236"/>
      <c r="KD958" s="236"/>
      <c r="KE958" s="236"/>
      <c r="KF958" s="236"/>
      <c r="KG958" s="236"/>
      <c r="KH958" s="236"/>
      <c r="KI958" s="236"/>
      <c r="KJ958" s="236"/>
      <c r="KK958" s="236"/>
      <c r="KL958" s="236"/>
      <c r="KM958" s="236"/>
      <c r="KN958" s="236"/>
      <c r="KO958" s="236"/>
      <c r="KP958" s="236"/>
      <c r="KQ958" s="236"/>
      <c r="KR958" s="236"/>
      <c r="KS958" s="236"/>
      <c r="KT958" s="236"/>
      <c r="KU958" s="236"/>
      <c r="KV958" s="236"/>
      <c r="KW958" s="236"/>
      <c r="KX958" s="236"/>
      <c r="KY958" s="236"/>
      <c r="KZ958" s="236"/>
      <c r="LA958" s="236"/>
      <c r="LB958" s="236"/>
      <c r="LC958" s="236"/>
      <c r="LD958" s="236"/>
      <c r="LE958" s="236"/>
      <c r="LF958" s="236"/>
      <c r="LG958" s="236"/>
      <c r="LH958" s="236"/>
      <c r="LI958" s="236"/>
      <c r="LJ958" s="236"/>
      <c r="LK958" s="236"/>
      <c r="LL958" s="236"/>
      <c r="LM958" s="236"/>
      <c r="LN958" s="236"/>
      <c r="LO958" s="236"/>
      <c r="LP958" s="236"/>
      <c r="LQ958" s="236"/>
      <c r="LR958" s="236"/>
      <c r="LS958" s="236"/>
      <c r="LT958" s="236"/>
      <c r="LU958" s="236"/>
      <c r="LV958" s="236"/>
      <c r="LW958" s="236"/>
      <c r="LX958" s="236"/>
      <c r="LY958" s="236"/>
      <c r="LZ958" s="236"/>
      <c r="MA958" s="236"/>
      <c r="MB958" s="236"/>
      <c r="MC958" s="236"/>
      <c r="MD958" s="236"/>
      <c r="ME958" s="236"/>
      <c r="MF958" s="236"/>
      <c r="MG958" s="236"/>
      <c r="MH958" s="236"/>
      <c r="MI958" s="236"/>
      <c r="MJ958" s="236"/>
      <c r="MK958" s="236"/>
      <c r="ML958" s="236"/>
      <c r="MM958" s="236"/>
      <c r="MN958" s="236"/>
      <c r="MO958" s="236"/>
      <c r="MP958" s="236"/>
      <c r="MQ958" s="236"/>
      <c r="MR958" s="236"/>
      <c r="MS958" s="236"/>
      <c r="MT958" s="236"/>
      <c r="MU958" s="236"/>
      <c r="MV958" s="236"/>
      <c r="MW958" s="236"/>
      <c r="MX958" s="236"/>
      <c r="MY958" s="236"/>
      <c r="MZ958" s="236"/>
      <c r="NA958" s="236"/>
      <c r="NB958" s="236"/>
      <c r="NC958" s="236"/>
      <c r="ND958" s="236"/>
      <c r="NE958" s="236"/>
      <c r="NF958" s="236"/>
      <c r="NG958" s="236"/>
      <c r="NH958" s="236"/>
      <c r="NI958" s="236"/>
      <c r="NJ958" s="236"/>
      <c r="NK958" s="236"/>
      <c r="NL958" s="236"/>
      <c r="NM958" s="236"/>
      <c r="NN958" s="236"/>
      <c r="NO958" s="236"/>
      <c r="NP958" s="236"/>
      <c r="NQ958" s="236"/>
      <c r="NR958" s="236"/>
      <c r="NS958" s="236"/>
      <c r="NT958" s="236"/>
      <c r="NU958" s="236"/>
      <c r="NV958" s="236"/>
      <c r="NW958" s="236"/>
      <c r="NX958" s="236"/>
      <c r="NY958" s="236"/>
      <c r="NZ958" s="236"/>
      <c r="OA958" s="236"/>
      <c r="OB958" s="236"/>
      <c r="OC958" s="236"/>
      <c r="OD958" s="236"/>
      <c r="OE958" s="236"/>
      <c r="OF958" s="236"/>
      <c r="OG958" s="236"/>
      <c r="OH958" s="236"/>
      <c r="OI958" s="236"/>
      <c r="OJ958" s="236"/>
      <c r="OK958" s="236"/>
      <c r="OL958" s="236"/>
      <c r="OM958" s="236"/>
      <c r="ON958" s="236"/>
      <c r="OO958" s="236"/>
      <c r="OP958" s="236"/>
      <c r="OQ958" s="236"/>
      <c r="OR958" s="236"/>
      <c r="OS958" s="236"/>
      <c r="OT958" s="236"/>
      <c r="OU958" s="236"/>
      <c r="OV958" s="236"/>
      <c r="OW958" s="236"/>
      <c r="OX958" s="236"/>
      <c r="OY958" s="236"/>
      <c r="OZ958" s="236"/>
      <c r="PA958" s="236"/>
      <c r="PB958" s="236"/>
      <c r="PC958" s="236"/>
      <c r="PD958" s="236"/>
      <c r="PE958" s="236"/>
      <c r="PF958" s="236"/>
      <c r="PG958" s="236"/>
      <c r="PH958" s="236"/>
      <c r="PI958" s="236"/>
      <c r="PJ958" s="236"/>
      <c r="PK958" s="236"/>
      <c r="PL958" s="236"/>
      <c r="PM958" s="236"/>
      <c r="PN958" s="236"/>
      <c r="PO958" s="236"/>
      <c r="PP958" s="236"/>
      <c r="PQ958" s="236"/>
      <c r="PR958" s="236"/>
      <c r="PS958" s="236"/>
      <c r="PT958" s="236"/>
      <c r="PU958" s="236"/>
      <c r="PV958" s="236"/>
      <c r="PW958" s="236"/>
      <c r="PX958" s="236"/>
      <c r="PY958" s="236"/>
      <c r="PZ958" s="236"/>
      <c r="QA958" s="236"/>
      <c r="QB958" s="236"/>
      <c r="QC958" s="236"/>
      <c r="QD958" s="236"/>
      <c r="QE958" s="236"/>
      <c r="QF958" s="236"/>
      <c r="QG958" s="236"/>
      <c r="QH958" s="236"/>
      <c r="QI958" s="236"/>
      <c r="QJ958" s="236"/>
      <c r="QK958" s="236"/>
      <c r="QL958" s="236"/>
      <c r="QM958" s="236"/>
      <c r="QN958" s="236"/>
      <c r="QO958" s="236"/>
      <c r="QP958" s="236"/>
      <c r="QQ958" s="236"/>
      <c r="QR958" s="236"/>
      <c r="QS958" s="236"/>
      <c r="QT958" s="236"/>
      <c r="QU958" s="236"/>
      <c r="QV958" s="236"/>
      <c r="QW958" s="236"/>
      <c r="QX958" s="236"/>
      <c r="QY958" s="236"/>
      <c r="QZ958" s="236"/>
      <c r="RA958" s="236"/>
      <c r="RB958" s="236"/>
      <c r="RC958" s="236"/>
      <c r="RD958" s="236"/>
      <c r="RE958" s="236"/>
      <c r="RF958" s="236"/>
      <c r="RG958" s="236"/>
      <c r="RH958" s="236"/>
      <c r="RI958" s="236"/>
      <c r="RJ958" s="236"/>
      <c r="RK958" s="236"/>
      <c r="RL958" s="236"/>
      <c r="RM958" s="236"/>
      <c r="RN958" s="236"/>
      <c r="RO958" s="236"/>
      <c r="RP958" s="236"/>
      <c r="RQ958" s="236"/>
      <c r="RR958" s="236"/>
      <c r="RS958" s="236"/>
      <c r="RT958" s="236"/>
      <c r="RU958" s="236"/>
      <c r="RV958" s="236"/>
      <c r="RW958" s="236"/>
      <c r="RX958" s="236"/>
      <c r="RY958" s="236"/>
      <c r="RZ958" s="236"/>
      <c r="SA958" s="236"/>
      <c r="SB958" s="236"/>
    </row>
    <row r="959" spans="1:496" s="243" customFormat="1" ht="15" customHeight="1" x14ac:dyDescent="0.2">
      <c r="A959" s="241"/>
      <c r="B959" s="241"/>
      <c r="D959" s="241"/>
      <c r="F959" s="236"/>
      <c r="G959" s="236"/>
      <c r="H959" s="236"/>
      <c r="I959" s="236"/>
      <c r="J959" s="236"/>
      <c r="K959" s="236"/>
      <c r="L959" s="236"/>
      <c r="M959" s="236"/>
      <c r="N959" s="236"/>
      <c r="O959" s="236"/>
      <c r="P959" s="236"/>
      <c r="Q959" s="236"/>
      <c r="R959" s="236"/>
      <c r="S959" s="236"/>
      <c r="T959" s="236"/>
      <c r="U959" s="236"/>
      <c r="V959" s="236"/>
      <c r="W959" s="236"/>
      <c r="X959" s="236"/>
      <c r="Y959" s="236"/>
      <c r="Z959" s="236"/>
      <c r="AA959" s="236"/>
      <c r="AB959" s="236"/>
      <c r="AC959" s="236"/>
      <c r="AD959" s="236"/>
      <c r="AE959" s="236"/>
      <c r="AF959" s="236"/>
      <c r="AG959" s="236"/>
      <c r="AH959" s="236"/>
      <c r="AI959" s="236"/>
      <c r="AJ959" s="236"/>
      <c r="AK959" s="236"/>
      <c r="AL959" s="236"/>
      <c r="AM959" s="236"/>
      <c r="AN959" s="236"/>
      <c r="AO959" s="236"/>
      <c r="AP959" s="236"/>
      <c r="AQ959" s="236"/>
      <c r="AR959" s="236"/>
      <c r="AS959" s="236"/>
      <c r="AT959" s="236"/>
      <c r="AU959" s="236"/>
      <c r="AV959" s="236"/>
      <c r="AW959" s="236"/>
      <c r="AX959" s="236"/>
      <c r="AY959" s="236"/>
      <c r="AZ959" s="236"/>
      <c r="BA959" s="236"/>
      <c r="BB959" s="236"/>
      <c r="BC959" s="236"/>
      <c r="BD959" s="236"/>
      <c r="BE959" s="236"/>
      <c r="BF959" s="236"/>
      <c r="BG959" s="236"/>
      <c r="BH959" s="236"/>
      <c r="BI959" s="236"/>
      <c r="BJ959" s="236"/>
      <c r="BK959" s="236"/>
      <c r="BL959" s="236"/>
      <c r="BM959" s="236"/>
      <c r="BN959" s="236"/>
      <c r="BO959" s="236"/>
      <c r="BP959" s="236"/>
      <c r="BQ959" s="236"/>
      <c r="BR959" s="236"/>
      <c r="BS959" s="236"/>
      <c r="BT959" s="236"/>
      <c r="BU959" s="236"/>
      <c r="BV959" s="236"/>
      <c r="BW959" s="236"/>
      <c r="BX959" s="236"/>
      <c r="BY959" s="236"/>
      <c r="BZ959" s="236"/>
      <c r="CA959" s="236"/>
      <c r="CB959" s="236"/>
      <c r="CC959" s="236"/>
      <c r="CD959" s="236"/>
      <c r="CE959" s="236"/>
      <c r="CF959" s="236"/>
      <c r="CG959" s="236"/>
      <c r="CH959" s="236"/>
      <c r="CI959" s="236"/>
      <c r="CJ959" s="236"/>
      <c r="CK959" s="236"/>
      <c r="CL959" s="236"/>
      <c r="CM959" s="236"/>
      <c r="CN959" s="236"/>
      <c r="CO959" s="236"/>
      <c r="CP959" s="236"/>
      <c r="CQ959" s="236"/>
      <c r="CR959" s="236"/>
      <c r="CS959" s="236"/>
      <c r="CT959" s="236"/>
      <c r="CU959" s="236"/>
      <c r="CV959" s="236"/>
      <c r="CW959" s="236"/>
      <c r="CX959" s="236"/>
      <c r="CY959" s="236"/>
      <c r="CZ959" s="236"/>
      <c r="DA959" s="236"/>
      <c r="DB959" s="236"/>
      <c r="DC959" s="236"/>
      <c r="DD959" s="236"/>
      <c r="DE959" s="236"/>
      <c r="DF959" s="236"/>
      <c r="DG959" s="236"/>
      <c r="DH959" s="236"/>
      <c r="DI959" s="236"/>
      <c r="DJ959" s="236"/>
      <c r="DK959" s="236"/>
      <c r="DL959" s="236"/>
      <c r="DM959" s="236"/>
      <c r="DN959" s="236"/>
      <c r="DO959" s="236"/>
      <c r="DP959" s="236"/>
      <c r="DQ959" s="236"/>
      <c r="DR959" s="236"/>
      <c r="DS959" s="236"/>
      <c r="DT959" s="236"/>
      <c r="DU959" s="236"/>
      <c r="DV959" s="236"/>
      <c r="DW959" s="236"/>
      <c r="DX959" s="236"/>
      <c r="DY959" s="236"/>
      <c r="DZ959" s="236"/>
      <c r="EA959" s="236"/>
      <c r="EB959" s="236"/>
      <c r="EC959" s="236"/>
      <c r="ED959" s="236"/>
      <c r="EE959" s="236"/>
      <c r="EF959" s="236"/>
      <c r="EG959" s="236"/>
      <c r="EH959" s="236"/>
      <c r="EI959" s="236"/>
      <c r="EJ959" s="236"/>
      <c r="EK959" s="236"/>
      <c r="EL959" s="236"/>
      <c r="EM959" s="236"/>
      <c r="EN959" s="236"/>
      <c r="EO959" s="236"/>
      <c r="EP959" s="236"/>
      <c r="EQ959" s="236"/>
      <c r="ER959" s="236"/>
      <c r="ES959" s="236"/>
      <c r="ET959" s="236"/>
      <c r="EU959" s="236"/>
      <c r="EV959" s="236"/>
      <c r="EW959" s="236"/>
      <c r="EX959" s="236"/>
      <c r="EY959" s="236"/>
      <c r="EZ959" s="236"/>
      <c r="FA959" s="236"/>
      <c r="FB959" s="236"/>
      <c r="FC959" s="236"/>
      <c r="FD959" s="236"/>
      <c r="FE959" s="236"/>
      <c r="FF959" s="236"/>
      <c r="FG959" s="236"/>
      <c r="FH959" s="236"/>
      <c r="FI959" s="236"/>
      <c r="FJ959" s="236"/>
      <c r="FK959" s="236"/>
      <c r="FL959" s="236"/>
      <c r="FM959" s="236"/>
      <c r="FN959" s="236"/>
      <c r="FO959" s="236"/>
      <c r="FP959" s="236"/>
      <c r="FQ959" s="236"/>
      <c r="FR959" s="236"/>
      <c r="FS959" s="236"/>
      <c r="FT959" s="236"/>
      <c r="FU959" s="236"/>
      <c r="FV959" s="236"/>
      <c r="FW959" s="236"/>
      <c r="FX959" s="236"/>
      <c r="FY959" s="236"/>
      <c r="FZ959" s="236"/>
      <c r="GA959" s="236"/>
      <c r="GB959" s="236"/>
      <c r="GC959" s="236"/>
      <c r="GD959" s="236"/>
      <c r="GE959" s="236"/>
      <c r="GF959" s="236"/>
      <c r="GG959" s="236"/>
      <c r="GH959" s="236"/>
      <c r="GI959" s="236"/>
      <c r="GJ959" s="236"/>
      <c r="GK959" s="236"/>
      <c r="GL959" s="236"/>
      <c r="GM959" s="236"/>
      <c r="GN959" s="236"/>
      <c r="GO959" s="236"/>
      <c r="GP959" s="236"/>
      <c r="GQ959" s="236"/>
      <c r="GR959" s="236"/>
      <c r="GS959" s="236"/>
      <c r="GT959" s="236"/>
      <c r="GU959" s="236"/>
      <c r="GV959" s="236"/>
      <c r="GW959" s="236"/>
      <c r="GX959" s="236"/>
      <c r="GY959" s="236"/>
      <c r="GZ959" s="236"/>
      <c r="HA959" s="236"/>
      <c r="HB959" s="236"/>
      <c r="HC959" s="236"/>
      <c r="HD959" s="236"/>
      <c r="HE959" s="236"/>
      <c r="HF959" s="236"/>
      <c r="HG959" s="236"/>
      <c r="HH959" s="236"/>
      <c r="HI959" s="236"/>
      <c r="HJ959" s="236"/>
      <c r="HK959" s="236"/>
      <c r="HL959" s="236"/>
      <c r="HM959" s="236"/>
      <c r="HN959" s="236"/>
      <c r="HO959" s="236"/>
      <c r="HP959" s="236"/>
      <c r="HQ959" s="236"/>
      <c r="HR959" s="236"/>
      <c r="HS959" s="236"/>
      <c r="HT959" s="236"/>
      <c r="HU959" s="236"/>
      <c r="HV959" s="236"/>
      <c r="HW959" s="236"/>
      <c r="HX959" s="236"/>
      <c r="HY959" s="236"/>
      <c r="HZ959" s="236"/>
      <c r="IA959" s="236"/>
      <c r="IB959" s="236"/>
      <c r="IC959" s="236"/>
      <c r="ID959" s="236"/>
      <c r="IE959" s="236"/>
      <c r="IF959" s="236"/>
      <c r="IG959" s="236"/>
      <c r="IH959" s="236"/>
      <c r="II959" s="236"/>
      <c r="IJ959" s="236"/>
      <c r="IK959" s="236"/>
      <c r="IL959" s="236"/>
      <c r="IM959" s="236"/>
      <c r="IN959" s="236"/>
      <c r="IO959" s="236"/>
      <c r="IP959" s="236"/>
      <c r="IQ959" s="236"/>
      <c r="IR959" s="236"/>
      <c r="IS959" s="236"/>
      <c r="IT959" s="236"/>
      <c r="IU959" s="236"/>
      <c r="IV959" s="236"/>
      <c r="IW959" s="236"/>
      <c r="IX959" s="236"/>
      <c r="IY959" s="236"/>
      <c r="IZ959" s="236"/>
      <c r="JA959" s="236"/>
      <c r="JB959" s="236"/>
      <c r="JC959" s="236"/>
      <c r="JD959" s="236"/>
      <c r="JE959" s="236"/>
      <c r="JF959" s="236"/>
      <c r="JG959" s="236"/>
      <c r="JH959" s="236"/>
      <c r="JI959" s="236"/>
      <c r="JJ959" s="236"/>
      <c r="JK959" s="236"/>
      <c r="JL959" s="236"/>
      <c r="JM959" s="236"/>
      <c r="JN959" s="236"/>
      <c r="JO959" s="236"/>
      <c r="JP959" s="236"/>
      <c r="JQ959" s="236"/>
      <c r="JR959" s="236"/>
      <c r="JS959" s="236"/>
      <c r="JT959" s="236"/>
      <c r="JU959" s="236"/>
      <c r="JV959" s="236"/>
      <c r="JW959" s="236"/>
      <c r="JX959" s="236"/>
      <c r="JY959" s="236"/>
      <c r="JZ959" s="236"/>
      <c r="KA959" s="236"/>
      <c r="KB959" s="236"/>
      <c r="KC959" s="236"/>
      <c r="KD959" s="236"/>
      <c r="KE959" s="236"/>
      <c r="KF959" s="236"/>
      <c r="KG959" s="236"/>
      <c r="KH959" s="236"/>
      <c r="KI959" s="236"/>
      <c r="KJ959" s="236"/>
      <c r="KK959" s="236"/>
      <c r="KL959" s="236"/>
      <c r="KM959" s="236"/>
      <c r="KN959" s="236"/>
      <c r="KO959" s="236"/>
      <c r="KP959" s="236"/>
      <c r="KQ959" s="236"/>
      <c r="KR959" s="236"/>
      <c r="KS959" s="236"/>
      <c r="KT959" s="236"/>
      <c r="KU959" s="236"/>
      <c r="KV959" s="236"/>
      <c r="KW959" s="236"/>
      <c r="KX959" s="236"/>
      <c r="KY959" s="236"/>
      <c r="KZ959" s="236"/>
      <c r="LA959" s="236"/>
      <c r="LB959" s="236"/>
      <c r="LC959" s="236"/>
      <c r="LD959" s="236"/>
      <c r="LE959" s="236"/>
      <c r="LF959" s="236"/>
      <c r="LG959" s="236"/>
      <c r="LH959" s="236"/>
      <c r="LI959" s="236"/>
      <c r="LJ959" s="236"/>
      <c r="LK959" s="236"/>
      <c r="LL959" s="236"/>
      <c r="LM959" s="236"/>
      <c r="LN959" s="236"/>
      <c r="LO959" s="236"/>
      <c r="LP959" s="236"/>
      <c r="LQ959" s="236"/>
      <c r="LR959" s="236"/>
      <c r="LS959" s="236"/>
      <c r="LT959" s="236"/>
      <c r="LU959" s="236"/>
      <c r="LV959" s="236"/>
      <c r="LW959" s="236"/>
      <c r="LX959" s="236"/>
      <c r="LY959" s="236"/>
      <c r="LZ959" s="236"/>
      <c r="MA959" s="236"/>
      <c r="MB959" s="236"/>
      <c r="MC959" s="236"/>
      <c r="MD959" s="236"/>
      <c r="ME959" s="236"/>
      <c r="MF959" s="236"/>
      <c r="MG959" s="236"/>
      <c r="MH959" s="236"/>
      <c r="MI959" s="236"/>
      <c r="MJ959" s="236"/>
      <c r="MK959" s="236"/>
      <c r="ML959" s="236"/>
      <c r="MM959" s="236"/>
      <c r="MN959" s="236"/>
      <c r="MO959" s="236"/>
      <c r="MP959" s="236"/>
      <c r="MQ959" s="236"/>
      <c r="MR959" s="236"/>
      <c r="MS959" s="236"/>
      <c r="MT959" s="236"/>
      <c r="MU959" s="236"/>
      <c r="MV959" s="236"/>
      <c r="MW959" s="236"/>
      <c r="MX959" s="236"/>
      <c r="MY959" s="236"/>
      <c r="MZ959" s="236"/>
      <c r="NA959" s="236"/>
      <c r="NB959" s="236"/>
      <c r="NC959" s="236"/>
      <c r="ND959" s="236"/>
      <c r="NE959" s="236"/>
      <c r="NF959" s="236"/>
      <c r="NG959" s="236"/>
      <c r="NH959" s="236"/>
      <c r="NI959" s="236"/>
      <c r="NJ959" s="236"/>
      <c r="NK959" s="236"/>
      <c r="NL959" s="236"/>
      <c r="NM959" s="236"/>
      <c r="NN959" s="236"/>
      <c r="NO959" s="236"/>
      <c r="NP959" s="236"/>
      <c r="NQ959" s="236"/>
      <c r="NR959" s="236"/>
      <c r="NS959" s="236"/>
      <c r="NT959" s="236"/>
      <c r="NU959" s="236"/>
      <c r="NV959" s="236"/>
      <c r="NW959" s="236"/>
      <c r="NX959" s="236"/>
      <c r="NY959" s="236"/>
      <c r="NZ959" s="236"/>
      <c r="OA959" s="236"/>
      <c r="OB959" s="236"/>
      <c r="OC959" s="236"/>
      <c r="OD959" s="236"/>
      <c r="OE959" s="236"/>
      <c r="OF959" s="236"/>
      <c r="OG959" s="236"/>
      <c r="OH959" s="236"/>
      <c r="OI959" s="236"/>
      <c r="OJ959" s="236"/>
      <c r="OK959" s="236"/>
      <c r="OL959" s="236"/>
      <c r="OM959" s="236"/>
      <c r="ON959" s="236"/>
      <c r="OO959" s="236"/>
      <c r="OP959" s="236"/>
      <c r="OQ959" s="236"/>
      <c r="OR959" s="236"/>
      <c r="OS959" s="236"/>
      <c r="OT959" s="236"/>
      <c r="OU959" s="236"/>
      <c r="OV959" s="236"/>
      <c r="OW959" s="236"/>
      <c r="OX959" s="236"/>
      <c r="OY959" s="236"/>
      <c r="OZ959" s="236"/>
      <c r="PA959" s="236"/>
      <c r="PB959" s="236"/>
      <c r="PC959" s="236"/>
      <c r="PD959" s="236"/>
      <c r="PE959" s="236"/>
      <c r="PF959" s="236"/>
      <c r="PG959" s="236"/>
      <c r="PH959" s="236"/>
      <c r="PI959" s="236"/>
      <c r="PJ959" s="236"/>
      <c r="PK959" s="236"/>
      <c r="PL959" s="236"/>
      <c r="PM959" s="236"/>
      <c r="PN959" s="236"/>
      <c r="PO959" s="236"/>
      <c r="PP959" s="236"/>
      <c r="PQ959" s="236"/>
      <c r="PR959" s="236"/>
      <c r="PS959" s="236"/>
      <c r="PT959" s="236"/>
      <c r="PU959" s="236"/>
      <c r="PV959" s="236"/>
      <c r="PW959" s="236"/>
      <c r="PX959" s="236"/>
      <c r="PY959" s="236"/>
      <c r="PZ959" s="236"/>
      <c r="QA959" s="236"/>
      <c r="QB959" s="236"/>
      <c r="QC959" s="236"/>
      <c r="QD959" s="236"/>
      <c r="QE959" s="236"/>
      <c r="QF959" s="236"/>
      <c r="QG959" s="236"/>
      <c r="QH959" s="236"/>
      <c r="QI959" s="236"/>
      <c r="QJ959" s="236"/>
      <c r="QK959" s="236"/>
      <c r="QL959" s="236"/>
      <c r="QM959" s="236"/>
      <c r="QN959" s="236"/>
      <c r="QO959" s="236"/>
      <c r="QP959" s="236"/>
      <c r="QQ959" s="236"/>
      <c r="QR959" s="236"/>
      <c r="QS959" s="236"/>
      <c r="QT959" s="236"/>
      <c r="QU959" s="236"/>
      <c r="QV959" s="236"/>
      <c r="QW959" s="236"/>
      <c r="QX959" s="236"/>
      <c r="QY959" s="236"/>
      <c r="QZ959" s="236"/>
      <c r="RA959" s="236"/>
      <c r="RB959" s="236"/>
      <c r="RC959" s="236"/>
      <c r="RD959" s="236"/>
      <c r="RE959" s="236"/>
      <c r="RF959" s="236"/>
      <c r="RG959" s="236"/>
      <c r="RH959" s="236"/>
      <c r="RI959" s="236"/>
      <c r="RJ959" s="236"/>
      <c r="RK959" s="236"/>
      <c r="RL959" s="236"/>
      <c r="RM959" s="236"/>
      <c r="RN959" s="236"/>
      <c r="RO959" s="236"/>
      <c r="RP959" s="236"/>
      <c r="RQ959" s="236"/>
      <c r="RR959" s="236"/>
      <c r="RS959" s="236"/>
      <c r="RT959" s="236"/>
      <c r="RU959" s="236"/>
      <c r="RV959" s="236"/>
      <c r="RW959" s="236"/>
      <c r="RX959" s="236"/>
      <c r="RY959" s="236"/>
      <c r="RZ959" s="236"/>
      <c r="SA959" s="236"/>
      <c r="SB959" s="236"/>
    </row>
    <row r="960" spans="1:496" s="243" customFormat="1" ht="15" customHeight="1" x14ac:dyDescent="0.2">
      <c r="A960" s="241"/>
      <c r="B960" s="241"/>
      <c r="D960" s="241"/>
      <c r="F960" s="236"/>
      <c r="G960" s="236"/>
      <c r="H960" s="236"/>
      <c r="I960" s="236"/>
      <c r="J960" s="236"/>
      <c r="K960" s="236"/>
      <c r="L960" s="236"/>
      <c r="M960" s="236"/>
      <c r="N960" s="236"/>
      <c r="O960" s="236"/>
      <c r="P960" s="236"/>
      <c r="Q960" s="236"/>
      <c r="R960" s="236"/>
      <c r="S960" s="236"/>
      <c r="T960" s="236"/>
      <c r="U960" s="236"/>
      <c r="V960" s="236"/>
      <c r="W960" s="236"/>
      <c r="X960" s="236"/>
      <c r="Y960" s="236"/>
      <c r="Z960" s="236"/>
      <c r="AA960" s="236"/>
      <c r="AB960" s="236"/>
      <c r="AC960" s="236"/>
      <c r="AD960" s="236"/>
      <c r="AE960" s="236"/>
      <c r="AF960" s="236"/>
      <c r="AG960" s="236"/>
      <c r="AH960" s="236"/>
      <c r="AI960" s="236"/>
      <c r="AJ960" s="236"/>
      <c r="AK960" s="236"/>
      <c r="AL960" s="236"/>
      <c r="AM960" s="236"/>
      <c r="AN960" s="236"/>
      <c r="AO960" s="236"/>
      <c r="AP960" s="236"/>
      <c r="AQ960" s="236"/>
      <c r="AR960" s="236"/>
      <c r="AS960" s="236"/>
      <c r="AT960" s="236"/>
      <c r="AU960" s="236"/>
      <c r="AV960" s="236"/>
      <c r="AW960" s="236"/>
      <c r="AX960" s="236"/>
      <c r="AY960" s="236"/>
      <c r="AZ960" s="236"/>
      <c r="BA960" s="236"/>
      <c r="BB960" s="236"/>
      <c r="BC960" s="236"/>
      <c r="BD960" s="236"/>
      <c r="BE960" s="236"/>
      <c r="BF960" s="236"/>
      <c r="BG960" s="236"/>
      <c r="BH960" s="236"/>
      <c r="BI960" s="236"/>
      <c r="BJ960" s="236"/>
      <c r="BK960" s="236"/>
      <c r="BL960" s="236"/>
      <c r="BM960" s="236"/>
      <c r="BN960" s="236"/>
      <c r="BO960" s="236"/>
      <c r="BP960" s="236"/>
      <c r="BQ960" s="236"/>
      <c r="BR960" s="236"/>
      <c r="BS960" s="236"/>
      <c r="BT960" s="236"/>
      <c r="BU960" s="236"/>
      <c r="BV960" s="236"/>
      <c r="BW960" s="236"/>
      <c r="BX960" s="236"/>
      <c r="BY960" s="236"/>
      <c r="BZ960" s="236"/>
      <c r="CA960" s="236"/>
      <c r="CB960" s="236"/>
      <c r="CC960" s="236"/>
      <c r="CD960" s="236"/>
      <c r="CE960" s="236"/>
      <c r="CF960" s="236"/>
      <c r="CG960" s="236"/>
      <c r="CH960" s="236"/>
      <c r="CI960" s="236"/>
      <c r="CJ960" s="236"/>
      <c r="CK960" s="236"/>
      <c r="CL960" s="236"/>
      <c r="CM960" s="236"/>
      <c r="CN960" s="236"/>
      <c r="CO960" s="236"/>
      <c r="CP960" s="236"/>
      <c r="CQ960" s="236"/>
      <c r="CR960" s="236"/>
      <c r="CS960" s="236"/>
      <c r="CT960" s="236"/>
      <c r="CU960" s="236"/>
      <c r="CV960" s="236"/>
      <c r="CW960" s="236"/>
      <c r="CX960" s="236"/>
      <c r="CY960" s="236"/>
      <c r="CZ960" s="236"/>
      <c r="DA960" s="236"/>
      <c r="DB960" s="236"/>
      <c r="DC960" s="236"/>
      <c r="DD960" s="236"/>
      <c r="DE960" s="236"/>
      <c r="DF960" s="236"/>
      <c r="DG960" s="236"/>
      <c r="DH960" s="236"/>
      <c r="DI960" s="236"/>
      <c r="DJ960" s="236"/>
      <c r="DK960" s="236"/>
      <c r="DL960" s="236"/>
      <c r="DM960" s="236"/>
      <c r="DN960" s="236"/>
      <c r="DO960" s="236"/>
      <c r="DP960" s="236"/>
      <c r="DQ960" s="236"/>
      <c r="DR960" s="236"/>
      <c r="DS960" s="236"/>
      <c r="DT960" s="236"/>
      <c r="DU960" s="236"/>
      <c r="DV960" s="236"/>
      <c r="DW960" s="236"/>
      <c r="DX960" s="236"/>
      <c r="DY960" s="236"/>
      <c r="DZ960" s="236"/>
      <c r="EA960" s="236"/>
      <c r="EB960" s="236"/>
      <c r="EC960" s="236"/>
      <c r="ED960" s="236"/>
      <c r="EE960" s="236"/>
      <c r="EF960" s="236"/>
      <c r="EG960" s="236"/>
      <c r="EH960" s="236"/>
      <c r="EI960" s="236"/>
      <c r="EJ960" s="236"/>
      <c r="EK960" s="236"/>
      <c r="EL960" s="236"/>
      <c r="EM960" s="236"/>
      <c r="EN960" s="236"/>
      <c r="EO960" s="236"/>
      <c r="EP960" s="236"/>
      <c r="EQ960" s="236"/>
      <c r="ER960" s="236"/>
      <c r="ES960" s="236"/>
      <c r="ET960" s="236"/>
      <c r="EU960" s="236"/>
      <c r="EV960" s="236"/>
      <c r="EW960" s="236"/>
      <c r="EX960" s="236"/>
      <c r="EY960" s="236"/>
      <c r="EZ960" s="236"/>
      <c r="FA960" s="236"/>
      <c r="FB960" s="236"/>
      <c r="FC960" s="236"/>
      <c r="FD960" s="236"/>
      <c r="FE960" s="236"/>
      <c r="FF960" s="236"/>
      <c r="FG960" s="236"/>
      <c r="FH960" s="236"/>
      <c r="FI960" s="236"/>
      <c r="FJ960" s="236"/>
      <c r="FK960" s="236"/>
      <c r="FL960" s="236"/>
      <c r="FM960" s="236"/>
      <c r="FN960" s="236"/>
      <c r="FO960" s="236"/>
      <c r="FP960" s="236"/>
      <c r="FQ960" s="236"/>
      <c r="FR960" s="236"/>
      <c r="FS960" s="236"/>
      <c r="FT960" s="236"/>
      <c r="FU960" s="236"/>
      <c r="FV960" s="236"/>
      <c r="FW960" s="236"/>
      <c r="FX960" s="236"/>
      <c r="FY960" s="236"/>
      <c r="FZ960" s="236"/>
      <c r="GA960" s="236"/>
      <c r="GB960" s="236"/>
      <c r="GC960" s="236"/>
      <c r="GD960" s="236"/>
      <c r="GE960" s="236"/>
      <c r="GF960" s="236"/>
      <c r="GG960" s="236"/>
      <c r="GH960" s="236"/>
      <c r="GI960" s="236"/>
      <c r="GJ960" s="236"/>
      <c r="GK960" s="236"/>
      <c r="GL960" s="236"/>
      <c r="GM960" s="236"/>
      <c r="GN960" s="236"/>
      <c r="GO960" s="236"/>
      <c r="GP960" s="236"/>
      <c r="GQ960" s="236"/>
      <c r="GR960" s="236"/>
      <c r="GS960" s="236"/>
      <c r="GT960" s="236"/>
      <c r="GU960" s="236"/>
      <c r="GV960" s="236"/>
      <c r="GW960" s="236"/>
      <c r="GX960" s="236"/>
      <c r="GY960" s="236"/>
      <c r="GZ960" s="236"/>
      <c r="HA960" s="236"/>
      <c r="HB960" s="236"/>
      <c r="HC960" s="236"/>
      <c r="HD960" s="236"/>
      <c r="HE960" s="236"/>
      <c r="HF960" s="236"/>
      <c r="HG960" s="236"/>
      <c r="HH960" s="236"/>
      <c r="HI960" s="236"/>
      <c r="HJ960" s="236"/>
      <c r="HK960" s="236"/>
      <c r="HL960" s="236"/>
      <c r="HM960" s="236"/>
      <c r="HN960" s="236"/>
      <c r="HO960" s="236"/>
      <c r="HP960" s="236"/>
      <c r="HQ960" s="236"/>
      <c r="HR960" s="236"/>
      <c r="HS960" s="236"/>
      <c r="HT960" s="236"/>
      <c r="HU960" s="236"/>
      <c r="HV960" s="236"/>
      <c r="HW960" s="236"/>
      <c r="HX960" s="236"/>
      <c r="HY960" s="236"/>
      <c r="HZ960" s="236"/>
      <c r="IA960" s="236"/>
      <c r="IB960" s="236"/>
      <c r="IC960" s="236"/>
      <c r="ID960" s="236"/>
      <c r="IE960" s="236"/>
      <c r="IF960" s="236"/>
      <c r="IG960" s="236"/>
      <c r="IH960" s="236"/>
      <c r="II960" s="236"/>
      <c r="IJ960" s="236"/>
      <c r="IK960" s="236"/>
      <c r="IL960" s="236"/>
      <c r="IM960" s="236"/>
      <c r="IN960" s="236"/>
      <c r="IO960" s="236"/>
      <c r="IP960" s="236"/>
      <c r="IQ960" s="236"/>
      <c r="IR960" s="236"/>
      <c r="IS960" s="236"/>
      <c r="IT960" s="236"/>
      <c r="IU960" s="236"/>
      <c r="IV960" s="236"/>
      <c r="IW960" s="236"/>
      <c r="IX960" s="236"/>
      <c r="IY960" s="236"/>
      <c r="IZ960" s="236"/>
      <c r="JA960" s="236"/>
      <c r="JB960" s="236"/>
      <c r="JC960" s="236"/>
      <c r="JD960" s="236"/>
      <c r="JE960" s="236"/>
      <c r="JF960" s="236"/>
      <c r="JG960" s="236"/>
      <c r="JH960" s="236"/>
      <c r="JI960" s="236"/>
      <c r="JJ960" s="236"/>
      <c r="JK960" s="236"/>
      <c r="JL960" s="236"/>
      <c r="JM960" s="236"/>
      <c r="JN960" s="236"/>
      <c r="JO960" s="236"/>
      <c r="JP960" s="236"/>
      <c r="JQ960" s="236"/>
      <c r="JR960" s="236"/>
      <c r="JS960" s="236"/>
      <c r="JT960" s="236"/>
      <c r="JU960" s="236"/>
      <c r="JV960" s="236"/>
      <c r="JW960" s="236"/>
      <c r="JX960" s="236"/>
      <c r="JY960" s="236"/>
      <c r="JZ960" s="236"/>
      <c r="KA960" s="236"/>
      <c r="KB960" s="236"/>
      <c r="KC960" s="236"/>
      <c r="KD960" s="236"/>
      <c r="KE960" s="236"/>
      <c r="KF960" s="236"/>
      <c r="KG960" s="236"/>
      <c r="KH960" s="236"/>
      <c r="KI960" s="236"/>
      <c r="KJ960" s="236"/>
      <c r="KK960" s="236"/>
      <c r="KL960" s="236"/>
      <c r="KM960" s="236"/>
      <c r="KN960" s="236"/>
      <c r="KO960" s="236"/>
      <c r="KP960" s="236"/>
      <c r="KQ960" s="236"/>
      <c r="KR960" s="236"/>
      <c r="KS960" s="236"/>
      <c r="KT960" s="236"/>
      <c r="KU960" s="236"/>
      <c r="KV960" s="236"/>
      <c r="KW960" s="236"/>
      <c r="KX960" s="236"/>
      <c r="KY960" s="236"/>
      <c r="KZ960" s="236"/>
      <c r="LA960" s="236"/>
      <c r="LB960" s="236"/>
      <c r="LC960" s="236"/>
      <c r="LD960" s="236"/>
      <c r="LE960" s="236"/>
      <c r="LF960" s="236"/>
      <c r="LG960" s="236"/>
      <c r="LH960" s="236"/>
      <c r="LI960" s="236"/>
      <c r="LJ960" s="236"/>
      <c r="LK960" s="236"/>
      <c r="LL960" s="236"/>
      <c r="LM960" s="236"/>
      <c r="LN960" s="236"/>
      <c r="LO960" s="236"/>
      <c r="LP960" s="236"/>
      <c r="LQ960" s="236"/>
      <c r="LR960" s="236"/>
      <c r="LS960" s="236"/>
      <c r="LT960" s="236"/>
      <c r="LU960" s="236"/>
      <c r="LV960" s="236"/>
      <c r="LW960" s="236"/>
      <c r="LX960" s="236"/>
      <c r="LY960" s="236"/>
      <c r="LZ960" s="236"/>
      <c r="MA960" s="236"/>
      <c r="MB960" s="236"/>
      <c r="MC960" s="236"/>
      <c r="MD960" s="236"/>
      <c r="ME960" s="236"/>
      <c r="MF960" s="236"/>
      <c r="MG960" s="236"/>
      <c r="MH960" s="236"/>
      <c r="MI960" s="236"/>
      <c r="MJ960" s="236"/>
      <c r="MK960" s="236"/>
      <c r="ML960" s="236"/>
      <c r="MM960" s="236"/>
      <c r="MN960" s="236"/>
      <c r="MO960" s="236"/>
      <c r="MP960" s="236"/>
      <c r="MQ960" s="236"/>
      <c r="MR960" s="236"/>
      <c r="MS960" s="236"/>
      <c r="MT960" s="236"/>
      <c r="MU960" s="236"/>
      <c r="MV960" s="236"/>
      <c r="MW960" s="236"/>
      <c r="MX960" s="236"/>
      <c r="MY960" s="236"/>
      <c r="MZ960" s="236"/>
      <c r="NA960" s="236"/>
      <c r="NB960" s="236"/>
      <c r="NC960" s="236"/>
      <c r="ND960" s="236"/>
      <c r="NE960" s="236"/>
      <c r="NF960" s="236"/>
      <c r="NG960" s="236"/>
      <c r="NH960" s="236"/>
      <c r="NI960" s="236"/>
      <c r="NJ960" s="236"/>
      <c r="NK960" s="236"/>
      <c r="NL960" s="236"/>
      <c r="NM960" s="236"/>
      <c r="NN960" s="236"/>
      <c r="NO960" s="236"/>
      <c r="NP960" s="236"/>
      <c r="NQ960" s="236"/>
      <c r="NR960" s="236"/>
      <c r="NS960" s="236"/>
      <c r="NT960" s="236"/>
      <c r="NU960" s="236"/>
      <c r="NV960" s="236"/>
      <c r="NW960" s="236"/>
      <c r="NX960" s="236"/>
      <c r="NY960" s="236"/>
      <c r="NZ960" s="236"/>
      <c r="OA960" s="236"/>
      <c r="OB960" s="236"/>
      <c r="OC960" s="236"/>
      <c r="OD960" s="236"/>
      <c r="OE960" s="236"/>
      <c r="OF960" s="236"/>
      <c r="OG960" s="236"/>
      <c r="OH960" s="236"/>
      <c r="OI960" s="236"/>
      <c r="OJ960" s="236"/>
      <c r="OK960" s="236"/>
      <c r="OL960" s="236"/>
      <c r="OM960" s="236"/>
      <c r="ON960" s="236"/>
      <c r="OO960" s="236"/>
      <c r="OP960" s="236"/>
      <c r="OQ960" s="236"/>
      <c r="OR960" s="236"/>
      <c r="OS960" s="236"/>
      <c r="OT960" s="236"/>
      <c r="OU960" s="236"/>
      <c r="OV960" s="236"/>
      <c r="OW960" s="236"/>
      <c r="OX960" s="236"/>
      <c r="OY960" s="236"/>
      <c r="OZ960" s="236"/>
      <c r="PA960" s="236"/>
      <c r="PB960" s="236"/>
      <c r="PC960" s="236"/>
      <c r="PD960" s="236"/>
      <c r="PE960" s="236"/>
      <c r="PF960" s="236"/>
      <c r="PG960" s="236"/>
      <c r="PH960" s="236"/>
      <c r="PI960" s="236"/>
      <c r="PJ960" s="236"/>
      <c r="PK960" s="236"/>
      <c r="PL960" s="236"/>
      <c r="PM960" s="236"/>
      <c r="PN960" s="236"/>
      <c r="PO960" s="236"/>
      <c r="PP960" s="236"/>
      <c r="PQ960" s="236"/>
      <c r="PR960" s="236"/>
      <c r="PS960" s="236"/>
      <c r="PT960" s="236"/>
      <c r="PU960" s="236"/>
      <c r="PV960" s="236"/>
      <c r="PW960" s="236"/>
      <c r="PX960" s="236"/>
      <c r="PY960" s="236"/>
      <c r="PZ960" s="236"/>
      <c r="QA960" s="236"/>
      <c r="QB960" s="236"/>
      <c r="QC960" s="236"/>
      <c r="QD960" s="236"/>
      <c r="QE960" s="236"/>
      <c r="QF960" s="236"/>
      <c r="QG960" s="236"/>
      <c r="QH960" s="236"/>
      <c r="QI960" s="236"/>
      <c r="QJ960" s="236"/>
      <c r="QK960" s="236"/>
      <c r="QL960" s="236"/>
      <c r="QM960" s="236"/>
      <c r="QN960" s="236"/>
      <c r="QO960" s="236"/>
      <c r="QP960" s="236"/>
      <c r="QQ960" s="236"/>
      <c r="QR960" s="236"/>
      <c r="QS960" s="236"/>
      <c r="QT960" s="236"/>
      <c r="QU960" s="236"/>
      <c r="QV960" s="236"/>
      <c r="QW960" s="236"/>
      <c r="QX960" s="236"/>
      <c r="QY960" s="236"/>
      <c r="QZ960" s="236"/>
      <c r="RA960" s="236"/>
      <c r="RB960" s="236"/>
      <c r="RC960" s="236"/>
      <c r="RD960" s="236"/>
      <c r="RE960" s="236"/>
      <c r="RF960" s="236"/>
      <c r="RG960" s="236"/>
      <c r="RH960" s="236"/>
      <c r="RI960" s="236"/>
      <c r="RJ960" s="236"/>
      <c r="RK960" s="236"/>
      <c r="RL960" s="236"/>
      <c r="RM960" s="236"/>
      <c r="RN960" s="236"/>
      <c r="RO960" s="236"/>
      <c r="RP960" s="236"/>
      <c r="RQ960" s="236"/>
      <c r="RR960" s="236"/>
      <c r="RS960" s="236"/>
      <c r="RT960" s="236"/>
      <c r="RU960" s="236"/>
      <c r="RV960" s="236"/>
      <c r="RW960" s="236"/>
      <c r="RX960" s="236"/>
      <c r="RY960" s="236"/>
      <c r="RZ960" s="236"/>
      <c r="SA960" s="236"/>
      <c r="SB960" s="236"/>
    </row>
    <row r="961" spans="1:496" s="243" customFormat="1" ht="15" customHeight="1" x14ac:dyDescent="0.2">
      <c r="A961" s="241"/>
      <c r="B961" s="241"/>
      <c r="D961" s="241"/>
      <c r="F961" s="236"/>
      <c r="G961" s="236"/>
      <c r="H961" s="236"/>
      <c r="I961" s="236"/>
      <c r="J961" s="236"/>
      <c r="K961" s="236"/>
      <c r="L961" s="236"/>
      <c r="M961" s="236"/>
      <c r="N961" s="236"/>
      <c r="O961" s="236"/>
      <c r="P961" s="236"/>
      <c r="Q961" s="236"/>
      <c r="R961" s="236"/>
      <c r="S961" s="236"/>
      <c r="T961" s="236"/>
      <c r="U961" s="236"/>
      <c r="V961" s="236"/>
      <c r="W961" s="236"/>
      <c r="X961" s="236"/>
      <c r="Y961" s="236"/>
      <c r="Z961" s="236"/>
      <c r="AA961" s="236"/>
      <c r="AB961" s="236"/>
      <c r="AC961" s="236"/>
      <c r="AD961" s="236"/>
      <c r="AE961" s="236"/>
      <c r="AF961" s="236"/>
      <c r="AG961" s="236"/>
      <c r="AH961" s="236"/>
      <c r="AI961" s="236"/>
      <c r="AJ961" s="236"/>
      <c r="AK961" s="236"/>
      <c r="AL961" s="236"/>
      <c r="AM961" s="236"/>
      <c r="AN961" s="236"/>
      <c r="AO961" s="236"/>
      <c r="AP961" s="236"/>
      <c r="AQ961" s="236"/>
      <c r="AR961" s="236"/>
      <c r="AS961" s="236"/>
      <c r="AT961" s="236"/>
      <c r="AU961" s="236"/>
      <c r="AV961" s="236"/>
      <c r="AW961" s="236"/>
      <c r="AX961" s="236"/>
      <c r="AY961" s="236"/>
      <c r="AZ961" s="236"/>
      <c r="BA961" s="236"/>
      <c r="BB961" s="236"/>
      <c r="BC961" s="236"/>
      <c r="BD961" s="236"/>
      <c r="BE961" s="236"/>
      <c r="BF961" s="236"/>
      <c r="BG961" s="236"/>
      <c r="BH961" s="236"/>
      <c r="BI961" s="236"/>
      <c r="BJ961" s="236"/>
      <c r="BK961" s="236"/>
      <c r="BL961" s="236"/>
      <c r="BM961" s="236"/>
      <c r="BN961" s="236"/>
      <c r="BO961" s="236"/>
      <c r="BP961" s="236"/>
      <c r="BQ961" s="236"/>
      <c r="BR961" s="236"/>
      <c r="BS961" s="236"/>
      <c r="BT961" s="236"/>
      <c r="BU961" s="236"/>
      <c r="BV961" s="236"/>
      <c r="BW961" s="236"/>
      <c r="BX961" s="236"/>
      <c r="BY961" s="236"/>
      <c r="BZ961" s="236"/>
      <c r="CA961" s="236"/>
      <c r="CB961" s="236"/>
      <c r="CC961" s="236"/>
      <c r="CD961" s="236"/>
      <c r="CE961" s="236"/>
      <c r="CF961" s="236"/>
      <c r="CG961" s="236"/>
      <c r="CH961" s="236"/>
      <c r="CI961" s="236"/>
      <c r="CJ961" s="236"/>
      <c r="CK961" s="236"/>
      <c r="CL961" s="236"/>
      <c r="CM961" s="236"/>
      <c r="CN961" s="236"/>
      <c r="CO961" s="236"/>
      <c r="CP961" s="236"/>
      <c r="CQ961" s="236"/>
      <c r="CR961" s="236"/>
      <c r="CS961" s="236"/>
      <c r="CT961" s="236"/>
      <c r="CU961" s="236"/>
      <c r="CV961" s="236"/>
      <c r="CW961" s="236"/>
      <c r="CX961" s="236"/>
      <c r="CY961" s="236"/>
      <c r="CZ961" s="236"/>
      <c r="DA961" s="236"/>
      <c r="DB961" s="236"/>
      <c r="DC961" s="236"/>
      <c r="DD961" s="236"/>
      <c r="DE961" s="236"/>
      <c r="DF961" s="236"/>
      <c r="DG961" s="236"/>
      <c r="DH961" s="236"/>
      <c r="DI961" s="236"/>
      <c r="DJ961" s="236"/>
      <c r="DK961" s="236"/>
      <c r="DL961" s="236"/>
      <c r="DM961" s="236"/>
      <c r="DN961" s="236"/>
      <c r="DO961" s="236"/>
      <c r="DP961" s="236"/>
      <c r="DQ961" s="236"/>
      <c r="DR961" s="236"/>
      <c r="DS961" s="236"/>
      <c r="DT961" s="236"/>
      <c r="DU961" s="236"/>
      <c r="DV961" s="236"/>
      <c r="DW961" s="236"/>
      <c r="DX961" s="236"/>
      <c r="DY961" s="236"/>
      <c r="DZ961" s="236"/>
      <c r="EA961" s="236"/>
      <c r="EB961" s="236"/>
      <c r="EC961" s="236"/>
      <c r="ED961" s="236"/>
      <c r="EE961" s="236"/>
      <c r="EF961" s="236"/>
      <c r="EG961" s="236"/>
      <c r="EH961" s="236"/>
      <c r="EI961" s="236"/>
      <c r="EJ961" s="236"/>
      <c r="EK961" s="236"/>
      <c r="EL961" s="236"/>
      <c r="EM961" s="236"/>
      <c r="EN961" s="236"/>
      <c r="EO961" s="236"/>
      <c r="EP961" s="236"/>
      <c r="EQ961" s="236"/>
      <c r="ER961" s="236"/>
      <c r="ES961" s="236"/>
      <c r="ET961" s="236"/>
      <c r="EU961" s="236"/>
      <c r="EV961" s="236"/>
      <c r="EW961" s="236"/>
      <c r="EX961" s="236"/>
      <c r="EY961" s="236"/>
      <c r="EZ961" s="236"/>
      <c r="FA961" s="236"/>
      <c r="FB961" s="236"/>
      <c r="FC961" s="236"/>
      <c r="FD961" s="236"/>
      <c r="FE961" s="236"/>
      <c r="FF961" s="236"/>
      <c r="FG961" s="236"/>
      <c r="FH961" s="236"/>
      <c r="FI961" s="236"/>
      <c r="FJ961" s="236"/>
      <c r="FK961" s="236"/>
      <c r="FL961" s="236"/>
      <c r="FM961" s="236"/>
      <c r="FN961" s="236"/>
      <c r="FO961" s="236"/>
      <c r="FP961" s="236"/>
      <c r="FQ961" s="236"/>
      <c r="FR961" s="236"/>
      <c r="FS961" s="236"/>
      <c r="FT961" s="236"/>
      <c r="FU961" s="236"/>
      <c r="FV961" s="236"/>
      <c r="FW961" s="236"/>
      <c r="FX961" s="236"/>
      <c r="FY961" s="236"/>
      <c r="FZ961" s="236"/>
      <c r="GA961" s="236"/>
      <c r="GB961" s="236"/>
      <c r="GC961" s="236"/>
      <c r="GD961" s="236"/>
      <c r="GE961" s="236"/>
      <c r="GF961" s="236"/>
      <c r="GG961" s="236"/>
      <c r="GH961" s="236"/>
      <c r="GI961" s="236"/>
      <c r="GJ961" s="236"/>
      <c r="GK961" s="236"/>
      <c r="GL961" s="236"/>
      <c r="GM961" s="236"/>
      <c r="GN961" s="236"/>
      <c r="GO961" s="236"/>
      <c r="GP961" s="236"/>
      <c r="GQ961" s="236"/>
      <c r="GR961" s="236"/>
      <c r="GS961" s="236"/>
      <c r="GT961" s="236"/>
      <c r="GU961" s="236"/>
      <c r="GV961" s="236"/>
      <c r="GW961" s="236"/>
      <c r="GX961" s="236"/>
      <c r="GY961" s="236"/>
      <c r="GZ961" s="236"/>
      <c r="HA961" s="236"/>
      <c r="HB961" s="236"/>
      <c r="HC961" s="236"/>
      <c r="HD961" s="236"/>
      <c r="HE961" s="236"/>
      <c r="HF961" s="236"/>
      <c r="HG961" s="236"/>
      <c r="HH961" s="236"/>
      <c r="HI961" s="236"/>
      <c r="HJ961" s="236"/>
      <c r="HK961" s="236"/>
      <c r="HL961" s="236"/>
      <c r="HM961" s="236"/>
      <c r="HN961" s="236"/>
      <c r="HO961" s="236"/>
      <c r="HP961" s="236"/>
      <c r="HQ961" s="236"/>
      <c r="HR961" s="236"/>
      <c r="HS961" s="236"/>
      <c r="HT961" s="236"/>
      <c r="HU961" s="236"/>
      <c r="HV961" s="236"/>
      <c r="HW961" s="236"/>
      <c r="HX961" s="236"/>
      <c r="HY961" s="236"/>
      <c r="HZ961" s="236"/>
      <c r="IA961" s="236"/>
      <c r="IB961" s="236"/>
      <c r="IC961" s="236"/>
      <c r="ID961" s="236"/>
      <c r="IE961" s="236"/>
      <c r="IF961" s="236"/>
      <c r="IG961" s="236"/>
      <c r="IH961" s="236"/>
      <c r="II961" s="236"/>
      <c r="IJ961" s="236"/>
      <c r="IK961" s="236"/>
      <c r="IL961" s="236"/>
      <c r="IM961" s="236"/>
      <c r="IN961" s="236"/>
      <c r="IO961" s="236"/>
      <c r="IP961" s="236"/>
      <c r="IQ961" s="236"/>
      <c r="IR961" s="236"/>
      <c r="IS961" s="236"/>
      <c r="IT961" s="236"/>
      <c r="IU961" s="236"/>
      <c r="IV961" s="236"/>
      <c r="IW961" s="236"/>
      <c r="IX961" s="236"/>
      <c r="IY961" s="236"/>
      <c r="IZ961" s="236"/>
      <c r="JA961" s="236"/>
      <c r="JB961" s="236"/>
      <c r="JC961" s="236"/>
      <c r="JD961" s="236"/>
      <c r="JE961" s="236"/>
      <c r="JF961" s="236"/>
      <c r="JG961" s="236"/>
      <c r="JH961" s="236"/>
      <c r="JI961" s="236"/>
      <c r="JJ961" s="236"/>
      <c r="JK961" s="236"/>
      <c r="JL961" s="236"/>
      <c r="JM961" s="236"/>
      <c r="JN961" s="236"/>
      <c r="JO961" s="236"/>
      <c r="JP961" s="236"/>
      <c r="JQ961" s="236"/>
      <c r="JR961" s="236"/>
      <c r="JS961" s="236"/>
      <c r="JT961" s="236"/>
      <c r="JU961" s="236"/>
      <c r="JV961" s="236"/>
      <c r="JW961" s="236"/>
      <c r="JX961" s="236"/>
      <c r="JY961" s="236"/>
      <c r="JZ961" s="236"/>
      <c r="KA961" s="236"/>
      <c r="KB961" s="236"/>
      <c r="KC961" s="236"/>
      <c r="KD961" s="236"/>
      <c r="KE961" s="236"/>
      <c r="KF961" s="236"/>
      <c r="KG961" s="236"/>
      <c r="KH961" s="236"/>
      <c r="KI961" s="236"/>
      <c r="KJ961" s="236"/>
      <c r="KK961" s="236"/>
      <c r="KL961" s="236"/>
      <c r="KM961" s="236"/>
      <c r="KN961" s="236"/>
      <c r="KO961" s="236"/>
      <c r="KP961" s="236"/>
      <c r="KQ961" s="236"/>
      <c r="KR961" s="236"/>
      <c r="KS961" s="236"/>
      <c r="KT961" s="236"/>
      <c r="KU961" s="236"/>
      <c r="KV961" s="236"/>
      <c r="KW961" s="236"/>
      <c r="KX961" s="236"/>
      <c r="KY961" s="236"/>
      <c r="KZ961" s="236"/>
      <c r="LA961" s="236"/>
      <c r="LB961" s="236"/>
      <c r="LC961" s="236"/>
      <c r="LD961" s="236"/>
      <c r="LE961" s="236"/>
      <c r="LF961" s="236"/>
      <c r="LG961" s="236"/>
      <c r="LH961" s="236"/>
      <c r="LI961" s="236"/>
      <c r="LJ961" s="236"/>
      <c r="LK961" s="236"/>
      <c r="LL961" s="236"/>
      <c r="LM961" s="236"/>
      <c r="LN961" s="236"/>
      <c r="LO961" s="236"/>
      <c r="LP961" s="236"/>
      <c r="LQ961" s="236"/>
      <c r="LR961" s="236"/>
      <c r="LS961" s="236"/>
      <c r="LT961" s="236"/>
      <c r="LU961" s="236"/>
      <c r="LV961" s="236"/>
      <c r="LW961" s="236"/>
      <c r="LX961" s="236"/>
      <c r="LY961" s="236"/>
      <c r="LZ961" s="236"/>
      <c r="MA961" s="236"/>
      <c r="MB961" s="236"/>
      <c r="MC961" s="236"/>
      <c r="MD961" s="236"/>
      <c r="ME961" s="236"/>
      <c r="MF961" s="236"/>
      <c r="MG961" s="236"/>
      <c r="MH961" s="236"/>
      <c r="MI961" s="236"/>
      <c r="MJ961" s="236"/>
      <c r="MK961" s="236"/>
      <c r="ML961" s="236"/>
      <c r="MM961" s="236"/>
      <c r="MN961" s="236"/>
      <c r="MO961" s="236"/>
      <c r="MP961" s="236"/>
      <c r="MQ961" s="236"/>
      <c r="MR961" s="236"/>
      <c r="MS961" s="236"/>
      <c r="MT961" s="236"/>
      <c r="MU961" s="236"/>
      <c r="MV961" s="236"/>
      <c r="MW961" s="236"/>
      <c r="MX961" s="236"/>
      <c r="MY961" s="236"/>
      <c r="MZ961" s="236"/>
      <c r="NA961" s="236"/>
      <c r="NB961" s="236"/>
      <c r="NC961" s="236"/>
      <c r="ND961" s="236"/>
      <c r="NE961" s="236"/>
      <c r="NF961" s="236"/>
      <c r="NG961" s="236"/>
      <c r="NH961" s="236"/>
      <c r="NI961" s="236"/>
      <c r="NJ961" s="236"/>
      <c r="NK961" s="236"/>
      <c r="NL961" s="236"/>
      <c r="NM961" s="236"/>
      <c r="NN961" s="236"/>
      <c r="NO961" s="236"/>
      <c r="NP961" s="236"/>
      <c r="NQ961" s="236"/>
      <c r="NR961" s="236"/>
      <c r="NS961" s="236"/>
      <c r="NT961" s="236"/>
      <c r="NU961" s="236"/>
      <c r="NV961" s="236"/>
      <c r="NW961" s="236"/>
      <c r="NX961" s="236"/>
      <c r="NY961" s="236"/>
      <c r="NZ961" s="236"/>
      <c r="OA961" s="236"/>
      <c r="OB961" s="236"/>
      <c r="OC961" s="236"/>
      <c r="OD961" s="236"/>
      <c r="OE961" s="236"/>
      <c r="OF961" s="236"/>
      <c r="OG961" s="236"/>
      <c r="OH961" s="236"/>
      <c r="OI961" s="236"/>
      <c r="OJ961" s="236"/>
      <c r="OK961" s="236"/>
      <c r="OL961" s="236"/>
      <c r="OM961" s="236"/>
      <c r="ON961" s="236"/>
      <c r="OO961" s="236"/>
      <c r="OP961" s="236"/>
      <c r="OQ961" s="236"/>
      <c r="OR961" s="236"/>
      <c r="OS961" s="236"/>
      <c r="OT961" s="236"/>
      <c r="OU961" s="236"/>
      <c r="OV961" s="236"/>
      <c r="OW961" s="236"/>
      <c r="OX961" s="236"/>
      <c r="OY961" s="236"/>
      <c r="OZ961" s="236"/>
      <c r="PA961" s="236"/>
      <c r="PB961" s="236"/>
      <c r="PC961" s="236"/>
      <c r="PD961" s="236"/>
      <c r="PE961" s="236"/>
      <c r="PF961" s="236"/>
      <c r="PG961" s="236"/>
      <c r="PH961" s="236"/>
      <c r="PI961" s="236"/>
      <c r="PJ961" s="236"/>
      <c r="PK961" s="236"/>
      <c r="PL961" s="236"/>
      <c r="PM961" s="236"/>
      <c r="PN961" s="236"/>
      <c r="PO961" s="236"/>
      <c r="PP961" s="236"/>
      <c r="PQ961" s="236"/>
      <c r="PR961" s="236"/>
      <c r="PS961" s="236"/>
      <c r="PT961" s="236"/>
      <c r="PU961" s="236"/>
      <c r="PV961" s="236"/>
      <c r="PW961" s="236"/>
      <c r="PX961" s="236"/>
      <c r="PY961" s="236"/>
      <c r="PZ961" s="236"/>
      <c r="QA961" s="236"/>
      <c r="QB961" s="236"/>
      <c r="QC961" s="236"/>
      <c r="QD961" s="236"/>
      <c r="QE961" s="236"/>
      <c r="QF961" s="236"/>
      <c r="QG961" s="236"/>
      <c r="QH961" s="236"/>
      <c r="QI961" s="236"/>
      <c r="QJ961" s="236"/>
      <c r="QK961" s="236"/>
      <c r="QL961" s="236"/>
      <c r="QM961" s="236"/>
      <c r="QN961" s="236"/>
      <c r="QO961" s="236"/>
      <c r="QP961" s="236"/>
      <c r="QQ961" s="236"/>
      <c r="QR961" s="236"/>
      <c r="QS961" s="236"/>
      <c r="QT961" s="236"/>
      <c r="QU961" s="236"/>
      <c r="QV961" s="236"/>
      <c r="QW961" s="236"/>
      <c r="QX961" s="236"/>
      <c r="QY961" s="236"/>
      <c r="QZ961" s="236"/>
      <c r="RA961" s="236"/>
      <c r="RB961" s="236"/>
      <c r="RC961" s="236"/>
      <c r="RD961" s="236"/>
      <c r="RE961" s="236"/>
      <c r="RF961" s="236"/>
      <c r="RG961" s="236"/>
      <c r="RH961" s="236"/>
      <c r="RI961" s="236"/>
      <c r="RJ961" s="236"/>
      <c r="RK961" s="236"/>
      <c r="RL961" s="236"/>
      <c r="RM961" s="236"/>
      <c r="RN961" s="236"/>
      <c r="RO961" s="236"/>
      <c r="RP961" s="236"/>
      <c r="RQ961" s="236"/>
      <c r="RR961" s="236"/>
      <c r="RS961" s="236"/>
      <c r="RT961" s="236"/>
      <c r="RU961" s="236"/>
      <c r="RV961" s="236"/>
      <c r="RW961" s="236"/>
      <c r="RX961" s="236"/>
      <c r="RY961" s="236"/>
      <c r="RZ961" s="236"/>
      <c r="SA961" s="236"/>
      <c r="SB961" s="236"/>
    </row>
    <row r="962" spans="1:496" s="243" customFormat="1" ht="15" customHeight="1" x14ac:dyDescent="0.2">
      <c r="A962" s="241"/>
      <c r="B962" s="241"/>
      <c r="D962" s="241"/>
      <c r="F962" s="236"/>
      <c r="G962" s="236"/>
      <c r="H962" s="236"/>
      <c r="I962" s="236"/>
      <c r="J962" s="236"/>
      <c r="K962" s="236"/>
      <c r="L962" s="236"/>
      <c r="M962" s="236"/>
      <c r="N962" s="236"/>
      <c r="O962" s="236"/>
      <c r="P962" s="236"/>
      <c r="Q962" s="236"/>
      <c r="R962" s="236"/>
      <c r="S962" s="236"/>
      <c r="T962" s="236"/>
      <c r="U962" s="236"/>
      <c r="V962" s="236"/>
      <c r="W962" s="236"/>
      <c r="X962" s="236"/>
      <c r="Y962" s="236"/>
      <c r="Z962" s="236"/>
      <c r="AA962" s="236"/>
      <c r="AB962" s="236"/>
      <c r="AC962" s="236"/>
      <c r="AD962" s="236"/>
      <c r="AE962" s="236"/>
      <c r="AF962" s="236"/>
      <c r="AG962" s="236"/>
      <c r="AH962" s="236"/>
      <c r="AI962" s="236"/>
      <c r="AJ962" s="236"/>
      <c r="AK962" s="236"/>
      <c r="AL962" s="236"/>
      <c r="AM962" s="236"/>
      <c r="AN962" s="236"/>
      <c r="AO962" s="236"/>
      <c r="AP962" s="236"/>
      <c r="AQ962" s="236"/>
      <c r="AR962" s="236"/>
      <c r="AS962" s="236"/>
      <c r="AT962" s="236"/>
      <c r="AU962" s="236"/>
      <c r="AV962" s="236"/>
      <c r="AW962" s="236"/>
      <c r="AX962" s="236"/>
      <c r="AY962" s="236"/>
      <c r="AZ962" s="236"/>
      <c r="BA962" s="236"/>
      <c r="BB962" s="236"/>
      <c r="BC962" s="236"/>
      <c r="BD962" s="236"/>
      <c r="BE962" s="236"/>
      <c r="BF962" s="236"/>
      <c r="BG962" s="236"/>
      <c r="BH962" s="236"/>
      <c r="BI962" s="236"/>
      <c r="BJ962" s="236"/>
      <c r="BK962" s="236"/>
      <c r="BL962" s="236"/>
      <c r="BM962" s="236"/>
      <c r="BN962" s="236"/>
      <c r="BO962" s="236"/>
      <c r="BP962" s="236"/>
      <c r="BQ962" s="236"/>
      <c r="BR962" s="236"/>
      <c r="BS962" s="236"/>
      <c r="BT962" s="236"/>
      <c r="BU962" s="236"/>
      <c r="BV962" s="236"/>
      <c r="BW962" s="236"/>
      <c r="BX962" s="236"/>
      <c r="BY962" s="236"/>
      <c r="BZ962" s="236"/>
      <c r="CA962" s="236"/>
      <c r="CB962" s="236"/>
      <c r="CC962" s="236"/>
      <c r="CD962" s="236"/>
      <c r="CE962" s="236"/>
      <c r="CF962" s="236"/>
      <c r="CG962" s="236"/>
      <c r="CH962" s="236"/>
      <c r="CI962" s="236"/>
      <c r="CJ962" s="236"/>
      <c r="CK962" s="236"/>
      <c r="CL962" s="236"/>
      <c r="CM962" s="236"/>
      <c r="CN962" s="236"/>
      <c r="CO962" s="236"/>
      <c r="CP962" s="236"/>
      <c r="CQ962" s="236"/>
      <c r="CR962" s="236"/>
      <c r="CS962" s="236"/>
      <c r="CT962" s="236"/>
      <c r="CU962" s="236"/>
      <c r="CV962" s="236"/>
      <c r="CW962" s="236"/>
      <c r="CX962" s="236"/>
      <c r="CY962" s="236"/>
      <c r="CZ962" s="236"/>
      <c r="DA962" s="236"/>
      <c r="DB962" s="236"/>
      <c r="DC962" s="236"/>
      <c r="DD962" s="236"/>
      <c r="DE962" s="236"/>
      <c r="DF962" s="236"/>
      <c r="DG962" s="236"/>
      <c r="DH962" s="236"/>
      <c r="DI962" s="236"/>
      <c r="DJ962" s="236"/>
      <c r="DK962" s="236"/>
      <c r="DL962" s="236"/>
      <c r="DM962" s="236"/>
      <c r="DN962" s="236"/>
      <c r="DO962" s="236"/>
      <c r="DP962" s="236"/>
      <c r="DQ962" s="236"/>
      <c r="DR962" s="236"/>
      <c r="DS962" s="236"/>
      <c r="DT962" s="236"/>
      <c r="DU962" s="236"/>
      <c r="DV962" s="236"/>
      <c r="DW962" s="236"/>
      <c r="DX962" s="236"/>
      <c r="DY962" s="236"/>
      <c r="DZ962" s="236"/>
      <c r="EA962" s="236"/>
      <c r="EB962" s="236"/>
      <c r="EC962" s="236"/>
      <c r="ED962" s="236"/>
      <c r="EE962" s="236"/>
      <c r="EF962" s="236"/>
      <c r="EG962" s="236"/>
      <c r="EH962" s="236"/>
      <c r="EI962" s="236"/>
      <c r="EJ962" s="236"/>
      <c r="EK962" s="236"/>
      <c r="EL962" s="236"/>
      <c r="EM962" s="236"/>
      <c r="EN962" s="236"/>
      <c r="EO962" s="236"/>
      <c r="EP962" s="236"/>
      <c r="EQ962" s="236"/>
      <c r="ER962" s="236"/>
      <c r="ES962" s="236"/>
      <c r="ET962" s="236"/>
      <c r="EU962" s="236"/>
      <c r="EV962" s="236"/>
      <c r="EW962" s="236"/>
      <c r="EX962" s="236"/>
      <c r="EY962" s="236"/>
      <c r="EZ962" s="236"/>
      <c r="FA962" s="236"/>
      <c r="FB962" s="236"/>
      <c r="FC962" s="236"/>
      <c r="FD962" s="236"/>
      <c r="FE962" s="236"/>
      <c r="FF962" s="236"/>
      <c r="FG962" s="236"/>
      <c r="FH962" s="236"/>
      <c r="FI962" s="236"/>
      <c r="FJ962" s="236"/>
      <c r="FK962" s="236"/>
      <c r="FL962" s="236"/>
      <c r="FM962" s="236"/>
      <c r="FN962" s="236"/>
      <c r="FO962" s="236"/>
      <c r="FP962" s="236"/>
      <c r="FQ962" s="236"/>
      <c r="FR962" s="236"/>
      <c r="FS962" s="236"/>
      <c r="FT962" s="236"/>
      <c r="FU962" s="236"/>
      <c r="FV962" s="236"/>
      <c r="FW962" s="236"/>
      <c r="FX962" s="236"/>
      <c r="FY962" s="236"/>
      <c r="FZ962" s="236"/>
      <c r="GA962" s="236"/>
      <c r="GB962" s="236"/>
      <c r="GC962" s="236"/>
      <c r="GD962" s="236"/>
      <c r="GE962" s="236"/>
      <c r="GF962" s="236"/>
      <c r="GG962" s="236"/>
      <c r="GH962" s="236"/>
      <c r="GI962" s="236"/>
      <c r="GJ962" s="236"/>
      <c r="GK962" s="236"/>
      <c r="GL962" s="236"/>
      <c r="GM962" s="236"/>
      <c r="GN962" s="236"/>
      <c r="GO962" s="236"/>
      <c r="GP962" s="236"/>
      <c r="GQ962" s="236"/>
      <c r="GR962" s="236"/>
      <c r="GS962" s="236"/>
      <c r="GT962" s="236"/>
      <c r="GU962" s="236"/>
      <c r="GV962" s="236"/>
      <c r="GW962" s="236"/>
      <c r="GX962" s="236"/>
      <c r="GY962" s="236"/>
      <c r="GZ962" s="236"/>
      <c r="HA962" s="236"/>
      <c r="HB962" s="236"/>
      <c r="HC962" s="236"/>
      <c r="HD962" s="236"/>
      <c r="HE962" s="236"/>
      <c r="HF962" s="236"/>
      <c r="HG962" s="236"/>
      <c r="HH962" s="236"/>
      <c r="HI962" s="236"/>
      <c r="HJ962" s="236"/>
      <c r="HK962" s="236"/>
      <c r="HL962" s="236"/>
      <c r="HM962" s="236"/>
      <c r="HN962" s="236"/>
      <c r="HO962" s="236"/>
      <c r="HP962" s="236"/>
      <c r="HQ962" s="236"/>
      <c r="HR962" s="236"/>
      <c r="HS962" s="236"/>
      <c r="HT962" s="236"/>
      <c r="HU962" s="236"/>
      <c r="HV962" s="236"/>
      <c r="HW962" s="236"/>
      <c r="HX962" s="236"/>
      <c r="HY962" s="236"/>
      <c r="HZ962" s="236"/>
      <c r="IA962" s="236"/>
      <c r="IB962" s="236"/>
      <c r="IC962" s="236"/>
      <c r="ID962" s="236"/>
      <c r="IE962" s="236"/>
      <c r="IF962" s="236"/>
      <c r="IG962" s="236"/>
      <c r="IH962" s="236"/>
      <c r="II962" s="236"/>
      <c r="IJ962" s="236"/>
      <c r="IK962" s="236"/>
      <c r="IL962" s="236"/>
      <c r="IM962" s="236"/>
      <c r="IN962" s="236"/>
      <c r="IO962" s="236"/>
      <c r="IP962" s="236"/>
      <c r="IQ962" s="236"/>
      <c r="IR962" s="236"/>
      <c r="IS962" s="236"/>
      <c r="IT962" s="236"/>
      <c r="IU962" s="236"/>
      <c r="IV962" s="236"/>
      <c r="IW962" s="236"/>
      <c r="IX962" s="236"/>
      <c r="IY962" s="236"/>
      <c r="IZ962" s="236"/>
      <c r="JA962" s="236"/>
      <c r="JB962" s="236"/>
      <c r="JC962" s="236"/>
      <c r="JD962" s="236"/>
      <c r="JE962" s="236"/>
      <c r="JF962" s="236"/>
      <c r="JG962" s="236"/>
      <c r="JH962" s="236"/>
      <c r="JI962" s="236"/>
      <c r="JJ962" s="236"/>
      <c r="JK962" s="236"/>
      <c r="JL962" s="236"/>
      <c r="JM962" s="236"/>
      <c r="JN962" s="236"/>
      <c r="JO962" s="236"/>
      <c r="JP962" s="236"/>
      <c r="JQ962" s="236"/>
      <c r="JR962" s="236"/>
      <c r="JS962" s="236"/>
      <c r="JT962" s="236"/>
      <c r="JU962" s="236"/>
      <c r="JV962" s="236"/>
      <c r="JW962" s="236"/>
      <c r="JX962" s="236"/>
      <c r="JY962" s="236"/>
      <c r="JZ962" s="236"/>
      <c r="KA962" s="236"/>
      <c r="KB962" s="236"/>
      <c r="KC962" s="236"/>
      <c r="KD962" s="236"/>
      <c r="KE962" s="236"/>
      <c r="KF962" s="236"/>
      <c r="KG962" s="236"/>
      <c r="KH962" s="236"/>
      <c r="KI962" s="236"/>
      <c r="KJ962" s="236"/>
      <c r="KK962" s="236"/>
      <c r="KL962" s="236"/>
      <c r="KM962" s="236"/>
      <c r="KN962" s="236"/>
      <c r="KO962" s="236"/>
      <c r="KP962" s="236"/>
      <c r="KQ962" s="236"/>
      <c r="KR962" s="236"/>
      <c r="KS962" s="236"/>
      <c r="KT962" s="236"/>
      <c r="KU962" s="236"/>
      <c r="KV962" s="236"/>
      <c r="KW962" s="236"/>
      <c r="KX962" s="236"/>
      <c r="KY962" s="236"/>
      <c r="KZ962" s="236"/>
      <c r="LA962" s="236"/>
      <c r="LB962" s="236"/>
      <c r="LC962" s="236"/>
      <c r="LD962" s="236"/>
      <c r="LE962" s="236"/>
      <c r="LF962" s="236"/>
      <c r="LG962" s="236"/>
      <c r="LH962" s="236"/>
      <c r="LI962" s="236"/>
      <c r="LJ962" s="236"/>
      <c r="LK962" s="236"/>
      <c r="LL962" s="236"/>
      <c r="LM962" s="236"/>
      <c r="LN962" s="236"/>
      <c r="LO962" s="236"/>
      <c r="LP962" s="236"/>
      <c r="LQ962" s="236"/>
      <c r="LR962" s="236"/>
      <c r="LS962" s="236"/>
      <c r="LT962" s="236"/>
      <c r="LU962" s="236"/>
      <c r="LV962" s="236"/>
      <c r="LW962" s="236"/>
      <c r="LX962" s="236"/>
      <c r="LY962" s="236"/>
      <c r="LZ962" s="236"/>
      <c r="MA962" s="236"/>
      <c r="MB962" s="236"/>
      <c r="MC962" s="236"/>
      <c r="MD962" s="236"/>
      <c r="ME962" s="236"/>
      <c r="MF962" s="236"/>
      <c r="MG962" s="236"/>
      <c r="MH962" s="236"/>
      <c r="MI962" s="236"/>
      <c r="MJ962" s="236"/>
      <c r="MK962" s="236"/>
      <c r="ML962" s="236"/>
      <c r="MM962" s="236"/>
      <c r="MN962" s="236"/>
      <c r="MO962" s="236"/>
      <c r="MP962" s="236"/>
      <c r="MQ962" s="236"/>
      <c r="MR962" s="236"/>
      <c r="MS962" s="236"/>
      <c r="MT962" s="236"/>
      <c r="MU962" s="236"/>
      <c r="MV962" s="236"/>
      <c r="MW962" s="236"/>
      <c r="MX962" s="236"/>
      <c r="MY962" s="236"/>
      <c r="MZ962" s="236"/>
      <c r="NA962" s="236"/>
      <c r="NB962" s="236"/>
      <c r="NC962" s="236"/>
      <c r="ND962" s="236"/>
      <c r="NE962" s="236"/>
      <c r="NF962" s="236"/>
      <c r="NG962" s="236"/>
      <c r="NH962" s="236"/>
      <c r="NI962" s="236"/>
      <c r="NJ962" s="236"/>
      <c r="NK962" s="236"/>
      <c r="NL962" s="236"/>
      <c r="NM962" s="236"/>
      <c r="NN962" s="236"/>
      <c r="NO962" s="236"/>
      <c r="NP962" s="236"/>
      <c r="NQ962" s="236"/>
      <c r="NR962" s="236"/>
      <c r="NS962" s="236"/>
      <c r="NT962" s="236"/>
      <c r="NU962" s="236"/>
      <c r="NV962" s="236"/>
      <c r="NW962" s="236"/>
      <c r="NX962" s="236"/>
      <c r="NY962" s="236"/>
      <c r="NZ962" s="236"/>
      <c r="OA962" s="236"/>
      <c r="OB962" s="236"/>
      <c r="OC962" s="236"/>
      <c r="OD962" s="236"/>
      <c r="OE962" s="236"/>
      <c r="OF962" s="236"/>
      <c r="OG962" s="236"/>
      <c r="OH962" s="236"/>
      <c r="OI962" s="236"/>
      <c r="OJ962" s="236"/>
      <c r="OK962" s="236"/>
      <c r="OL962" s="236"/>
      <c r="OM962" s="236"/>
      <c r="ON962" s="236"/>
      <c r="OO962" s="236"/>
      <c r="OP962" s="236"/>
      <c r="OQ962" s="236"/>
      <c r="OR962" s="236"/>
      <c r="OS962" s="236"/>
      <c r="OT962" s="236"/>
      <c r="OU962" s="236"/>
      <c r="OV962" s="236"/>
      <c r="OW962" s="236"/>
      <c r="OX962" s="236"/>
      <c r="OY962" s="236"/>
      <c r="OZ962" s="236"/>
      <c r="PA962" s="236"/>
      <c r="PB962" s="236"/>
      <c r="PC962" s="236"/>
      <c r="PD962" s="236"/>
      <c r="PE962" s="236"/>
      <c r="PF962" s="236"/>
      <c r="PG962" s="236"/>
      <c r="PH962" s="236"/>
      <c r="PI962" s="236"/>
      <c r="PJ962" s="236"/>
      <c r="PK962" s="236"/>
      <c r="PL962" s="236"/>
      <c r="PM962" s="236"/>
      <c r="PN962" s="236"/>
      <c r="PO962" s="236"/>
      <c r="PP962" s="236"/>
      <c r="PQ962" s="236"/>
      <c r="PR962" s="236"/>
      <c r="PS962" s="236"/>
      <c r="PT962" s="236"/>
      <c r="PU962" s="236"/>
      <c r="PV962" s="236"/>
      <c r="PW962" s="236"/>
      <c r="PX962" s="236"/>
      <c r="PY962" s="236"/>
      <c r="PZ962" s="236"/>
      <c r="QA962" s="236"/>
      <c r="QB962" s="236"/>
      <c r="QC962" s="236"/>
      <c r="QD962" s="236"/>
      <c r="QE962" s="236"/>
      <c r="QF962" s="236"/>
      <c r="QG962" s="236"/>
      <c r="QH962" s="236"/>
      <c r="QI962" s="236"/>
      <c r="QJ962" s="236"/>
      <c r="QK962" s="236"/>
      <c r="QL962" s="236"/>
      <c r="QM962" s="236"/>
      <c r="QN962" s="236"/>
      <c r="QO962" s="236"/>
      <c r="QP962" s="236"/>
      <c r="QQ962" s="236"/>
      <c r="QR962" s="236"/>
      <c r="QS962" s="236"/>
      <c r="QT962" s="236"/>
      <c r="QU962" s="236"/>
      <c r="QV962" s="236"/>
      <c r="QW962" s="236"/>
      <c r="QX962" s="236"/>
      <c r="QY962" s="236"/>
      <c r="QZ962" s="236"/>
      <c r="RA962" s="236"/>
      <c r="RB962" s="236"/>
      <c r="RC962" s="236"/>
      <c r="RD962" s="236"/>
      <c r="RE962" s="236"/>
      <c r="RF962" s="236"/>
      <c r="RG962" s="236"/>
      <c r="RH962" s="236"/>
      <c r="RI962" s="236"/>
      <c r="RJ962" s="236"/>
      <c r="RK962" s="236"/>
      <c r="RL962" s="236"/>
      <c r="RM962" s="236"/>
      <c r="RN962" s="236"/>
      <c r="RO962" s="236"/>
      <c r="RP962" s="236"/>
      <c r="RQ962" s="236"/>
      <c r="RR962" s="236"/>
      <c r="RS962" s="236"/>
      <c r="RT962" s="236"/>
      <c r="RU962" s="236"/>
      <c r="RV962" s="236"/>
      <c r="RW962" s="236"/>
      <c r="RX962" s="236"/>
      <c r="RY962" s="236"/>
      <c r="RZ962" s="236"/>
      <c r="SA962" s="236"/>
      <c r="SB962" s="236"/>
    </row>
    <row r="963" spans="1:496" s="243" customFormat="1" ht="15" customHeight="1" x14ac:dyDescent="0.2">
      <c r="A963" s="241"/>
      <c r="B963" s="241"/>
      <c r="D963" s="241"/>
      <c r="F963" s="236"/>
      <c r="G963" s="236"/>
      <c r="H963" s="236"/>
      <c r="I963" s="236"/>
      <c r="J963" s="236"/>
      <c r="K963" s="236"/>
      <c r="L963" s="236"/>
      <c r="M963" s="236"/>
      <c r="N963" s="236"/>
      <c r="O963" s="236"/>
      <c r="P963" s="236"/>
      <c r="Q963" s="236"/>
      <c r="R963" s="236"/>
      <c r="S963" s="236"/>
      <c r="T963" s="236"/>
      <c r="U963" s="236"/>
      <c r="V963" s="236"/>
      <c r="W963" s="236"/>
      <c r="X963" s="236"/>
      <c r="Y963" s="236"/>
      <c r="Z963" s="236"/>
      <c r="AA963" s="236"/>
      <c r="AB963" s="236"/>
      <c r="AC963" s="236"/>
      <c r="AD963" s="236"/>
      <c r="AE963" s="236"/>
      <c r="AF963" s="236"/>
      <c r="AG963" s="236"/>
      <c r="AH963" s="236"/>
      <c r="AI963" s="236"/>
      <c r="AJ963" s="236"/>
      <c r="AK963" s="236"/>
      <c r="AL963" s="236"/>
      <c r="AM963" s="236"/>
      <c r="AN963" s="236"/>
      <c r="AO963" s="236"/>
      <c r="AP963" s="236"/>
      <c r="AQ963" s="236"/>
      <c r="AR963" s="236"/>
      <c r="AS963" s="236"/>
      <c r="AT963" s="236"/>
      <c r="AU963" s="236"/>
      <c r="AV963" s="236"/>
      <c r="AW963" s="236"/>
      <c r="AX963" s="236"/>
      <c r="AY963" s="236"/>
      <c r="AZ963" s="236"/>
      <c r="BA963" s="236"/>
      <c r="BB963" s="236"/>
      <c r="BC963" s="236"/>
      <c r="BD963" s="236"/>
      <c r="BE963" s="236"/>
      <c r="BF963" s="236"/>
      <c r="BG963" s="236"/>
      <c r="BH963" s="236"/>
      <c r="BI963" s="236"/>
      <c r="BJ963" s="236"/>
      <c r="BK963" s="236"/>
      <c r="BL963" s="236"/>
      <c r="BM963" s="236"/>
      <c r="BN963" s="236"/>
      <c r="BO963" s="236"/>
      <c r="BP963" s="236"/>
      <c r="BQ963" s="236"/>
      <c r="BR963" s="236"/>
      <c r="BS963" s="236"/>
      <c r="BT963" s="236"/>
      <c r="BU963" s="236"/>
      <c r="BV963" s="236"/>
      <c r="BW963" s="236"/>
      <c r="BX963" s="236"/>
      <c r="BY963" s="236"/>
      <c r="BZ963" s="236"/>
      <c r="CA963" s="236"/>
      <c r="CB963" s="236"/>
      <c r="CC963" s="236"/>
      <c r="CD963" s="236"/>
      <c r="CE963" s="236"/>
      <c r="CF963" s="236"/>
      <c r="CG963" s="236"/>
      <c r="CH963" s="236"/>
      <c r="CI963" s="236"/>
      <c r="CJ963" s="236"/>
      <c r="CK963" s="236"/>
      <c r="CL963" s="236"/>
      <c r="CM963" s="236"/>
      <c r="CN963" s="236"/>
      <c r="CO963" s="236"/>
      <c r="CP963" s="236"/>
      <c r="CQ963" s="236"/>
      <c r="CR963" s="236"/>
      <c r="CS963" s="236"/>
      <c r="CT963" s="236"/>
      <c r="CU963" s="236"/>
      <c r="CV963" s="236"/>
      <c r="CW963" s="236"/>
      <c r="CX963" s="236"/>
      <c r="CY963" s="236"/>
      <c r="CZ963" s="236"/>
      <c r="DA963" s="236"/>
      <c r="DB963" s="236"/>
      <c r="DC963" s="236"/>
      <c r="DD963" s="236"/>
      <c r="DE963" s="236"/>
      <c r="DF963" s="236"/>
      <c r="DG963" s="236"/>
      <c r="DH963" s="236"/>
      <c r="DI963" s="236"/>
      <c r="DJ963" s="236"/>
      <c r="DK963" s="236"/>
      <c r="DL963" s="236"/>
      <c r="DM963" s="236"/>
      <c r="DN963" s="236"/>
      <c r="DO963" s="236"/>
      <c r="DP963" s="236"/>
      <c r="DQ963" s="236"/>
      <c r="DR963" s="236"/>
      <c r="DS963" s="236"/>
      <c r="DT963" s="236"/>
      <c r="DU963" s="236"/>
      <c r="DV963" s="236"/>
      <c r="DW963" s="236"/>
      <c r="DX963" s="236"/>
      <c r="DY963" s="236"/>
      <c r="DZ963" s="236"/>
      <c r="EA963" s="236"/>
      <c r="EB963" s="236"/>
      <c r="EC963" s="236"/>
      <c r="ED963" s="236"/>
      <c r="EE963" s="236"/>
      <c r="EF963" s="236"/>
      <c r="EG963" s="236"/>
      <c r="EH963" s="236"/>
      <c r="EI963" s="236"/>
      <c r="EJ963" s="236"/>
      <c r="EK963" s="236"/>
      <c r="EL963" s="236"/>
      <c r="EM963" s="236"/>
      <c r="EN963" s="236"/>
      <c r="EO963" s="236"/>
      <c r="EP963" s="236"/>
      <c r="EQ963" s="236"/>
      <c r="ER963" s="236"/>
      <c r="ES963" s="236"/>
      <c r="ET963" s="236"/>
      <c r="EU963" s="236"/>
      <c r="EV963" s="236"/>
      <c r="EW963" s="236"/>
      <c r="EX963" s="236"/>
      <c r="EY963" s="236"/>
      <c r="EZ963" s="236"/>
      <c r="FA963" s="236"/>
      <c r="FB963" s="236"/>
      <c r="FC963" s="236"/>
      <c r="FD963" s="236"/>
      <c r="FE963" s="236"/>
      <c r="FF963" s="236"/>
      <c r="FG963" s="236"/>
      <c r="FH963" s="236"/>
      <c r="FI963" s="236"/>
      <c r="FJ963" s="236"/>
      <c r="FK963" s="236"/>
      <c r="FL963" s="236"/>
      <c r="FM963" s="236"/>
      <c r="FN963" s="236"/>
      <c r="FO963" s="236"/>
      <c r="FP963" s="236"/>
      <c r="FQ963" s="236"/>
      <c r="FR963" s="236"/>
      <c r="FS963" s="236"/>
      <c r="FT963" s="236"/>
      <c r="FU963" s="236"/>
      <c r="FV963" s="236"/>
      <c r="FW963" s="236"/>
      <c r="FX963" s="236"/>
      <c r="FY963" s="236"/>
      <c r="FZ963" s="236"/>
      <c r="GA963" s="236"/>
      <c r="GB963" s="236"/>
      <c r="GC963" s="236"/>
      <c r="GD963" s="236"/>
      <c r="GE963" s="236"/>
      <c r="GF963" s="236"/>
      <c r="GG963" s="236"/>
      <c r="GH963" s="236"/>
      <c r="GI963" s="236"/>
      <c r="GJ963" s="236"/>
      <c r="GK963" s="236"/>
      <c r="GL963" s="236"/>
      <c r="GM963" s="236"/>
      <c r="GN963" s="236"/>
      <c r="GO963" s="236"/>
      <c r="GP963" s="236"/>
      <c r="GQ963" s="236"/>
      <c r="GR963" s="236"/>
      <c r="GS963" s="236"/>
      <c r="GT963" s="236"/>
      <c r="GU963" s="236"/>
      <c r="GV963" s="236"/>
      <c r="GW963" s="236"/>
      <c r="GX963" s="236"/>
      <c r="GY963" s="236"/>
      <c r="GZ963" s="236"/>
      <c r="HA963" s="236"/>
      <c r="HB963" s="236"/>
      <c r="HC963" s="236"/>
      <c r="HD963" s="236"/>
      <c r="HE963" s="236"/>
      <c r="HF963" s="236"/>
      <c r="HG963" s="236"/>
      <c r="HH963" s="236"/>
      <c r="HI963" s="236"/>
      <c r="HJ963" s="236"/>
      <c r="HK963" s="236"/>
      <c r="HL963" s="236"/>
      <c r="HM963" s="236"/>
      <c r="HN963" s="236"/>
      <c r="HO963" s="236"/>
      <c r="HP963" s="236"/>
      <c r="HQ963" s="236"/>
      <c r="HR963" s="236"/>
      <c r="HS963" s="236"/>
      <c r="HT963" s="236"/>
      <c r="HU963" s="236"/>
      <c r="HV963" s="236"/>
      <c r="HW963" s="236"/>
      <c r="HX963" s="236"/>
      <c r="HY963" s="236"/>
      <c r="HZ963" s="236"/>
      <c r="IA963" s="236"/>
      <c r="IB963" s="236"/>
      <c r="IC963" s="236"/>
      <c r="ID963" s="236"/>
      <c r="IE963" s="236"/>
      <c r="IF963" s="236"/>
      <c r="IG963" s="236"/>
      <c r="IH963" s="236"/>
      <c r="II963" s="236"/>
      <c r="IJ963" s="236"/>
      <c r="IK963" s="236"/>
      <c r="IL963" s="236"/>
      <c r="IM963" s="236"/>
      <c r="IN963" s="236"/>
      <c r="IO963" s="236"/>
      <c r="IP963" s="236"/>
      <c r="IQ963" s="236"/>
      <c r="IR963" s="236"/>
      <c r="IS963" s="236"/>
      <c r="IT963" s="236"/>
      <c r="IU963" s="236"/>
      <c r="IV963" s="236"/>
      <c r="IW963" s="236"/>
      <c r="IX963" s="236"/>
      <c r="IY963" s="236"/>
      <c r="IZ963" s="236"/>
      <c r="JA963" s="236"/>
      <c r="JB963" s="236"/>
      <c r="JC963" s="236"/>
      <c r="JD963" s="236"/>
      <c r="JE963" s="236"/>
      <c r="JF963" s="236"/>
      <c r="JG963" s="236"/>
      <c r="JH963" s="236"/>
      <c r="JI963" s="236"/>
      <c r="JJ963" s="236"/>
      <c r="JK963" s="236"/>
      <c r="JL963" s="236"/>
      <c r="JM963" s="236"/>
      <c r="JN963" s="236"/>
      <c r="JO963" s="236"/>
      <c r="JP963" s="236"/>
      <c r="JQ963" s="236"/>
      <c r="JR963" s="236"/>
      <c r="JS963" s="236"/>
      <c r="JT963" s="236"/>
      <c r="JU963" s="236"/>
      <c r="JV963" s="236"/>
      <c r="JW963" s="236"/>
      <c r="JX963" s="236"/>
      <c r="JY963" s="236"/>
      <c r="JZ963" s="236"/>
      <c r="KA963" s="236"/>
      <c r="KB963" s="236"/>
      <c r="KC963" s="236"/>
      <c r="KD963" s="236"/>
      <c r="KE963" s="236"/>
      <c r="KF963" s="236"/>
      <c r="KG963" s="236"/>
      <c r="KH963" s="236"/>
      <c r="KI963" s="236"/>
      <c r="KJ963" s="236"/>
      <c r="KK963" s="236"/>
      <c r="KL963" s="236"/>
      <c r="KM963" s="236"/>
      <c r="KN963" s="236"/>
      <c r="KO963" s="236"/>
      <c r="KP963" s="236"/>
      <c r="KQ963" s="236"/>
      <c r="KR963" s="236"/>
      <c r="KS963" s="236"/>
      <c r="KT963" s="236"/>
      <c r="KU963" s="236"/>
      <c r="KV963" s="236"/>
      <c r="KW963" s="236"/>
      <c r="KX963" s="236"/>
      <c r="KY963" s="236"/>
      <c r="KZ963" s="236"/>
      <c r="LA963" s="236"/>
      <c r="LB963" s="236"/>
      <c r="LC963" s="236"/>
      <c r="LD963" s="236"/>
      <c r="LE963" s="236"/>
      <c r="LF963" s="236"/>
      <c r="LG963" s="236"/>
      <c r="LH963" s="236"/>
      <c r="LI963" s="236"/>
      <c r="LJ963" s="236"/>
      <c r="LK963" s="236"/>
      <c r="LL963" s="236"/>
      <c r="LM963" s="236"/>
      <c r="LN963" s="236"/>
      <c r="LO963" s="236"/>
      <c r="LP963" s="236"/>
      <c r="LQ963" s="236"/>
      <c r="LR963" s="236"/>
      <c r="LS963" s="236"/>
      <c r="LT963" s="236"/>
      <c r="LU963" s="236"/>
      <c r="LV963" s="236"/>
      <c r="LW963" s="236"/>
      <c r="LX963" s="236"/>
      <c r="LY963" s="236"/>
      <c r="LZ963" s="236"/>
      <c r="MA963" s="236"/>
      <c r="MB963" s="236"/>
      <c r="MC963" s="236"/>
      <c r="MD963" s="236"/>
      <c r="ME963" s="236"/>
      <c r="MF963" s="236"/>
      <c r="MG963" s="236"/>
      <c r="MH963" s="236"/>
      <c r="MI963" s="236"/>
      <c r="MJ963" s="236"/>
      <c r="MK963" s="236"/>
      <c r="ML963" s="236"/>
      <c r="MM963" s="236"/>
      <c r="MN963" s="236"/>
      <c r="MO963" s="236"/>
      <c r="MP963" s="236"/>
      <c r="MQ963" s="236"/>
      <c r="MR963" s="236"/>
      <c r="MS963" s="236"/>
      <c r="MT963" s="236"/>
      <c r="MU963" s="236"/>
      <c r="MV963" s="236"/>
      <c r="MW963" s="236"/>
      <c r="MX963" s="236"/>
      <c r="MY963" s="236"/>
      <c r="MZ963" s="236"/>
      <c r="NA963" s="236"/>
      <c r="NB963" s="236"/>
      <c r="NC963" s="236"/>
      <c r="ND963" s="236"/>
      <c r="NE963" s="236"/>
      <c r="NF963" s="236"/>
      <c r="NG963" s="236"/>
      <c r="NH963" s="236"/>
      <c r="NI963" s="236"/>
      <c r="NJ963" s="236"/>
      <c r="NK963" s="236"/>
      <c r="NL963" s="236"/>
      <c r="NM963" s="236"/>
      <c r="NN963" s="236"/>
      <c r="NO963" s="236"/>
      <c r="NP963" s="236"/>
      <c r="NQ963" s="236"/>
      <c r="NR963" s="236"/>
      <c r="NS963" s="236"/>
      <c r="NT963" s="236"/>
      <c r="NU963" s="236"/>
      <c r="NV963" s="236"/>
      <c r="NW963" s="236"/>
      <c r="NX963" s="236"/>
      <c r="NY963" s="236"/>
      <c r="NZ963" s="236"/>
      <c r="OA963" s="236"/>
      <c r="OB963" s="236"/>
      <c r="OC963" s="236"/>
      <c r="OD963" s="236"/>
      <c r="OE963" s="236"/>
      <c r="OF963" s="236"/>
      <c r="OG963" s="236"/>
      <c r="OH963" s="236"/>
      <c r="OI963" s="236"/>
      <c r="OJ963" s="236"/>
      <c r="OK963" s="236"/>
      <c r="OL963" s="236"/>
      <c r="OM963" s="236"/>
      <c r="ON963" s="236"/>
      <c r="OO963" s="236"/>
      <c r="OP963" s="236"/>
      <c r="OQ963" s="236"/>
      <c r="OR963" s="236"/>
      <c r="OS963" s="236"/>
      <c r="OT963" s="236"/>
      <c r="OU963" s="236"/>
      <c r="OV963" s="236"/>
      <c r="OW963" s="236"/>
      <c r="OX963" s="236"/>
      <c r="OY963" s="236"/>
      <c r="OZ963" s="236"/>
      <c r="PA963" s="236"/>
      <c r="PB963" s="236"/>
      <c r="PC963" s="236"/>
      <c r="PD963" s="236"/>
      <c r="PE963" s="236"/>
      <c r="PF963" s="236"/>
      <c r="PG963" s="236"/>
      <c r="PH963" s="236"/>
      <c r="PI963" s="236"/>
      <c r="PJ963" s="236"/>
      <c r="PK963" s="236"/>
      <c r="PL963" s="236"/>
      <c r="PM963" s="236"/>
      <c r="PN963" s="236"/>
      <c r="PO963" s="236"/>
      <c r="PP963" s="236"/>
      <c r="PQ963" s="236"/>
      <c r="PR963" s="236"/>
      <c r="PS963" s="236"/>
      <c r="PT963" s="236"/>
      <c r="PU963" s="236"/>
      <c r="PV963" s="236"/>
      <c r="PW963" s="236"/>
      <c r="PX963" s="236"/>
      <c r="PY963" s="236"/>
      <c r="PZ963" s="236"/>
      <c r="QA963" s="236"/>
      <c r="QB963" s="236"/>
      <c r="QC963" s="236"/>
      <c r="QD963" s="236"/>
      <c r="QE963" s="236"/>
      <c r="QF963" s="236"/>
      <c r="QG963" s="236"/>
      <c r="QH963" s="236"/>
      <c r="QI963" s="236"/>
      <c r="QJ963" s="236"/>
      <c r="QK963" s="236"/>
      <c r="QL963" s="236"/>
      <c r="QM963" s="236"/>
      <c r="QN963" s="236"/>
      <c r="QO963" s="236"/>
      <c r="QP963" s="236"/>
      <c r="QQ963" s="236"/>
      <c r="QR963" s="236"/>
      <c r="QS963" s="236"/>
      <c r="QT963" s="236"/>
      <c r="QU963" s="236"/>
      <c r="QV963" s="236"/>
      <c r="QW963" s="236"/>
      <c r="QX963" s="236"/>
      <c r="QY963" s="236"/>
      <c r="QZ963" s="236"/>
      <c r="RA963" s="236"/>
      <c r="RB963" s="236"/>
      <c r="RC963" s="236"/>
      <c r="RD963" s="236"/>
      <c r="RE963" s="236"/>
      <c r="RF963" s="236"/>
      <c r="RG963" s="236"/>
      <c r="RH963" s="236"/>
      <c r="RI963" s="236"/>
      <c r="RJ963" s="236"/>
      <c r="RK963" s="236"/>
      <c r="RL963" s="236"/>
      <c r="RM963" s="236"/>
      <c r="RN963" s="236"/>
      <c r="RO963" s="236"/>
      <c r="RP963" s="236"/>
      <c r="RQ963" s="236"/>
      <c r="RR963" s="236"/>
      <c r="RS963" s="236"/>
      <c r="RT963" s="236"/>
      <c r="RU963" s="236"/>
      <c r="RV963" s="236"/>
      <c r="RW963" s="236"/>
      <c r="RX963" s="236"/>
      <c r="RY963" s="236"/>
      <c r="RZ963" s="236"/>
      <c r="SA963" s="236"/>
      <c r="SB963" s="236"/>
    </row>
    <row r="964" spans="1:496" ht="15" customHeight="1" x14ac:dyDescent="0.2">
      <c r="A964" s="237"/>
    </row>
    <row r="965" spans="1:496" ht="15" customHeight="1" x14ac:dyDescent="0.2">
      <c r="B965" s="236"/>
      <c r="D965" s="236"/>
      <c r="E965" s="237"/>
    </row>
    <row r="966" spans="1:496" ht="15" customHeight="1" x14ac:dyDescent="0.2">
      <c r="B966" s="236"/>
      <c r="D966" s="236"/>
      <c r="E966" s="237"/>
    </row>
    <row r="967" spans="1:496" ht="15" customHeight="1" x14ac:dyDescent="0.2">
      <c r="B967" s="236"/>
      <c r="D967" s="236"/>
      <c r="E967" s="237"/>
    </row>
    <row r="968" spans="1:496" ht="15" customHeight="1" x14ac:dyDescent="0.2">
      <c r="B968" s="236"/>
      <c r="D968" s="236"/>
      <c r="E968" s="237"/>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38"/>
  <sheetViews>
    <sheetView zoomScale="90" zoomScaleNormal="90" workbookViewId="0">
      <selection activeCell="D4" sqref="D4:D6"/>
    </sheetView>
  </sheetViews>
  <sheetFormatPr baseColWidth="10" defaultColWidth="11.42578125" defaultRowHeight="12" x14ac:dyDescent="0.2"/>
  <cols>
    <col min="1" max="1" width="46.42578125" style="78" customWidth="1"/>
    <col min="2" max="2" width="11.42578125" style="80"/>
    <col min="3" max="3" width="15.140625" style="78" bestFit="1" customWidth="1"/>
    <col min="4" max="4" width="19" style="78" customWidth="1"/>
    <col min="5" max="5" width="43.7109375" style="78" customWidth="1"/>
    <col min="6" max="8" width="11.42578125" style="78"/>
    <col min="9" max="9" width="24.7109375" style="78" bestFit="1" customWidth="1"/>
    <col min="10" max="16384" width="11.42578125" style="78"/>
  </cols>
  <sheetData>
    <row r="1" spans="1:5" x14ac:dyDescent="0.2">
      <c r="A1" s="77" t="s">
        <v>1003</v>
      </c>
    </row>
    <row r="3" spans="1:5" s="80" customFormat="1" x14ac:dyDescent="0.2">
      <c r="A3" s="79" t="s">
        <v>1015</v>
      </c>
      <c r="B3" s="79" t="s">
        <v>1</v>
      </c>
      <c r="C3" s="79" t="s">
        <v>1002</v>
      </c>
      <c r="D3" s="79" t="s">
        <v>996</v>
      </c>
      <c r="E3" s="79" t="s">
        <v>997</v>
      </c>
    </row>
    <row r="4" spans="1:5" x14ac:dyDescent="0.2">
      <c r="A4" s="81"/>
      <c r="B4" s="79"/>
      <c r="C4" s="84"/>
      <c r="D4" s="81"/>
      <c r="E4" s="81" t="str">
        <f t="shared" ref="E4:E20" si="0">IFERROR(VLOOKUP(D4,Tabla_Indices,5,FALSE),"")</f>
        <v/>
      </c>
    </row>
    <row r="5" spans="1:5" x14ac:dyDescent="0.2">
      <c r="A5" s="81"/>
      <c r="B5" s="79"/>
      <c r="C5" s="84"/>
      <c r="D5" s="237"/>
      <c r="E5" s="81" t="str">
        <f t="shared" si="0"/>
        <v/>
      </c>
    </row>
    <row r="6" spans="1:5" x14ac:dyDescent="0.2">
      <c r="A6" s="81"/>
      <c r="B6" s="79"/>
      <c r="C6" s="84"/>
      <c r="D6" s="81"/>
      <c r="E6" s="81" t="str">
        <f t="shared" si="0"/>
        <v/>
      </c>
    </row>
    <row r="7" spans="1:5" x14ac:dyDescent="0.2">
      <c r="A7" s="81"/>
      <c r="B7" s="79"/>
      <c r="C7" s="84"/>
      <c r="D7" s="81"/>
      <c r="E7" s="81" t="str">
        <f t="shared" si="0"/>
        <v/>
      </c>
    </row>
    <row r="8" spans="1:5" x14ac:dyDescent="0.2">
      <c r="A8" s="81"/>
      <c r="B8" s="79"/>
      <c r="C8" s="84"/>
      <c r="D8" s="81"/>
      <c r="E8" s="81" t="str">
        <f t="shared" si="0"/>
        <v/>
      </c>
    </row>
    <row r="9" spans="1:5" x14ac:dyDescent="0.2">
      <c r="A9" s="81"/>
      <c r="B9" s="79"/>
      <c r="C9" s="84"/>
      <c r="D9" s="81"/>
      <c r="E9" s="81" t="str">
        <f t="shared" si="0"/>
        <v/>
      </c>
    </row>
    <row r="10" spans="1:5" x14ac:dyDescent="0.2">
      <c r="A10" s="81"/>
      <c r="B10" s="79"/>
      <c r="C10" s="84"/>
      <c r="D10" s="81"/>
      <c r="E10" s="81" t="str">
        <f t="shared" si="0"/>
        <v/>
      </c>
    </row>
    <row r="11" spans="1:5" x14ac:dyDescent="0.2">
      <c r="A11" s="81"/>
      <c r="B11" s="79"/>
      <c r="C11" s="84"/>
      <c r="D11" s="81"/>
      <c r="E11" s="81" t="str">
        <f t="shared" si="0"/>
        <v/>
      </c>
    </row>
    <row r="12" spans="1:5" x14ac:dyDescent="0.2">
      <c r="A12" s="81"/>
      <c r="B12" s="79"/>
      <c r="C12" s="84"/>
      <c r="D12" s="81"/>
      <c r="E12" s="81" t="str">
        <f t="shared" si="0"/>
        <v/>
      </c>
    </row>
    <row r="13" spans="1:5" x14ac:dyDescent="0.2">
      <c r="A13" s="81"/>
      <c r="B13" s="79"/>
      <c r="C13" s="84"/>
      <c r="D13" s="81"/>
      <c r="E13" s="81" t="str">
        <f t="shared" si="0"/>
        <v/>
      </c>
    </row>
    <row r="14" spans="1:5" x14ac:dyDescent="0.2">
      <c r="A14" s="81"/>
      <c r="B14" s="79"/>
      <c r="C14" s="84"/>
      <c r="D14" s="81"/>
      <c r="E14" s="81" t="str">
        <f t="shared" si="0"/>
        <v/>
      </c>
    </row>
    <row r="15" spans="1:5" x14ac:dyDescent="0.2">
      <c r="A15" s="81"/>
      <c r="B15" s="79"/>
      <c r="C15" s="84"/>
      <c r="D15" s="81"/>
      <c r="E15" s="81" t="str">
        <f t="shared" si="0"/>
        <v/>
      </c>
    </row>
    <row r="16" spans="1:5" x14ac:dyDescent="0.2">
      <c r="A16" s="81"/>
      <c r="B16" s="79"/>
      <c r="C16" s="84"/>
      <c r="D16" s="81"/>
      <c r="E16" s="81" t="str">
        <f t="shared" si="0"/>
        <v/>
      </c>
    </row>
    <row r="17" spans="1:5" x14ac:dyDescent="0.2">
      <c r="A17" s="81"/>
      <c r="B17" s="79"/>
      <c r="C17" s="84"/>
      <c r="D17" s="81"/>
      <c r="E17" s="81" t="str">
        <f t="shared" si="0"/>
        <v/>
      </c>
    </row>
    <row r="18" spans="1:5" x14ac:dyDescent="0.2">
      <c r="A18" s="81"/>
      <c r="B18" s="79"/>
      <c r="C18" s="84"/>
      <c r="D18" s="81"/>
      <c r="E18" s="81" t="str">
        <f t="shared" si="0"/>
        <v/>
      </c>
    </row>
    <row r="19" spans="1:5" x14ac:dyDescent="0.2">
      <c r="A19" s="81"/>
      <c r="B19" s="79"/>
      <c r="C19" s="84"/>
      <c r="D19" s="81"/>
      <c r="E19" s="81" t="str">
        <f t="shared" si="0"/>
        <v/>
      </c>
    </row>
    <row r="20" spans="1:5" x14ac:dyDescent="0.2">
      <c r="A20" s="81"/>
      <c r="B20" s="79"/>
      <c r="C20" s="84"/>
      <c r="D20" s="81"/>
      <c r="E20" s="81" t="str">
        <f t="shared" si="0"/>
        <v/>
      </c>
    </row>
    <row r="21" spans="1:5" x14ac:dyDescent="0.2">
      <c r="A21" s="81"/>
      <c r="B21" s="83"/>
      <c r="C21" s="85"/>
      <c r="D21" s="82"/>
      <c r="E21" s="81" t="str">
        <f t="shared" ref="E21:E23" si="1">IFERROR(VLOOKUP(D21,Tabla_Indices,5,FALSE),"")</f>
        <v/>
      </c>
    </row>
    <row r="22" spans="1:5" x14ac:dyDescent="0.2">
      <c r="A22" s="81"/>
      <c r="B22" s="83"/>
      <c r="C22" s="85"/>
      <c r="D22" s="82"/>
      <c r="E22" s="81" t="str">
        <f t="shared" si="1"/>
        <v/>
      </c>
    </row>
    <row r="23" spans="1:5" x14ac:dyDescent="0.2">
      <c r="A23" s="81"/>
      <c r="B23" s="83"/>
      <c r="C23" s="85"/>
      <c r="D23" s="82"/>
      <c r="E23" s="81" t="str">
        <f t="shared" si="1"/>
        <v/>
      </c>
    </row>
    <row r="24" spans="1:5" x14ac:dyDescent="0.2">
      <c r="A24" s="81"/>
      <c r="B24" s="79"/>
      <c r="C24" s="84"/>
      <c r="D24" s="81"/>
      <c r="E24" s="81" t="str">
        <f t="shared" ref="E24:E27" si="2">IFERROR(VLOOKUP(D24,Tabla_Indices,5,FALSE),"")</f>
        <v/>
      </c>
    </row>
    <row r="25" spans="1:5" x14ac:dyDescent="0.2">
      <c r="A25" s="81"/>
      <c r="B25" s="83"/>
      <c r="C25" s="85"/>
      <c r="D25" s="82"/>
      <c r="E25" s="81" t="str">
        <f t="shared" si="2"/>
        <v/>
      </c>
    </row>
    <row r="26" spans="1:5" x14ac:dyDescent="0.2">
      <c r="A26" s="81"/>
      <c r="B26" s="79"/>
      <c r="C26" s="84"/>
      <c r="D26" s="81"/>
      <c r="E26" s="81" t="str">
        <f t="shared" si="2"/>
        <v/>
      </c>
    </row>
    <row r="27" spans="1:5" x14ac:dyDescent="0.2">
      <c r="A27" s="81"/>
      <c r="B27" s="79"/>
      <c r="C27" s="84"/>
      <c r="D27" s="81"/>
      <c r="E27" s="81" t="str">
        <f t="shared" si="2"/>
        <v/>
      </c>
    </row>
    <row r="28" spans="1:5" x14ac:dyDescent="0.2">
      <c r="A28" s="81"/>
      <c r="B28" s="83"/>
      <c r="C28" s="85"/>
      <c r="D28" s="82"/>
      <c r="E28" s="81"/>
    </row>
    <row r="29" spans="1:5" x14ac:dyDescent="0.2">
      <c r="A29" s="81"/>
      <c r="B29" s="83"/>
      <c r="C29" s="85"/>
      <c r="D29" s="82"/>
      <c r="E29" s="81"/>
    </row>
    <row r="30" spans="1:5" x14ac:dyDescent="0.2">
      <c r="A30" s="81"/>
      <c r="B30" s="83"/>
      <c r="C30" s="85"/>
      <c r="D30" s="82"/>
      <c r="E30" s="81"/>
    </row>
    <row r="31" spans="1:5" x14ac:dyDescent="0.2">
      <c r="A31" s="81"/>
      <c r="B31" s="83"/>
      <c r="C31" s="85"/>
      <c r="D31" s="82"/>
      <c r="E31" s="81"/>
    </row>
    <row r="32" spans="1:5" x14ac:dyDescent="0.2">
      <c r="A32" s="81"/>
      <c r="B32" s="83"/>
      <c r="C32" s="85"/>
      <c r="D32" s="82"/>
      <c r="E32" s="81"/>
    </row>
    <row r="33" spans="1:5" x14ac:dyDescent="0.2">
      <c r="A33" s="81"/>
      <c r="B33" s="83"/>
      <c r="C33" s="85"/>
      <c r="D33" s="82"/>
      <c r="E33" s="81"/>
    </row>
    <row r="34" spans="1:5" x14ac:dyDescent="0.2">
      <c r="A34" s="81"/>
      <c r="B34" s="83"/>
      <c r="C34" s="85"/>
      <c r="D34" s="82"/>
      <c r="E34" s="81"/>
    </row>
    <row r="35" spans="1:5" x14ac:dyDescent="0.2">
      <c r="A35" s="81"/>
      <c r="B35" s="83"/>
      <c r="C35" s="85"/>
      <c r="D35" s="82"/>
      <c r="E35" s="81"/>
    </row>
    <row r="36" spans="1:5" x14ac:dyDescent="0.2">
      <c r="A36" s="81"/>
      <c r="B36" s="83"/>
      <c r="C36" s="85"/>
      <c r="D36" s="82"/>
      <c r="E36" s="81"/>
    </row>
    <row r="37" spans="1:5" x14ac:dyDescent="0.2">
      <c r="A37" s="81"/>
      <c r="B37" s="83"/>
      <c r="C37" s="85"/>
      <c r="D37" s="82"/>
      <c r="E37" s="81"/>
    </row>
    <row r="38" spans="1:5" x14ac:dyDescent="0.2">
      <c r="A38" s="81"/>
      <c r="B38" s="83"/>
      <c r="C38" s="85"/>
      <c r="D38" s="82"/>
      <c r="E38" s="81"/>
    </row>
    <row r="39" spans="1:5" x14ac:dyDescent="0.2">
      <c r="A39" s="81"/>
      <c r="B39" s="83"/>
      <c r="C39" s="85"/>
      <c r="D39" s="82"/>
      <c r="E39" s="81"/>
    </row>
    <row r="40" spans="1:5" x14ac:dyDescent="0.2">
      <c r="A40" s="81"/>
      <c r="B40" s="83"/>
      <c r="C40" s="85"/>
      <c r="D40" s="82"/>
      <c r="E40" s="81"/>
    </row>
    <row r="41" spans="1:5" x14ac:dyDescent="0.2">
      <c r="A41" s="81"/>
      <c r="B41" s="83"/>
      <c r="C41" s="85"/>
      <c r="D41" s="82"/>
      <c r="E41" s="81"/>
    </row>
    <row r="42" spans="1:5" x14ac:dyDescent="0.2">
      <c r="A42" s="81"/>
      <c r="B42" s="83"/>
      <c r="C42" s="85"/>
      <c r="D42" s="82"/>
      <c r="E42" s="81"/>
    </row>
    <row r="43" spans="1:5" x14ac:dyDescent="0.2">
      <c r="A43" s="81"/>
      <c r="B43" s="83"/>
      <c r="C43" s="85"/>
      <c r="D43" s="82"/>
      <c r="E43" s="81"/>
    </row>
    <row r="44" spans="1:5" x14ac:dyDescent="0.2">
      <c r="A44" s="81"/>
      <c r="B44" s="83"/>
      <c r="C44" s="85"/>
      <c r="D44" s="82"/>
      <c r="E44" s="81"/>
    </row>
    <row r="45" spans="1:5" x14ac:dyDescent="0.2">
      <c r="A45" s="81"/>
      <c r="B45" s="83"/>
      <c r="C45" s="85"/>
      <c r="D45" s="82"/>
      <c r="E45" s="81"/>
    </row>
    <row r="46" spans="1:5" x14ac:dyDescent="0.2">
      <c r="A46" s="81"/>
      <c r="B46" s="83"/>
      <c r="C46" s="85"/>
      <c r="D46" s="81"/>
      <c r="E46" s="81"/>
    </row>
    <row r="47" spans="1:5" x14ac:dyDescent="0.2">
      <c r="A47" s="81"/>
      <c r="B47" s="83"/>
      <c r="C47" s="85"/>
      <c r="D47" s="82"/>
      <c r="E47" s="81"/>
    </row>
    <row r="48" spans="1:5" x14ac:dyDescent="0.2">
      <c r="A48" s="81"/>
      <c r="B48" s="83"/>
      <c r="C48" s="85"/>
      <c r="D48" s="82"/>
      <c r="E48" s="81"/>
    </row>
    <row r="49" spans="1:5" x14ac:dyDescent="0.2">
      <c r="A49" s="81"/>
      <c r="B49" s="83"/>
      <c r="C49" s="85"/>
      <c r="D49" s="82"/>
      <c r="E49" s="81"/>
    </row>
    <row r="50" spans="1:5" x14ac:dyDescent="0.2">
      <c r="A50" s="81"/>
      <c r="B50" s="83"/>
      <c r="C50" s="85"/>
      <c r="D50" s="82"/>
      <c r="E50" s="81"/>
    </row>
    <row r="51" spans="1:5" x14ac:dyDescent="0.2">
      <c r="A51" s="81"/>
      <c r="B51" s="83"/>
      <c r="C51" s="85"/>
      <c r="D51" s="82"/>
      <c r="E51" s="81"/>
    </row>
    <row r="52" spans="1:5" x14ac:dyDescent="0.2">
      <c r="A52" s="81"/>
      <c r="B52" s="83"/>
      <c r="C52" s="85"/>
      <c r="D52" s="82"/>
      <c r="E52" s="81"/>
    </row>
    <row r="53" spans="1:5" x14ac:dyDescent="0.2">
      <c r="A53" s="81"/>
      <c r="B53" s="83"/>
      <c r="C53" s="85"/>
      <c r="D53" s="82"/>
      <c r="E53" s="81"/>
    </row>
    <row r="54" spans="1:5" x14ac:dyDescent="0.2">
      <c r="A54" s="81"/>
      <c r="B54" s="83"/>
      <c r="C54" s="85"/>
      <c r="D54" s="82"/>
      <c r="E54" s="81"/>
    </row>
    <row r="55" spans="1:5" x14ac:dyDescent="0.2">
      <c r="A55" s="81"/>
      <c r="B55" s="83"/>
      <c r="C55" s="85"/>
      <c r="D55" s="82"/>
      <c r="E55" s="81"/>
    </row>
    <row r="56" spans="1:5" x14ac:dyDescent="0.2">
      <c r="A56" s="81"/>
      <c r="B56" s="83"/>
      <c r="C56" s="85"/>
      <c r="D56" s="82"/>
      <c r="E56" s="81"/>
    </row>
    <row r="57" spans="1:5" x14ac:dyDescent="0.2">
      <c r="A57" s="81"/>
      <c r="B57" s="83"/>
      <c r="C57" s="85"/>
      <c r="D57" s="82"/>
      <c r="E57" s="81"/>
    </row>
    <row r="58" spans="1:5" x14ac:dyDescent="0.2">
      <c r="A58" s="81"/>
      <c r="B58" s="83"/>
      <c r="C58" s="85"/>
      <c r="D58" s="82"/>
      <c r="E58" s="81"/>
    </row>
    <row r="59" spans="1:5" x14ac:dyDescent="0.2">
      <c r="A59" s="81"/>
      <c r="B59" s="83"/>
      <c r="C59" s="85"/>
      <c r="D59" s="82"/>
      <c r="E59" s="81"/>
    </row>
    <row r="60" spans="1:5" x14ac:dyDescent="0.2">
      <c r="A60" s="81"/>
      <c r="B60" s="83"/>
      <c r="C60" s="85"/>
      <c r="D60" s="82"/>
      <c r="E60" s="81"/>
    </row>
    <row r="61" spans="1:5" x14ac:dyDescent="0.2">
      <c r="A61" s="81"/>
      <c r="B61" s="83"/>
      <c r="C61" s="85"/>
      <c r="D61" s="82"/>
      <c r="E61" s="81"/>
    </row>
    <row r="62" spans="1:5" x14ac:dyDescent="0.2">
      <c r="A62" s="81"/>
      <c r="B62" s="83"/>
      <c r="C62" s="85"/>
      <c r="D62" s="82"/>
      <c r="E62" s="81"/>
    </row>
    <row r="63" spans="1:5" x14ac:dyDescent="0.2">
      <c r="A63" s="81"/>
      <c r="B63" s="83"/>
      <c r="C63" s="85"/>
      <c r="D63" s="82"/>
      <c r="E63" s="81"/>
    </row>
    <row r="64" spans="1:5" x14ac:dyDescent="0.2">
      <c r="A64" s="81"/>
      <c r="B64" s="83"/>
      <c r="C64" s="85"/>
      <c r="D64" s="82"/>
      <c r="E64" s="81"/>
    </row>
    <row r="65" spans="1:5" x14ac:dyDescent="0.2">
      <c r="A65" s="81"/>
      <c r="B65" s="83"/>
      <c r="C65" s="85"/>
      <c r="D65" s="82"/>
      <c r="E65" s="81"/>
    </row>
    <row r="66" spans="1:5" x14ac:dyDescent="0.2">
      <c r="A66" s="81"/>
      <c r="B66" s="83"/>
      <c r="C66" s="85"/>
      <c r="D66" s="82"/>
      <c r="E66" s="81"/>
    </row>
    <row r="67" spans="1:5" x14ac:dyDescent="0.2">
      <c r="A67" s="81"/>
      <c r="B67" s="83"/>
      <c r="C67" s="85"/>
      <c r="D67" s="82"/>
      <c r="E67" s="81"/>
    </row>
    <row r="68" spans="1:5" x14ac:dyDescent="0.2">
      <c r="A68" s="81"/>
      <c r="B68" s="83"/>
      <c r="C68" s="85"/>
      <c r="D68" s="82"/>
      <c r="E68" s="81"/>
    </row>
    <row r="69" spans="1:5" x14ac:dyDescent="0.2">
      <c r="A69" s="81"/>
      <c r="B69" s="83"/>
      <c r="C69" s="85"/>
      <c r="D69" s="82"/>
      <c r="E69" s="81"/>
    </row>
    <row r="70" spans="1:5" x14ac:dyDescent="0.2">
      <c r="A70" s="81"/>
      <c r="B70" s="83"/>
      <c r="C70" s="85"/>
      <c r="D70" s="82"/>
      <c r="E70" s="81"/>
    </row>
    <row r="71" spans="1:5" x14ac:dyDescent="0.2">
      <c r="A71" s="81"/>
      <c r="B71" s="83"/>
      <c r="C71" s="85"/>
      <c r="D71" s="82"/>
      <c r="E71" s="81"/>
    </row>
    <row r="72" spans="1:5" x14ac:dyDescent="0.2">
      <c r="A72" s="81"/>
      <c r="B72" s="83"/>
      <c r="C72" s="85"/>
      <c r="D72" s="82"/>
      <c r="E72" s="81"/>
    </row>
    <row r="73" spans="1:5" x14ac:dyDescent="0.2">
      <c r="A73" s="81"/>
      <c r="B73" s="83"/>
      <c r="C73" s="85"/>
      <c r="D73" s="82"/>
      <c r="E73" s="81"/>
    </row>
    <row r="74" spans="1:5" x14ac:dyDescent="0.2">
      <c r="A74" s="81"/>
      <c r="B74" s="83"/>
      <c r="C74" s="85"/>
      <c r="D74" s="82"/>
      <c r="E74" s="81"/>
    </row>
    <row r="75" spans="1:5" x14ac:dyDescent="0.2">
      <c r="A75" s="81"/>
      <c r="B75" s="83"/>
      <c r="C75" s="85"/>
      <c r="D75" s="82"/>
      <c r="E75" s="81"/>
    </row>
    <row r="76" spans="1:5" x14ac:dyDescent="0.2">
      <c r="A76" s="81"/>
      <c r="B76" s="83"/>
      <c r="C76" s="85"/>
      <c r="D76" s="82"/>
      <c r="E76" s="81"/>
    </row>
    <row r="77" spans="1:5" x14ac:dyDescent="0.2">
      <c r="A77" s="81"/>
      <c r="B77" s="83"/>
      <c r="C77" s="85"/>
      <c r="D77" s="82"/>
      <c r="E77" s="81"/>
    </row>
    <row r="78" spans="1:5" x14ac:dyDescent="0.2">
      <c r="A78" s="81"/>
      <c r="B78" s="83"/>
      <c r="C78" s="85"/>
      <c r="D78" s="82"/>
      <c r="E78" s="81"/>
    </row>
    <row r="79" spans="1:5" x14ac:dyDescent="0.2">
      <c r="A79" s="81"/>
      <c r="B79" s="83"/>
      <c r="C79" s="85"/>
      <c r="D79" s="82"/>
      <c r="E79" s="81"/>
    </row>
    <row r="80" spans="1:5" x14ac:dyDescent="0.2">
      <c r="A80" s="81"/>
      <c r="B80" s="83"/>
      <c r="C80" s="85"/>
      <c r="D80" s="82"/>
      <c r="E80" s="81"/>
    </row>
    <row r="81" spans="1:5" x14ac:dyDescent="0.2">
      <c r="A81" s="81"/>
      <c r="B81" s="83"/>
      <c r="C81" s="85"/>
      <c r="D81" s="82"/>
      <c r="E81" s="81"/>
    </row>
    <row r="82" spans="1:5" x14ac:dyDescent="0.2">
      <c r="A82" s="81"/>
      <c r="B82" s="83"/>
      <c r="C82" s="85"/>
      <c r="D82" s="82"/>
      <c r="E82" s="81"/>
    </row>
    <row r="83" spans="1:5" x14ac:dyDescent="0.2">
      <c r="A83" s="81"/>
      <c r="B83" s="83"/>
      <c r="C83" s="85"/>
      <c r="D83" s="82"/>
      <c r="E83" s="81"/>
    </row>
    <row r="84" spans="1:5" x14ac:dyDescent="0.2">
      <c r="A84" s="81"/>
      <c r="B84" s="83"/>
      <c r="C84" s="85"/>
      <c r="D84" s="82"/>
      <c r="E84" s="81"/>
    </row>
    <row r="85" spans="1:5" x14ac:dyDescent="0.2">
      <c r="A85" s="81"/>
      <c r="B85" s="83"/>
      <c r="C85" s="85"/>
      <c r="D85" s="82"/>
      <c r="E85" s="81"/>
    </row>
    <row r="86" spans="1:5" x14ac:dyDescent="0.2">
      <c r="A86" s="81"/>
      <c r="B86" s="83"/>
      <c r="C86" s="85"/>
      <c r="D86" s="82"/>
      <c r="E86" s="81"/>
    </row>
    <row r="87" spans="1:5" x14ac:dyDescent="0.2">
      <c r="A87" s="81"/>
      <c r="B87" s="83"/>
      <c r="C87" s="85"/>
      <c r="D87" s="82"/>
      <c r="E87" s="81"/>
    </row>
    <row r="88" spans="1:5" x14ac:dyDescent="0.2">
      <c r="A88" s="81"/>
      <c r="B88" s="83"/>
      <c r="C88" s="85"/>
      <c r="D88" s="82"/>
      <c r="E88" s="81"/>
    </row>
    <row r="89" spans="1:5" x14ac:dyDescent="0.2">
      <c r="A89" s="81"/>
      <c r="B89" s="83"/>
      <c r="C89" s="85"/>
      <c r="D89" s="82"/>
      <c r="E89" s="81"/>
    </row>
    <row r="90" spans="1:5" x14ac:dyDescent="0.2">
      <c r="A90" s="81"/>
      <c r="B90" s="83"/>
      <c r="C90" s="85"/>
      <c r="D90" s="82"/>
      <c r="E90" s="81"/>
    </row>
    <row r="91" spans="1:5" x14ac:dyDescent="0.2">
      <c r="A91" s="81"/>
      <c r="B91" s="83"/>
      <c r="C91" s="85"/>
      <c r="D91" s="82"/>
      <c r="E91" s="81"/>
    </row>
    <row r="92" spans="1:5" x14ac:dyDescent="0.2">
      <c r="A92" s="81"/>
      <c r="B92" s="83"/>
      <c r="C92" s="85"/>
      <c r="D92" s="82"/>
      <c r="E92" s="81"/>
    </row>
    <row r="93" spans="1:5" x14ac:dyDescent="0.2">
      <c r="A93" s="81"/>
      <c r="B93" s="83"/>
      <c r="C93" s="85"/>
      <c r="D93" s="82"/>
      <c r="E93" s="81"/>
    </row>
    <row r="94" spans="1:5" x14ac:dyDescent="0.2">
      <c r="A94" s="81"/>
      <c r="B94" s="83"/>
      <c r="C94" s="85"/>
      <c r="D94" s="82"/>
      <c r="E94" s="81"/>
    </row>
    <row r="95" spans="1:5" x14ac:dyDescent="0.2">
      <c r="A95" s="81"/>
      <c r="B95" s="83"/>
      <c r="C95" s="85"/>
      <c r="D95" s="82"/>
      <c r="E95" s="81"/>
    </row>
    <row r="96" spans="1:5" x14ac:dyDescent="0.2">
      <c r="A96" s="81"/>
      <c r="B96" s="83"/>
      <c r="C96" s="85"/>
      <c r="D96" s="82"/>
      <c r="E96" s="81"/>
    </row>
    <row r="97" spans="1:5" x14ac:dyDescent="0.2">
      <c r="A97" s="81"/>
      <c r="B97" s="83"/>
      <c r="C97" s="85"/>
      <c r="D97" s="82"/>
      <c r="E97" s="81"/>
    </row>
    <row r="98" spans="1:5" x14ac:dyDescent="0.2">
      <c r="A98" s="81"/>
      <c r="B98" s="83"/>
      <c r="C98" s="85"/>
      <c r="D98" s="82"/>
      <c r="E98" s="81"/>
    </row>
    <row r="99" spans="1:5" x14ac:dyDescent="0.2">
      <c r="A99" s="81"/>
      <c r="B99" s="83"/>
      <c r="C99" s="85"/>
      <c r="D99" s="82"/>
      <c r="E99" s="81"/>
    </row>
    <row r="100" spans="1:5" x14ac:dyDescent="0.2">
      <c r="A100" s="81"/>
      <c r="B100" s="83"/>
      <c r="C100" s="85"/>
      <c r="D100" s="82"/>
      <c r="E100" s="81"/>
    </row>
    <row r="101" spans="1:5" x14ac:dyDescent="0.2">
      <c r="A101" s="81"/>
      <c r="B101" s="83"/>
      <c r="C101" s="85"/>
      <c r="D101" s="82"/>
      <c r="E101" s="81"/>
    </row>
    <row r="102" spans="1:5" x14ac:dyDescent="0.2">
      <c r="A102" s="81"/>
      <c r="B102" s="83"/>
      <c r="C102" s="85"/>
      <c r="D102" s="82"/>
      <c r="E102" s="81"/>
    </row>
    <row r="103" spans="1:5" x14ac:dyDescent="0.2">
      <c r="A103" s="81"/>
      <c r="B103" s="83"/>
      <c r="C103" s="85"/>
      <c r="D103" s="82"/>
      <c r="E103" s="81"/>
    </row>
    <row r="104" spans="1:5" x14ac:dyDescent="0.2">
      <c r="A104" s="81"/>
      <c r="B104" s="83"/>
      <c r="C104" s="85"/>
      <c r="D104" s="82"/>
      <c r="E104" s="81"/>
    </row>
    <row r="105" spans="1:5" x14ac:dyDescent="0.2">
      <c r="A105" s="81"/>
      <c r="B105" s="83"/>
      <c r="C105" s="85"/>
      <c r="D105" s="82"/>
      <c r="E105" s="81"/>
    </row>
    <row r="106" spans="1:5" x14ac:dyDescent="0.2">
      <c r="A106" s="81"/>
      <c r="B106" s="83"/>
      <c r="C106" s="85"/>
      <c r="D106" s="82"/>
      <c r="E106" s="81"/>
    </row>
    <row r="107" spans="1:5" x14ac:dyDescent="0.2">
      <c r="A107" s="81"/>
      <c r="B107" s="83"/>
      <c r="C107" s="85"/>
      <c r="D107" s="82"/>
      <c r="E107" s="81"/>
    </row>
    <row r="108" spans="1:5" x14ac:dyDescent="0.2">
      <c r="A108" s="81"/>
      <c r="B108" s="83"/>
      <c r="C108" s="85"/>
      <c r="D108" s="82"/>
      <c r="E108" s="81"/>
    </row>
    <row r="109" spans="1:5" x14ac:dyDescent="0.2">
      <c r="A109" s="81"/>
      <c r="B109" s="83"/>
      <c r="C109" s="85"/>
      <c r="D109" s="82"/>
      <c r="E109" s="81"/>
    </row>
    <row r="110" spans="1:5" x14ac:dyDescent="0.2">
      <c r="A110" s="81"/>
      <c r="B110" s="83"/>
      <c r="C110" s="85"/>
      <c r="D110" s="82"/>
      <c r="E110" s="81"/>
    </row>
    <row r="111" spans="1:5" x14ac:dyDescent="0.2">
      <c r="A111" s="81"/>
      <c r="B111" s="83"/>
      <c r="C111" s="85"/>
      <c r="D111" s="82"/>
      <c r="E111" s="81"/>
    </row>
    <row r="112" spans="1:5" x14ac:dyDescent="0.2">
      <c r="A112" s="81"/>
      <c r="B112" s="83"/>
      <c r="C112" s="85"/>
      <c r="D112" s="82"/>
      <c r="E112" s="81"/>
    </row>
    <row r="113" spans="1:5" x14ac:dyDescent="0.2">
      <c r="A113" s="81"/>
      <c r="B113" s="83"/>
      <c r="C113" s="85"/>
      <c r="D113" s="82"/>
      <c r="E113" s="81"/>
    </row>
    <row r="114" spans="1:5" x14ac:dyDescent="0.2">
      <c r="A114" s="81"/>
      <c r="B114" s="83"/>
      <c r="C114" s="85"/>
      <c r="D114" s="82"/>
      <c r="E114" s="81"/>
    </row>
    <row r="115" spans="1:5" x14ac:dyDescent="0.2">
      <c r="A115" s="81"/>
      <c r="B115" s="83"/>
      <c r="C115" s="85"/>
      <c r="D115" s="82"/>
      <c r="E115" s="81"/>
    </row>
    <row r="116" spans="1:5" x14ac:dyDescent="0.2">
      <c r="A116" s="81"/>
      <c r="B116" s="83"/>
      <c r="C116" s="85"/>
      <c r="D116" s="82"/>
      <c r="E116" s="81"/>
    </row>
    <row r="117" spans="1:5" x14ac:dyDescent="0.2">
      <c r="A117" s="81"/>
      <c r="B117" s="83"/>
      <c r="C117" s="85"/>
      <c r="D117" s="82"/>
      <c r="E117" s="81"/>
    </row>
    <row r="118" spans="1:5" x14ac:dyDescent="0.2">
      <c r="A118" s="81"/>
      <c r="B118" s="83"/>
      <c r="C118" s="85"/>
      <c r="D118" s="82"/>
      <c r="E118" s="81"/>
    </row>
    <row r="119" spans="1:5" x14ac:dyDescent="0.2">
      <c r="A119" s="81"/>
      <c r="B119" s="83"/>
      <c r="C119" s="85"/>
      <c r="D119" s="82"/>
      <c r="E119" s="81"/>
    </row>
    <row r="120" spans="1:5" x14ac:dyDescent="0.2">
      <c r="A120" s="81"/>
      <c r="B120" s="83"/>
      <c r="C120" s="85"/>
      <c r="D120" s="82"/>
      <c r="E120" s="81"/>
    </row>
    <row r="121" spans="1:5" x14ac:dyDescent="0.2">
      <c r="A121" s="81"/>
      <c r="B121" s="83"/>
      <c r="C121" s="85"/>
      <c r="D121" s="82"/>
      <c r="E121" s="81"/>
    </row>
    <row r="122" spans="1:5" x14ac:dyDescent="0.2">
      <c r="A122" s="81"/>
      <c r="B122" s="83"/>
      <c r="C122" s="85"/>
      <c r="D122" s="82"/>
      <c r="E122" s="81"/>
    </row>
    <row r="123" spans="1:5" x14ac:dyDescent="0.2">
      <c r="A123" s="81"/>
      <c r="B123" s="83"/>
      <c r="C123" s="85"/>
      <c r="D123" s="82"/>
      <c r="E123" s="81"/>
    </row>
    <row r="124" spans="1:5" x14ac:dyDescent="0.2">
      <c r="A124" s="81"/>
      <c r="B124" s="83"/>
      <c r="C124" s="85"/>
      <c r="D124" s="82"/>
      <c r="E124" s="81"/>
    </row>
    <row r="125" spans="1:5" x14ac:dyDescent="0.2">
      <c r="A125" s="81"/>
      <c r="B125" s="83"/>
      <c r="C125" s="85"/>
      <c r="D125" s="82"/>
      <c r="E125" s="81"/>
    </row>
    <row r="126" spans="1:5" x14ac:dyDescent="0.2">
      <c r="A126" s="81"/>
      <c r="B126" s="83"/>
      <c r="C126" s="85"/>
      <c r="D126" s="82"/>
      <c r="E126" s="81"/>
    </row>
    <row r="127" spans="1:5" x14ac:dyDescent="0.2">
      <c r="A127" s="81"/>
      <c r="B127" s="83"/>
      <c r="C127" s="85"/>
      <c r="D127" s="82"/>
      <c r="E127" s="81"/>
    </row>
    <row r="128" spans="1:5" x14ac:dyDescent="0.2">
      <c r="A128" s="81"/>
      <c r="B128" s="83"/>
      <c r="C128" s="85"/>
      <c r="D128" s="82"/>
      <c r="E128" s="81"/>
    </row>
    <row r="129" spans="1:5" x14ac:dyDescent="0.2">
      <c r="A129" s="81"/>
      <c r="B129" s="83"/>
      <c r="C129" s="85"/>
      <c r="D129" s="82"/>
      <c r="E129" s="81"/>
    </row>
    <row r="130" spans="1:5" x14ac:dyDescent="0.2">
      <c r="A130" s="81"/>
      <c r="B130" s="83"/>
      <c r="C130" s="85"/>
      <c r="D130" s="82"/>
      <c r="E130" s="81"/>
    </row>
    <row r="131" spans="1:5" x14ac:dyDescent="0.2">
      <c r="A131" s="81"/>
      <c r="B131" s="83"/>
      <c r="C131" s="85"/>
      <c r="D131" s="82"/>
      <c r="E131" s="81"/>
    </row>
    <row r="132" spans="1:5" x14ac:dyDescent="0.2">
      <c r="A132" s="81"/>
      <c r="B132" s="83"/>
      <c r="C132" s="85"/>
      <c r="D132" s="82"/>
      <c r="E132" s="81"/>
    </row>
    <row r="133" spans="1:5" x14ac:dyDescent="0.2">
      <c r="A133" s="81"/>
      <c r="B133" s="83"/>
      <c r="C133" s="85"/>
      <c r="D133" s="82"/>
      <c r="E133" s="81"/>
    </row>
    <row r="134" spans="1:5" x14ac:dyDescent="0.2">
      <c r="A134" s="81"/>
      <c r="B134" s="83"/>
      <c r="C134" s="85"/>
      <c r="D134" s="82"/>
      <c r="E134" s="81"/>
    </row>
    <row r="135" spans="1:5" x14ac:dyDescent="0.2">
      <c r="A135" s="81"/>
      <c r="B135" s="83"/>
      <c r="C135" s="85"/>
      <c r="D135" s="82"/>
      <c r="E135" s="81"/>
    </row>
    <row r="136" spans="1:5" x14ac:dyDescent="0.2">
      <c r="A136" s="81"/>
      <c r="B136" s="83"/>
      <c r="C136" s="85"/>
      <c r="D136" s="82"/>
      <c r="E136" s="81"/>
    </row>
    <row r="137" spans="1:5" x14ac:dyDescent="0.2">
      <c r="A137" s="81"/>
      <c r="B137" s="83"/>
      <c r="C137" s="85"/>
      <c r="D137" s="82"/>
      <c r="E137" s="81"/>
    </row>
    <row r="138" spans="1:5" x14ac:dyDescent="0.2">
      <c r="A138" s="81"/>
      <c r="B138" s="83"/>
      <c r="C138" s="85"/>
      <c r="D138" s="82"/>
      <c r="E138" s="81"/>
    </row>
    <row r="139" spans="1:5" x14ac:dyDescent="0.2">
      <c r="A139" s="81"/>
      <c r="B139" s="83"/>
      <c r="C139" s="85"/>
      <c r="D139" s="82"/>
      <c r="E139" s="81"/>
    </row>
    <row r="140" spans="1:5" x14ac:dyDescent="0.2">
      <c r="A140" s="81"/>
      <c r="B140" s="83"/>
      <c r="C140" s="85"/>
      <c r="D140" s="82"/>
      <c r="E140" s="81"/>
    </row>
    <row r="141" spans="1:5" x14ac:dyDescent="0.2">
      <c r="A141" s="81"/>
      <c r="B141" s="83"/>
      <c r="C141" s="85"/>
      <c r="D141" s="82"/>
      <c r="E141" s="81"/>
    </row>
    <row r="142" spans="1:5" x14ac:dyDescent="0.2">
      <c r="A142" s="81"/>
      <c r="B142" s="83"/>
      <c r="C142" s="85"/>
      <c r="D142" s="82"/>
      <c r="E142" s="81"/>
    </row>
    <row r="143" spans="1:5" x14ac:dyDescent="0.2">
      <c r="A143" s="81"/>
      <c r="B143" s="83"/>
      <c r="C143" s="85"/>
      <c r="D143" s="82"/>
      <c r="E143" s="81"/>
    </row>
    <row r="144" spans="1:5" x14ac:dyDescent="0.2">
      <c r="A144" s="81"/>
      <c r="B144" s="83"/>
      <c r="C144" s="85"/>
      <c r="D144" s="82"/>
      <c r="E144" s="81"/>
    </row>
    <row r="145" spans="1:5" x14ac:dyDescent="0.2">
      <c r="A145" s="81"/>
      <c r="B145" s="83"/>
      <c r="C145" s="85"/>
      <c r="D145" s="82"/>
      <c r="E145" s="81"/>
    </row>
    <row r="146" spans="1:5" x14ac:dyDescent="0.2">
      <c r="A146" s="81"/>
      <c r="B146" s="83"/>
      <c r="C146" s="85"/>
      <c r="D146" s="82"/>
      <c r="E146" s="81"/>
    </row>
    <row r="147" spans="1:5" x14ac:dyDescent="0.2">
      <c r="A147" s="81"/>
      <c r="B147" s="83"/>
      <c r="C147" s="85"/>
      <c r="D147" s="82"/>
      <c r="E147" s="81"/>
    </row>
    <row r="148" spans="1:5" x14ac:dyDescent="0.2">
      <c r="A148" s="81"/>
      <c r="B148" s="83"/>
      <c r="C148" s="85"/>
      <c r="D148" s="82"/>
      <c r="E148" s="81"/>
    </row>
    <row r="149" spans="1:5" x14ac:dyDescent="0.2">
      <c r="A149" s="81"/>
      <c r="B149" s="83"/>
      <c r="C149" s="85"/>
      <c r="D149" s="82"/>
      <c r="E149" s="81"/>
    </row>
    <row r="150" spans="1:5" x14ac:dyDescent="0.2">
      <c r="A150" s="81"/>
      <c r="B150" s="83"/>
      <c r="C150" s="85"/>
      <c r="D150" s="82"/>
      <c r="E150" s="81"/>
    </row>
    <row r="151" spans="1:5" x14ac:dyDescent="0.2">
      <c r="A151" s="81"/>
      <c r="B151" s="83"/>
      <c r="C151" s="85"/>
      <c r="D151" s="82"/>
      <c r="E151" s="81"/>
    </row>
    <row r="152" spans="1:5" x14ac:dyDescent="0.2">
      <c r="A152" s="81"/>
      <c r="B152" s="83"/>
      <c r="C152" s="85"/>
      <c r="D152" s="82"/>
      <c r="E152" s="81"/>
    </row>
    <row r="153" spans="1:5" x14ac:dyDescent="0.2">
      <c r="A153" s="81"/>
      <c r="B153" s="83"/>
      <c r="C153" s="85"/>
      <c r="D153" s="82"/>
      <c r="E153" s="81"/>
    </row>
    <row r="154" spans="1:5" x14ac:dyDescent="0.2">
      <c r="A154" s="81"/>
      <c r="B154" s="83"/>
      <c r="C154" s="85"/>
      <c r="D154" s="82"/>
      <c r="E154" s="81"/>
    </row>
    <row r="155" spans="1:5" x14ac:dyDescent="0.2">
      <c r="A155" s="81"/>
      <c r="B155" s="83"/>
      <c r="C155" s="85"/>
      <c r="D155" s="82"/>
      <c r="E155" s="81"/>
    </row>
    <row r="156" spans="1:5" x14ac:dyDescent="0.2">
      <c r="A156" s="81"/>
      <c r="B156" s="83"/>
      <c r="C156" s="85"/>
      <c r="D156" s="82"/>
      <c r="E156" s="81"/>
    </row>
    <row r="157" spans="1:5" x14ac:dyDescent="0.2">
      <c r="A157" s="81"/>
      <c r="B157" s="83"/>
      <c r="C157" s="85"/>
      <c r="D157" s="82"/>
      <c r="E157" s="81"/>
    </row>
    <row r="158" spans="1:5" x14ac:dyDescent="0.2">
      <c r="A158" s="81"/>
      <c r="B158" s="83"/>
      <c r="C158" s="85"/>
      <c r="D158" s="82"/>
      <c r="E158" s="81"/>
    </row>
    <row r="159" spans="1:5" x14ac:dyDescent="0.2">
      <c r="A159" s="81"/>
      <c r="B159" s="83"/>
      <c r="C159" s="85"/>
      <c r="D159" s="82"/>
      <c r="E159" s="81"/>
    </row>
    <row r="160" spans="1:5" x14ac:dyDescent="0.2">
      <c r="A160" s="81"/>
      <c r="B160" s="83"/>
      <c r="C160" s="85"/>
      <c r="D160" s="82"/>
      <c r="E160" s="81"/>
    </row>
    <row r="161" spans="1:5" x14ac:dyDescent="0.2">
      <c r="A161" s="81"/>
      <c r="B161" s="83"/>
      <c r="C161" s="85"/>
      <c r="D161" s="82"/>
      <c r="E161" s="81"/>
    </row>
    <row r="162" spans="1:5" x14ac:dyDescent="0.2">
      <c r="A162" s="81"/>
      <c r="B162" s="83"/>
      <c r="C162" s="85"/>
      <c r="D162" s="82"/>
      <c r="E162" s="81"/>
    </row>
    <row r="163" spans="1:5" x14ac:dyDescent="0.2">
      <c r="A163" s="81"/>
      <c r="B163" s="83"/>
      <c r="C163" s="85"/>
      <c r="D163" s="82"/>
      <c r="E163" s="81"/>
    </row>
    <row r="164" spans="1:5" x14ac:dyDescent="0.2">
      <c r="A164" s="81"/>
      <c r="B164" s="83"/>
      <c r="C164" s="85"/>
      <c r="D164" s="82"/>
      <c r="E164" s="81"/>
    </row>
    <row r="165" spans="1:5" x14ac:dyDescent="0.2">
      <c r="A165" s="81"/>
      <c r="B165" s="83"/>
      <c r="C165" s="85"/>
      <c r="D165" s="82"/>
      <c r="E165" s="81"/>
    </row>
    <row r="166" spans="1:5" x14ac:dyDescent="0.2">
      <c r="A166" s="81"/>
      <c r="B166" s="83"/>
      <c r="C166" s="85"/>
      <c r="D166" s="82"/>
      <c r="E166" s="81"/>
    </row>
    <row r="167" spans="1:5" x14ac:dyDescent="0.2">
      <c r="A167" s="81"/>
      <c r="B167" s="83"/>
      <c r="C167" s="85"/>
      <c r="D167" s="82"/>
      <c r="E167" s="81"/>
    </row>
    <row r="168" spans="1:5" x14ac:dyDescent="0.2">
      <c r="A168" s="81"/>
      <c r="B168" s="83"/>
      <c r="C168" s="85"/>
      <c r="D168" s="82"/>
      <c r="E168" s="81"/>
    </row>
    <row r="169" spans="1:5" x14ac:dyDescent="0.2">
      <c r="A169" s="81"/>
      <c r="B169" s="83"/>
      <c r="C169" s="85"/>
      <c r="D169" s="82"/>
      <c r="E169" s="81"/>
    </row>
    <row r="170" spans="1:5" x14ac:dyDescent="0.2">
      <c r="A170" s="81"/>
      <c r="B170" s="83"/>
      <c r="C170" s="85"/>
      <c r="D170" s="82"/>
      <c r="E170" s="81"/>
    </row>
    <row r="171" spans="1:5" x14ac:dyDescent="0.2">
      <c r="A171" s="81"/>
      <c r="B171" s="83"/>
      <c r="C171" s="85"/>
      <c r="D171" s="82"/>
      <c r="E171" s="81"/>
    </row>
    <row r="172" spans="1:5" x14ac:dyDescent="0.2">
      <c r="A172" s="81"/>
      <c r="B172" s="83"/>
      <c r="C172" s="85"/>
      <c r="D172" s="82"/>
      <c r="E172" s="81"/>
    </row>
    <row r="173" spans="1:5" x14ac:dyDescent="0.2">
      <c r="A173" s="81"/>
      <c r="B173" s="83"/>
      <c r="C173" s="85"/>
      <c r="D173" s="82"/>
      <c r="E173" s="81"/>
    </row>
    <row r="174" spans="1:5" x14ac:dyDescent="0.2">
      <c r="A174" s="81"/>
      <c r="B174" s="83"/>
      <c r="C174" s="85"/>
      <c r="D174" s="82"/>
      <c r="E174" s="81"/>
    </row>
    <row r="175" spans="1:5" x14ac:dyDescent="0.2">
      <c r="A175" s="81"/>
      <c r="B175" s="83"/>
      <c r="C175" s="85"/>
      <c r="D175" s="82"/>
      <c r="E175" s="81"/>
    </row>
    <row r="176" spans="1:5" x14ac:dyDescent="0.2">
      <c r="A176" s="81"/>
      <c r="B176" s="83"/>
      <c r="C176" s="85"/>
      <c r="D176" s="82"/>
      <c r="E176" s="81"/>
    </row>
    <row r="177" spans="1:5" x14ac:dyDescent="0.2">
      <c r="A177" s="81"/>
      <c r="B177" s="83"/>
      <c r="C177" s="85"/>
      <c r="D177" s="82"/>
      <c r="E177" s="81"/>
    </row>
    <row r="178" spans="1:5" x14ac:dyDescent="0.2">
      <c r="A178" s="81"/>
      <c r="B178" s="83"/>
      <c r="C178" s="85"/>
      <c r="D178" s="82"/>
      <c r="E178" s="81" t="str">
        <f t="shared" ref="E178:E189" si="3">IFERROR(VLOOKUP(D178,Tabla_Indices,5,FALSE),"")</f>
        <v/>
      </c>
    </row>
    <row r="179" spans="1:5" x14ac:dyDescent="0.2">
      <c r="A179" s="81"/>
      <c r="B179" s="83"/>
      <c r="C179" s="85"/>
      <c r="D179" s="82"/>
      <c r="E179" s="81" t="str">
        <f t="shared" si="3"/>
        <v/>
      </c>
    </row>
    <row r="180" spans="1:5" x14ac:dyDescent="0.2">
      <c r="A180" s="81"/>
      <c r="B180" s="83"/>
      <c r="C180" s="85"/>
      <c r="D180" s="82"/>
      <c r="E180" s="81" t="str">
        <f t="shared" si="3"/>
        <v/>
      </c>
    </row>
    <row r="181" spans="1:5" x14ac:dyDescent="0.2">
      <c r="A181" s="81"/>
      <c r="B181" s="83"/>
      <c r="C181" s="85"/>
      <c r="D181" s="82"/>
      <c r="E181" s="81" t="str">
        <f t="shared" si="3"/>
        <v/>
      </c>
    </row>
    <row r="182" spans="1:5" x14ac:dyDescent="0.2">
      <c r="A182" s="81"/>
      <c r="B182" s="83"/>
      <c r="C182" s="85"/>
      <c r="D182" s="82"/>
      <c r="E182" s="81" t="str">
        <f t="shared" si="3"/>
        <v/>
      </c>
    </row>
    <row r="183" spans="1:5" x14ac:dyDescent="0.2">
      <c r="A183" s="81"/>
      <c r="B183" s="83"/>
      <c r="C183" s="85"/>
      <c r="D183" s="82"/>
      <c r="E183" s="81" t="str">
        <f t="shared" si="3"/>
        <v/>
      </c>
    </row>
    <row r="184" spans="1:5" x14ac:dyDescent="0.2">
      <c r="A184" s="81"/>
      <c r="B184" s="83"/>
      <c r="C184" s="85"/>
      <c r="D184" s="82"/>
      <c r="E184" s="81" t="str">
        <f t="shared" si="3"/>
        <v/>
      </c>
    </row>
    <row r="185" spans="1:5" x14ac:dyDescent="0.2">
      <c r="A185" s="81"/>
      <c r="B185" s="83"/>
      <c r="C185" s="85"/>
      <c r="D185" s="82"/>
      <c r="E185" s="81" t="str">
        <f t="shared" si="3"/>
        <v/>
      </c>
    </row>
    <row r="186" spans="1:5" x14ac:dyDescent="0.2">
      <c r="A186" s="81"/>
      <c r="B186" s="83"/>
      <c r="C186" s="85"/>
      <c r="D186" s="82"/>
      <c r="E186" s="81" t="str">
        <f t="shared" si="3"/>
        <v/>
      </c>
    </row>
    <row r="187" spans="1:5" x14ac:dyDescent="0.2">
      <c r="A187" s="81"/>
      <c r="B187" s="83"/>
      <c r="C187" s="85"/>
      <c r="D187" s="82"/>
      <c r="E187" s="81" t="str">
        <f t="shared" si="3"/>
        <v/>
      </c>
    </row>
    <row r="188" spans="1:5" x14ac:dyDescent="0.2">
      <c r="A188" s="81"/>
      <c r="B188" s="83"/>
      <c r="C188" s="85"/>
      <c r="D188" s="82"/>
      <c r="E188" s="81" t="str">
        <f t="shared" si="3"/>
        <v/>
      </c>
    </row>
    <row r="189" spans="1:5" x14ac:dyDescent="0.2">
      <c r="A189" s="81"/>
      <c r="B189" s="83"/>
      <c r="C189" s="85"/>
      <c r="D189" s="82"/>
      <c r="E189" s="81" t="str">
        <f t="shared" si="3"/>
        <v/>
      </c>
    </row>
    <row r="190" spans="1:5" x14ac:dyDescent="0.2">
      <c r="A190" s="81"/>
      <c r="B190" s="83"/>
      <c r="C190" s="85"/>
      <c r="D190" s="82"/>
      <c r="E190" s="81" t="str">
        <f t="shared" ref="E190:E238" si="4">IFERROR(VLOOKUP(D190,Tabla_Indices,5,FALSE),"")</f>
        <v/>
      </c>
    </row>
    <row r="191" spans="1:5" x14ac:dyDescent="0.2">
      <c r="A191" s="81"/>
      <c r="B191" s="83"/>
      <c r="C191" s="85"/>
      <c r="D191" s="82"/>
      <c r="E191" s="81" t="str">
        <f t="shared" si="4"/>
        <v/>
      </c>
    </row>
    <row r="192" spans="1:5" x14ac:dyDescent="0.2">
      <c r="A192" s="81"/>
      <c r="B192" s="83"/>
      <c r="C192" s="85"/>
      <c r="D192" s="82"/>
      <c r="E192" s="81" t="str">
        <f t="shared" si="4"/>
        <v/>
      </c>
    </row>
    <row r="193" spans="1:5" x14ac:dyDescent="0.2">
      <c r="A193" s="81"/>
      <c r="B193" s="83"/>
      <c r="C193" s="85"/>
      <c r="D193" s="82"/>
      <c r="E193" s="81" t="str">
        <f t="shared" si="4"/>
        <v/>
      </c>
    </row>
    <row r="194" spans="1:5" x14ac:dyDescent="0.2">
      <c r="A194" s="81"/>
      <c r="B194" s="83"/>
      <c r="C194" s="85"/>
      <c r="D194" s="82"/>
      <c r="E194" s="81" t="str">
        <f t="shared" si="4"/>
        <v/>
      </c>
    </row>
    <row r="195" spans="1:5" x14ac:dyDescent="0.2">
      <c r="A195" s="81"/>
      <c r="B195" s="83"/>
      <c r="C195" s="85"/>
      <c r="D195" s="82"/>
      <c r="E195" s="81" t="str">
        <f t="shared" si="4"/>
        <v/>
      </c>
    </row>
    <row r="196" spans="1:5" x14ac:dyDescent="0.2">
      <c r="A196" s="81"/>
      <c r="B196" s="83"/>
      <c r="C196" s="85"/>
      <c r="D196" s="82"/>
      <c r="E196" s="81" t="str">
        <f t="shared" si="4"/>
        <v/>
      </c>
    </row>
    <row r="197" spans="1:5" x14ac:dyDescent="0.2">
      <c r="A197" s="81"/>
      <c r="B197" s="83"/>
      <c r="C197" s="85"/>
      <c r="D197" s="82"/>
      <c r="E197" s="81" t="str">
        <f t="shared" si="4"/>
        <v/>
      </c>
    </row>
    <row r="198" spans="1:5" x14ac:dyDescent="0.2">
      <c r="A198" s="81"/>
      <c r="B198" s="83"/>
      <c r="C198" s="85"/>
      <c r="D198" s="82"/>
      <c r="E198" s="81" t="str">
        <f t="shared" si="4"/>
        <v/>
      </c>
    </row>
    <row r="199" spans="1:5" x14ac:dyDescent="0.2">
      <c r="A199" s="81"/>
      <c r="B199" s="83"/>
      <c r="C199" s="85"/>
      <c r="D199" s="82"/>
      <c r="E199" s="81" t="str">
        <f t="shared" si="4"/>
        <v/>
      </c>
    </row>
    <row r="200" spans="1:5" x14ac:dyDescent="0.2">
      <c r="A200" s="81"/>
      <c r="B200" s="83"/>
      <c r="C200" s="85"/>
      <c r="D200" s="82"/>
      <c r="E200" s="81" t="str">
        <f t="shared" si="4"/>
        <v/>
      </c>
    </row>
    <row r="201" spans="1:5" x14ac:dyDescent="0.2">
      <c r="A201" s="81"/>
      <c r="B201" s="83"/>
      <c r="C201" s="85"/>
      <c r="D201" s="82"/>
      <c r="E201" s="81" t="str">
        <f t="shared" si="4"/>
        <v/>
      </c>
    </row>
    <row r="202" spans="1:5" x14ac:dyDescent="0.2">
      <c r="A202" s="81"/>
      <c r="B202" s="83"/>
      <c r="C202" s="85"/>
      <c r="D202" s="82"/>
      <c r="E202" s="81" t="str">
        <f t="shared" si="4"/>
        <v/>
      </c>
    </row>
    <row r="203" spans="1:5" x14ac:dyDescent="0.2">
      <c r="A203" s="81"/>
      <c r="B203" s="83"/>
      <c r="C203" s="85"/>
      <c r="D203" s="82"/>
      <c r="E203" s="81" t="str">
        <f t="shared" si="4"/>
        <v/>
      </c>
    </row>
    <row r="204" spans="1:5" x14ac:dyDescent="0.2">
      <c r="A204" s="81"/>
      <c r="B204" s="83"/>
      <c r="C204" s="85"/>
      <c r="D204" s="82"/>
      <c r="E204" s="81" t="str">
        <f t="shared" si="4"/>
        <v/>
      </c>
    </row>
    <row r="205" spans="1:5" x14ac:dyDescent="0.2">
      <c r="A205" s="81"/>
      <c r="B205" s="83"/>
      <c r="C205" s="85"/>
      <c r="D205" s="82"/>
      <c r="E205" s="81" t="str">
        <f t="shared" si="4"/>
        <v/>
      </c>
    </row>
    <row r="206" spans="1:5" x14ac:dyDescent="0.2">
      <c r="A206" s="81"/>
      <c r="B206" s="83"/>
      <c r="C206" s="85"/>
      <c r="D206" s="82"/>
      <c r="E206" s="81" t="str">
        <f t="shared" si="4"/>
        <v/>
      </c>
    </row>
    <row r="207" spans="1:5" x14ac:dyDescent="0.2">
      <c r="A207" s="81"/>
      <c r="B207" s="83"/>
      <c r="C207" s="85"/>
      <c r="D207" s="82"/>
      <c r="E207" s="81" t="str">
        <f t="shared" si="4"/>
        <v/>
      </c>
    </row>
    <row r="208" spans="1:5" x14ac:dyDescent="0.2">
      <c r="A208" s="81"/>
      <c r="B208" s="83"/>
      <c r="C208" s="85"/>
      <c r="D208" s="82"/>
      <c r="E208" s="81" t="str">
        <f t="shared" si="4"/>
        <v/>
      </c>
    </row>
    <row r="209" spans="1:5" x14ac:dyDescent="0.2">
      <c r="A209" s="81"/>
      <c r="B209" s="83"/>
      <c r="C209" s="85"/>
      <c r="D209" s="82"/>
      <c r="E209" s="81" t="str">
        <f t="shared" si="4"/>
        <v/>
      </c>
    </row>
    <row r="210" spans="1:5" x14ac:dyDescent="0.2">
      <c r="A210" s="81"/>
      <c r="B210" s="83"/>
      <c r="C210" s="85"/>
      <c r="D210" s="82"/>
      <c r="E210" s="81" t="str">
        <f t="shared" si="4"/>
        <v/>
      </c>
    </row>
    <row r="211" spans="1:5" x14ac:dyDescent="0.2">
      <c r="A211" s="81"/>
      <c r="B211" s="83"/>
      <c r="C211" s="85"/>
      <c r="D211" s="82"/>
      <c r="E211" s="81" t="str">
        <f t="shared" si="4"/>
        <v/>
      </c>
    </row>
    <row r="212" spans="1:5" x14ac:dyDescent="0.2">
      <c r="A212" s="81"/>
      <c r="B212" s="83"/>
      <c r="C212" s="85"/>
      <c r="D212" s="82"/>
      <c r="E212" s="81" t="str">
        <f t="shared" si="4"/>
        <v/>
      </c>
    </row>
    <row r="213" spans="1:5" x14ac:dyDescent="0.2">
      <c r="A213" s="81"/>
      <c r="B213" s="83"/>
      <c r="C213" s="85"/>
      <c r="D213" s="82"/>
      <c r="E213" s="81" t="str">
        <f t="shared" si="4"/>
        <v/>
      </c>
    </row>
    <row r="214" spans="1:5" x14ac:dyDescent="0.2">
      <c r="A214" s="81"/>
      <c r="B214" s="83"/>
      <c r="C214" s="85"/>
      <c r="D214" s="82"/>
      <c r="E214" s="81" t="str">
        <f t="shared" si="4"/>
        <v/>
      </c>
    </row>
    <row r="215" spans="1:5" x14ac:dyDescent="0.2">
      <c r="A215" s="81"/>
      <c r="B215" s="83"/>
      <c r="C215" s="85"/>
      <c r="D215" s="82"/>
      <c r="E215" s="81" t="str">
        <f t="shared" si="4"/>
        <v/>
      </c>
    </row>
    <row r="216" spans="1:5" x14ac:dyDescent="0.2">
      <c r="A216" s="81"/>
      <c r="B216" s="83"/>
      <c r="C216" s="85"/>
      <c r="D216" s="82"/>
      <c r="E216" s="81" t="str">
        <f t="shared" si="4"/>
        <v/>
      </c>
    </row>
    <row r="217" spans="1:5" x14ac:dyDescent="0.2">
      <c r="A217" s="81"/>
      <c r="B217" s="83"/>
      <c r="C217" s="85"/>
      <c r="D217" s="82"/>
      <c r="E217" s="81" t="str">
        <f t="shared" si="4"/>
        <v/>
      </c>
    </row>
    <row r="218" spans="1:5" x14ac:dyDescent="0.2">
      <c r="A218" s="81"/>
      <c r="B218" s="83"/>
      <c r="C218" s="85"/>
      <c r="D218" s="82"/>
      <c r="E218" s="81" t="str">
        <f t="shared" si="4"/>
        <v/>
      </c>
    </row>
    <row r="219" spans="1:5" x14ac:dyDescent="0.2">
      <c r="A219" s="81"/>
      <c r="B219" s="79"/>
      <c r="C219" s="84"/>
      <c r="D219" s="81"/>
      <c r="E219" s="81" t="str">
        <f t="shared" si="4"/>
        <v/>
      </c>
    </row>
    <row r="220" spans="1:5" x14ac:dyDescent="0.2">
      <c r="A220" s="81"/>
      <c r="B220" s="79"/>
      <c r="C220" s="84"/>
      <c r="D220" s="81"/>
      <c r="E220" s="81" t="str">
        <f t="shared" si="4"/>
        <v/>
      </c>
    </row>
    <row r="221" spans="1:5" x14ac:dyDescent="0.2">
      <c r="A221" s="81"/>
      <c r="B221" s="79"/>
      <c r="C221" s="84"/>
      <c r="D221" s="81"/>
      <c r="E221" s="81" t="str">
        <f t="shared" si="4"/>
        <v/>
      </c>
    </row>
    <row r="222" spans="1:5" x14ac:dyDescent="0.2">
      <c r="A222" s="81"/>
      <c r="B222" s="79"/>
      <c r="C222" s="84"/>
      <c r="D222" s="81"/>
      <c r="E222" s="81" t="str">
        <f t="shared" si="4"/>
        <v/>
      </c>
    </row>
    <row r="223" spans="1:5" x14ac:dyDescent="0.2">
      <c r="A223" s="81"/>
      <c r="B223" s="79"/>
      <c r="C223" s="84"/>
      <c r="D223" s="81"/>
      <c r="E223" s="81" t="str">
        <f t="shared" si="4"/>
        <v/>
      </c>
    </row>
    <row r="224" spans="1:5" x14ac:dyDescent="0.2">
      <c r="A224" s="81"/>
      <c r="B224" s="79"/>
      <c r="C224" s="84"/>
      <c r="D224" s="81"/>
      <c r="E224" s="81" t="str">
        <f t="shared" si="4"/>
        <v/>
      </c>
    </row>
    <row r="225" spans="1:5" x14ac:dyDescent="0.2">
      <c r="A225" s="81"/>
      <c r="B225" s="79"/>
      <c r="C225" s="84"/>
      <c r="D225" s="81"/>
      <c r="E225" s="81" t="str">
        <f t="shared" si="4"/>
        <v/>
      </c>
    </row>
    <row r="226" spans="1:5" x14ac:dyDescent="0.2">
      <c r="A226" s="81"/>
      <c r="B226" s="79"/>
      <c r="C226" s="84"/>
      <c r="D226" s="81"/>
      <c r="E226" s="81" t="str">
        <f t="shared" si="4"/>
        <v/>
      </c>
    </row>
    <row r="227" spans="1:5" x14ac:dyDescent="0.2">
      <c r="A227" s="81"/>
      <c r="B227" s="79"/>
      <c r="C227" s="84"/>
      <c r="D227" s="81"/>
      <c r="E227" s="81" t="str">
        <f t="shared" si="4"/>
        <v/>
      </c>
    </row>
    <row r="228" spans="1:5" x14ac:dyDescent="0.2">
      <c r="A228" s="81"/>
      <c r="B228" s="79"/>
      <c r="C228" s="84"/>
      <c r="D228" s="81"/>
      <c r="E228" s="81" t="str">
        <f t="shared" si="4"/>
        <v/>
      </c>
    </row>
    <row r="229" spans="1:5" x14ac:dyDescent="0.2">
      <c r="A229" s="81"/>
      <c r="B229" s="79"/>
      <c r="C229" s="84"/>
      <c r="D229" s="81"/>
      <c r="E229" s="81" t="str">
        <f t="shared" si="4"/>
        <v/>
      </c>
    </row>
    <row r="230" spans="1:5" x14ac:dyDescent="0.2">
      <c r="A230" s="81"/>
      <c r="B230" s="79"/>
      <c r="C230" s="84"/>
      <c r="D230" s="81"/>
      <c r="E230" s="81" t="str">
        <f t="shared" si="4"/>
        <v/>
      </c>
    </row>
    <row r="231" spans="1:5" x14ac:dyDescent="0.2">
      <c r="A231" s="81"/>
      <c r="B231" s="79"/>
      <c r="C231" s="84"/>
      <c r="D231" s="81"/>
      <c r="E231" s="81" t="str">
        <f t="shared" si="4"/>
        <v/>
      </c>
    </row>
    <row r="232" spans="1:5" x14ac:dyDescent="0.2">
      <c r="A232" s="81"/>
      <c r="B232" s="79"/>
      <c r="C232" s="84"/>
      <c r="D232" s="81"/>
      <c r="E232" s="81" t="str">
        <f t="shared" si="4"/>
        <v/>
      </c>
    </row>
    <row r="233" spans="1:5" x14ac:dyDescent="0.2">
      <c r="A233" s="81"/>
      <c r="B233" s="79"/>
      <c r="C233" s="84"/>
      <c r="D233" s="81"/>
      <c r="E233" s="81" t="str">
        <f t="shared" si="4"/>
        <v/>
      </c>
    </row>
    <row r="234" spans="1:5" x14ac:dyDescent="0.2">
      <c r="A234" s="81"/>
      <c r="B234" s="79"/>
      <c r="C234" s="84"/>
      <c r="D234" s="81"/>
      <c r="E234" s="81" t="str">
        <f t="shared" si="4"/>
        <v/>
      </c>
    </row>
    <row r="235" spans="1:5" x14ac:dyDescent="0.2">
      <c r="A235" s="81"/>
      <c r="B235" s="79"/>
      <c r="C235" s="84"/>
      <c r="D235" s="81"/>
      <c r="E235" s="81" t="str">
        <f t="shared" si="4"/>
        <v/>
      </c>
    </row>
    <row r="236" spans="1:5" x14ac:dyDescent="0.2">
      <c r="A236" s="81"/>
      <c r="B236" s="79"/>
      <c r="C236" s="84"/>
      <c r="D236" s="81"/>
      <c r="E236" s="81" t="str">
        <f t="shared" si="4"/>
        <v/>
      </c>
    </row>
    <row r="237" spans="1:5" x14ac:dyDescent="0.2">
      <c r="A237" s="81"/>
      <c r="B237" s="79"/>
      <c r="C237" s="84"/>
      <c r="D237" s="81"/>
      <c r="E237" s="81" t="str">
        <f t="shared" si="4"/>
        <v/>
      </c>
    </row>
    <row r="238" spans="1:5" x14ac:dyDescent="0.2">
      <c r="E238" s="81" t="str">
        <f t="shared" si="4"/>
        <v/>
      </c>
    </row>
  </sheetData>
  <sortState ref="A18:G176">
    <sortCondition ref="A18:A176"/>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425" t="str">
        <f>"OBRA: " &amp; UPPER(Obra)</f>
        <v>OBRA: “SERVICIO DE MANTENIMIENTO DE LAS INSTALACIONES DE GAS EN LOS ESTABLECIMIENTOS EDUCATIVOS”</v>
      </c>
      <c r="D1" s="425"/>
      <c r="E1" s="425"/>
      <c r="F1" s="425"/>
      <c r="G1" s="425"/>
      <c r="H1" s="425"/>
      <c r="I1" s="425"/>
      <c r="J1" s="425"/>
      <c r="K1" s="425"/>
      <c r="L1" s="425"/>
    </row>
    <row r="2" spans="3:12" ht="23.25" x14ac:dyDescent="0.35">
      <c r="C2" s="425" t="s">
        <v>1026</v>
      </c>
      <c r="D2" s="425"/>
      <c r="E2" s="425"/>
      <c r="F2" s="425"/>
      <c r="G2" s="425"/>
      <c r="H2" s="425"/>
      <c r="I2" s="425"/>
      <c r="J2" s="425"/>
      <c r="K2" s="425"/>
      <c r="L2" s="425"/>
    </row>
    <row r="3" spans="3:12" ht="23.25" x14ac:dyDescent="0.35">
      <c r="C3" s="425" t="s">
        <v>1027</v>
      </c>
      <c r="D3" s="425"/>
      <c r="E3" s="425"/>
      <c r="F3" s="425"/>
      <c r="G3" s="425"/>
      <c r="H3" s="425"/>
      <c r="I3" s="425"/>
      <c r="J3" s="425"/>
      <c r="K3" s="425"/>
      <c r="L3" s="425"/>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26" t="str">
        <f>"OBRA: " &amp; UPPER(Obra)</f>
        <v>OBRA: “SERVICIO DE MANTENIMIENTO DE LAS INSTALACIONES DE GAS EN LOS ESTABLECIMIENTOS EDUCATIVOS”</v>
      </c>
      <c r="D1" s="426"/>
      <c r="E1" s="426"/>
      <c r="F1" s="426"/>
      <c r="G1" s="426"/>
      <c r="H1" s="426"/>
      <c r="I1" s="426"/>
      <c r="J1" s="426"/>
    </row>
    <row r="2" spans="3:10" ht="23.25" x14ac:dyDescent="0.35">
      <c r="C2" s="425" t="s">
        <v>1028</v>
      </c>
      <c r="D2" s="425"/>
      <c r="E2" s="425"/>
      <c r="F2" s="425"/>
      <c r="G2" s="425"/>
      <c r="H2" s="425"/>
      <c r="I2" s="425"/>
      <c r="J2" s="425"/>
    </row>
    <row r="3" spans="3:10" ht="23.25" x14ac:dyDescent="0.35">
      <c r="C3" s="425" t="s">
        <v>1029</v>
      </c>
      <c r="D3" s="425"/>
      <c r="E3" s="425"/>
      <c r="F3" s="425"/>
      <c r="G3" s="425"/>
      <c r="H3" s="425"/>
      <c r="I3" s="425"/>
      <c r="J3" s="425"/>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5703125" style="2" customWidth="1"/>
    <col min="6" max="16384" width="11.42578125" style="2"/>
  </cols>
  <sheetData>
    <row r="1" spans="1:6" s="5" customFormat="1" ht="20.100000000000001" customHeight="1" x14ac:dyDescent="0.2">
      <c r="A1" s="3" t="s">
        <v>11</v>
      </c>
      <c r="B1" s="3" t="str">
        <f>Comitente</f>
        <v>DIRECCION PROVINCIAL REDES DE GAS</v>
      </c>
      <c r="E1" s="4"/>
    </row>
    <row r="2" spans="1:6" s="6" customFormat="1" ht="20.100000000000001" customHeight="1" x14ac:dyDescent="0.2">
      <c r="A2" s="13" t="s">
        <v>12</v>
      </c>
      <c r="B2" s="13" t="str">
        <f>Obra</f>
        <v>“SERVICIO de MANTENIMIENTO de las INSTALACIONES de GAS en los ESTABLECIMIENTOS EDUCATIVOS”</v>
      </c>
    </row>
    <row r="3" spans="1:6" s="6" customFormat="1" ht="20.100000000000001" customHeight="1" x14ac:dyDescent="0.2">
      <c r="A3" s="13" t="s">
        <v>16</v>
      </c>
      <c r="B3" s="13" t="str">
        <f>Ubicación</f>
        <v>DEPARTAMENTO JACHAL A</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431" t="s">
        <v>40</v>
      </c>
      <c r="B7" s="432"/>
      <c r="C7" s="432"/>
      <c r="D7" s="432"/>
      <c r="E7" s="433"/>
    </row>
    <row r="8" spans="1:6" ht="20.100000000000001" customHeight="1" x14ac:dyDescent="0.2">
      <c r="A8" s="434" t="s">
        <v>599</v>
      </c>
      <c r="B8" s="435"/>
      <c r="C8" s="436"/>
      <c r="D8" s="436"/>
      <c r="E8" s="437"/>
    </row>
    <row r="10" spans="1:6" ht="20.100000000000001" customHeight="1" x14ac:dyDescent="0.2">
      <c r="A10" s="429"/>
      <c r="B10" s="430"/>
      <c r="C10" s="68" t="s">
        <v>44</v>
      </c>
      <c r="D10" s="69" t="s">
        <v>41</v>
      </c>
      <c r="E10" s="69" t="s">
        <v>42</v>
      </c>
    </row>
    <row r="11" spans="1:6" ht="20.100000000000001" customHeight="1" x14ac:dyDescent="0.2">
      <c r="A11" s="427" t="s">
        <v>1016</v>
      </c>
      <c r="B11" s="428"/>
      <c r="C11" s="92">
        <f>ROUND(SUBTOTAL(9,C12:C34),2)</f>
        <v>0</v>
      </c>
      <c r="D11" s="16">
        <f>SUBTOTAL(9,D12:D34)</f>
        <v>0</v>
      </c>
      <c r="E11" s="12"/>
    </row>
    <row r="12" spans="1:6" ht="20.100000000000001" customHeight="1" x14ac:dyDescent="0.2">
      <c r="A12" s="145"/>
      <c r="B12" s="146"/>
      <c r="C12" s="147"/>
      <c r="D12" s="15">
        <f t="shared" ref="D12:D34" si="0">IFERROR(C12/GG_Obra,0)</f>
        <v>0</v>
      </c>
      <c r="E12" s="15">
        <f t="shared" ref="E12:E34" si="1">IFERROR(C12/Gastos_Generales_Pesos,0)</f>
        <v>0</v>
      </c>
    </row>
    <row r="13" spans="1:6" ht="20.100000000000001" customHeight="1" x14ac:dyDescent="0.2">
      <c r="A13" s="145"/>
      <c r="B13" s="146"/>
      <c r="C13" s="147"/>
      <c r="D13" s="15">
        <f t="shared" si="0"/>
        <v>0</v>
      </c>
      <c r="E13" s="15">
        <f t="shared" si="1"/>
        <v>0</v>
      </c>
    </row>
    <row r="14" spans="1:6" ht="20.100000000000001" customHeight="1" x14ac:dyDescent="0.2">
      <c r="A14" s="145"/>
      <c r="B14" s="146"/>
      <c r="C14" s="147"/>
      <c r="D14" s="15">
        <f t="shared" si="0"/>
        <v>0</v>
      </c>
      <c r="E14" s="15">
        <f t="shared" si="1"/>
        <v>0</v>
      </c>
    </row>
    <row r="15" spans="1:6" ht="20.100000000000001" customHeight="1" x14ac:dyDescent="0.2">
      <c r="A15" s="145"/>
      <c r="B15" s="146"/>
      <c r="C15" s="147"/>
      <c r="D15" s="15">
        <f t="shared" si="0"/>
        <v>0</v>
      </c>
      <c r="E15" s="15">
        <f t="shared" si="1"/>
        <v>0</v>
      </c>
    </row>
    <row r="16" spans="1:6" ht="20.100000000000001" customHeight="1" x14ac:dyDescent="0.2">
      <c r="A16" s="145"/>
      <c r="B16" s="146"/>
      <c r="C16" s="147"/>
      <c r="D16" s="15">
        <f t="shared" si="0"/>
        <v>0</v>
      </c>
      <c r="E16" s="15">
        <f t="shared" si="1"/>
        <v>0</v>
      </c>
    </row>
    <row r="17" spans="1:5" ht="20.100000000000001" customHeight="1" x14ac:dyDescent="0.2">
      <c r="A17" s="429"/>
      <c r="B17" s="430"/>
      <c r="C17" s="93"/>
      <c r="D17" s="15">
        <f t="shared" si="0"/>
        <v>0</v>
      </c>
      <c r="E17" s="15">
        <f t="shared" si="1"/>
        <v>0</v>
      </c>
    </row>
    <row r="18" spans="1:5" ht="20.100000000000001" customHeight="1" x14ac:dyDescent="0.2">
      <c r="A18" s="429"/>
      <c r="B18" s="430"/>
      <c r="C18" s="93"/>
      <c r="D18" s="15">
        <f t="shared" si="0"/>
        <v>0</v>
      </c>
      <c r="E18" s="15">
        <f t="shared" si="1"/>
        <v>0</v>
      </c>
    </row>
    <row r="19" spans="1:5" ht="20.100000000000001" customHeight="1" x14ac:dyDescent="0.2">
      <c r="A19" s="429"/>
      <c r="B19" s="430"/>
      <c r="C19" s="93"/>
      <c r="D19" s="15">
        <f t="shared" si="0"/>
        <v>0</v>
      </c>
      <c r="E19" s="15">
        <f t="shared" si="1"/>
        <v>0</v>
      </c>
    </row>
    <row r="20" spans="1:5" ht="20.100000000000001" customHeight="1" x14ac:dyDescent="0.2">
      <c r="A20" s="429"/>
      <c r="B20" s="430"/>
      <c r="C20" s="93"/>
      <c r="D20" s="15">
        <f t="shared" si="0"/>
        <v>0</v>
      </c>
      <c r="E20" s="15">
        <f t="shared" si="1"/>
        <v>0</v>
      </c>
    </row>
    <row r="21" spans="1:5" ht="20.100000000000001" customHeight="1" x14ac:dyDescent="0.2">
      <c r="A21" s="429"/>
      <c r="B21" s="430"/>
      <c r="C21" s="93"/>
      <c r="D21" s="15">
        <f t="shared" si="0"/>
        <v>0</v>
      </c>
      <c r="E21" s="15">
        <f t="shared" si="1"/>
        <v>0</v>
      </c>
    </row>
    <row r="22" spans="1:5" ht="20.100000000000001" customHeight="1" x14ac:dyDescent="0.2">
      <c r="A22" s="429"/>
      <c r="B22" s="430"/>
      <c r="C22" s="93"/>
      <c r="D22" s="15">
        <f t="shared" si="0"/>
        <v>0</v>
      </c>
      <c r="E22" s="15">
        <f t="shared" si="1"/>
        <v>0</v>
      </c>
    </row>
    <row r="23" spans="1:5" ht="20.100000000000001" customHeight="1" x14ac:dyDescent="0.2">
      <c r="A23" s="429"/>
      <c r="B23" s="430"/>
      <c r="C23" s="93"/>
      <c r="D23" s="15">
        <f t="shared" si="0"/>
        <v>0</v>
      </c>
      <c r="E23" s="15">
        <f t="shared" si="1"/>
        <v>0</v>
      </c>
    </row>
    <row r="24" spans="1:5" ht="20.100000000000001" customHeight="1" x14ac:dyDescent="0.2">
      <c r="A24" s="429"/>
      <c r="B24" s="430"/>
      <c r="C24" s="93"/>
      <c r="D24" s="15">
        <f t="shared" si="0"/>
        <v>0</v>
      </c>
      <c r="E24" s="15">
        <f t="shared" si="1"/>
        <v>0</v>
      </c>
    </row>
    <row r="25" spans="1:5" ht="20.100000000000001" customHeight="1" x14ac:dyDescent="0.2">
      <c r="A25" s="429"/>
      <c r="B25" s="430"/>
      <c r="C25" s="93"/>
      <c r="D25" s="15">
        <f t="shared" ref="D25:D28" si="2">IFERROR(C25/GG_Obra,0)</f>
        <v>0</v>
      </c>
      <c r="E25" s="15">
        <f t="shared" ref="E25:E28" si="3">IFERROR(C25/Gastos_Generales_Pesos,0)</f>
        <v>0</v>
      </c>
    </row>
    <row r="26" spans="1:5" ht="20.100000000000001" customHeight="1" x14ac:dyDescent="0.2">
      <c r="A26" s="429"/>
      <c r="B26" s="430"/>
      <c r="C26" s="93"/>
      <c r="D26" s="15">
        <f t="shared" si="2"/>
        <v>0</v>
      </c>
      <c r="E26" s="15">
        <f t="shared" si="3"/>
        <v>0</v>
      </c>
    </row>
    <row r="27" spans="1:5" ht="20.100000000000001" customHeight="1" x14ac:dyDescent="0.2">
      <c r="A27" s="429"/>
      <c r="B27" s="430"/>
      <c r="C27" s="93"/>
      <c r="D27" s="15">
        <f t="shared" si="2"/>
        <v>0</v>
      </c>
      <c r="E27" s="15">
        <f t="shared" si="3"/>
        <v>0</v>
      </c>
    </row>
    <row r="28" spans="1:5" ht="20.100000000000001" customHeight="1" x14ac:dyDescent="0.2">
      <c r="A28" s="429"/>
      <c r="B28" s="430"/>
      <c r="C28" s="93"/>
      <c r="D28" s="15">
        <f t="shared" si="2"/>
        <v>0</v>
      </c>
      <c r="E28" s="15">
        <f t="shared" si="3"/>
        <v>0</v>
      </c>
    </row>
    <row r="29" spans="1:5" ht="20.100000000000001" customHeight="1" x14ac:dyDescent="0.2">
      <c r="A29" s="429"/>
      <c r="B29" s="430"/>
      <c r="C29" s="93"/>
      <c r="D29" s="15">
        <f t="shared" si="0"/>
        <v>0</v>
      </c>
      <c r="E29" s="15">
        <f t="shared" si="1"/>
        <v>0</v>
      </c>
    </row>
    <row r="30" spans="1:5" ht="20.100000000000001" customHeight="1" x14ac:dyDescent="0.2">
      <c r="A30" s="429"/>
      <c r="B30" s="430"/>
      <c r="C30" s="93"/>
      <c r="D30" s="15">
        <f t="shared" si="0"/>
        <v>0</v>
      </c>
      <c r="E30" s="15">
        <f t="shared" si="1"/>
        <v>0</v>
      </c>
    </row>
    <row r="31" spans="1:5" ht="20.100000000000001" customHeight="1" x14ac:dyDescent="0.2">
      <c r="A31" s="429"/>
      <c r="B31" s="430"/>
      <c r="C31" s="93"/>
      <c r="D31" s="15">
        <f t="shared" si="0"/>
        <v>0</v>
      </c>
      <c r="E31" s="15">
        <f t="shared" si="1"/>
        <v>0</v>
      </c>
    </row>
    <row r="32" spans="1:5" ht="20.100000000000001" customHeight="1" x14ac:dyDescent="0.2">
      <c r="A32" s="429"/>
      <c r="B32" s="430"/>
      <c r="C32" s="93"/>
      <c r="D32" s="15">
        <f t="shared" si="0"/>
        <v>0</v>
      </c>
      <c r="E32" s="15">
        <f t="shared" si="1"/>
        <v>0</v>
      </c>
    </row>
    <row r="33" spans="1:5" ht="20.100000000000001" customHeight="1" x14ac:dyDescent="0.2">
      <c r="A33" s="429"/>
      <c r="B33" s="430"/>
      <c r="C33" s="93"/>
      <c r="D33" s="15">
        <f t="shared" si="0"/>
        <v>0</v>
      </c>
      <c r="E33" s="15">
        <f t="shared" si="1"/>
        <v>0</v>
      </c>
    </row>
    <row r="34" spans="1:5" ht="20.100000000000001" customHeight="1" x14ac:dyDescent="0.2">
      <c r="A34" s="429"/>
      <c r="B34" s="430"/>
      <c r="C34" s="93"/>
      <c r="D34" s="15">
        <f t="shared" si="0"/>
        <v>0</v>
      </c>
      <c r="E34" s="15">
        <f t="shared" si="1"/>
        <v>0</v>
      </c>
    </row>
    <row r="35" spans="1:5" ht="20.100000000000001" customHeight="1" x14ac:dyDescent="0.2">
      <c r="A35" s="70"/>
      <c r="B35" s="5"/>
      <c r="C35" s="5"/>
      <c r="D35" s="5"/>
      <c r="E35" s="71"/>
    </row>
    <row r="36" spans="1:5" ht="20.100000000000001" customHeight="1" x14ac:dyDescent="0.2">
      <c r="A36" s="427" t="s">
        <v>43</v>
      </c>
      <c r="B36" s="428"/>
      <c r="C36" s="92">
        <f>ROUND(SUBTOTAL(9,C37:C73),2)</f>
        <v>0</v>
      </c>
      <c r="D36" s="65">
        <f>SUBTOTAL(9,D37:D80)</f>
        <v>0</v>
      </c>
      <c r="E36" s="71"/>
    </row>
    <row r="37" spans="1:5" ht="20.100000000000001" customHeight="1" x14ac:dyDescent="0.2">
      <c r="A37" s="141"/>
      <c r="B37" s="142"/>
      <c r="C37" s="143"/>
      <c r="D37" s="15">
        <f t="shared" ref="D37:D73" si="4">IFERROR(C37/GG_Empresa,0)</f>
        <v>0</v>
      </c>
      <c r="E37" s="15">
        <f t="shared" ref="E37:E73" si="5">IFERROR(C37/Gastos_Generales_Pesos,0)</f>
        <v>0</v>
      </c>
    </row>
    <row r="38" spans="1:5" ht="20.100000000000001" customHeight="1" x14ac:dyDescent="0.2">
      <c r="A38" s="141"/>
      <c r="B38" s="142"/>
      <c r="C38" s="143"/>
      <c r="D38" s="15">
        <f t="shared" si="4"/>
        <v>0</v>
      </c>
      <c r="E38" s="15">
        <f t="shared" si="5"/>
        <v>0</v>
      </c>
    </row>
    <row r="39" spans="1:5" ht="20.100000000000001" customHeight="1" x14ac:dyDescent="0.2">
      <c r="A39" s="141"/>
      <c r="B39" s="142"/>
      <c r="C39" s="143"/>
      <c r="D39" s="15">
        <f t="shared" si="4"/>
        <v>0</v>
      </c>
      <c r="E39" s="15">
        <f t="shared" si="5"/>
        <v>0</v>
      </c>
    </row>
    <row r="40" spans="1:5" ht="20.100000000000001" customHeight="1" x14ac:dyDescent="0.2">
      <c r="A40" s="141"/>
      <c r="B40" s="142"/>
      <c r="C40" s="143"/>
      <c r="D40" s="15">
        <f t="shared" si="4"/>
        <v>0</v>
      </c>
      <c r="E40" s="15">
        <f t="shared" si="5"/>
        <v>0</v>
      </c>
    </row>
    <row r="41" spans="1:5" ht="20.100000000000001" customHeight="1" x14ac:dyDescent="0.2">
      <c r="A41" s="141"/>
      <c r="B41" s="142"/>
      <c r="C41" s="143"/>
      <c r="D41" s="15">
        <f t="shared" ref="D41:D60" si="6">IFERROR(C41/GG_Empresa,0)</f>
        <v>0</v>
      </c>
      <c r="E41" s="15">
        <f t="shared" ref="E41:E60" si="7">IFERROR(C41/Gastos_Generales_Pesos,0)</f>
        <v>0</v>
      </c>
    </row>
    <row r="42" spans="1:5" ht="20.100000000000001" customHeight="1" x14ac:dyDescent="0.2">
      <c r="A42" s="141"/>
      <c r="B42" s="142"/>
      <c r="C42" s="143"/>
      <c r="D42" s="15">
        <f t="shared" si="6"/>
        <v>0</v>
      </c>
      <c r="E42" s="15">
        <f t="shared" si="7"/>
        <v>0</v>
      </c>
    </row>
    <row r="43" spans="1:5" ht="20.100000000000001" customHeight="1" x14ac:dyDescent="0.2">
      <c r="A43" s="141"/>
      <c r="B43" s="142"/>
      <c r="C43" s="143"/>
      <c r="D43" s="15">
        <f t="shared" si="6"/>
        <v>0</v>
      </c>
      <c r="E43" s="15">
        <f t="shared" si="7"/>
        <v>0</v>
      </c>
    </row>
    <row r="44" spans="1:5" ht="20.100000000000001" customHeight="1" x14ac:dyDescent="0.2">
      <c r="A44" s="141"/>
      <c r="B44" s="142"/>
      <c r="C44" s="143"/>
      <c r="D44" s="15">
        <f t="shared" si="6"/>
        <v>0</v>
      </c>
      <c r="E44" s="15">
        <f t="shared" si="7"/>
        <v>0</v>
      </c>
    </row>
    <row r="45" spans="1:5" ht="20.100000000000001" customHeight="1" x14ac:dyDescent="0.2">
      <c r="A45" s="141"/>
      <c r="B45" s="142"/>
      <c r="C45" s="143"/>
      <c r="D45" s="15">
        <f t="shared" si="6"/>
        <v>0</v>
      </c>
      <c r="E45" s="15">
        <f t="shared" si="7"/>
        <v>0</v>
      </c>
    </row>
    <row r="46" spans="1:5" ht="20.100000000000001" customHeight="1" x14ac:dyDescent="0.2">
      <c r="A46" s="141"/>
      <c r="B46" s="142"/>
      <c r="C46" s="143"/>
      <c r="D46" s="15">
        <f t="shared" si="6"/>
        <v>0</v>
      </c>
      <c r="E46" s="15">
        <f t="shared" si="7"/>
        <v>0</v>
      </c>
    </row>
    <row r="47" spans="1:5" ht="20.100000000000001" customHeight="1" x14ac:dyDescent="0.2">
      <c r="A47" s="141"/>
      <c r="B47" s="142"/>
      <c r="C47" s="143"/>
      <c r="D47" s="15">
        <f t="shared" si="6"/>
        <v>0</v>
      </c>
      <c r="E47" s="15">
        <f t="shared" si="7"/>
        <v>0</v>
      </c>
    </row>
    <row r="48" spans="1:5" ht="20.100000000000001" customHeight="1" x14ac:dyDescent="0.2">
      <c r="A48" s="141"/>
      <c r="B48" s="142"/>
      <c r="C48" s="143"/>
      <c r="D48" s="15">
        <f t="shared" si="6"/>
        <v>0</v>
      </c>
      <c r="E48" s="15">
        <f t="shared" si="7"/>
        <v>0</v>
      </c>
    </row>
    <row r="49" spans="1:5" ht="20.100000000000001" customHeight="1" x14ac:dyDescent="0.2">
      <c r="A49" s="141"/>
      <c r="B49" s="142"/>
      <c r="C49" s="143"/>
      <c r="D49" s="15">
        <f t="shared" si="6"/>
        <v>0</v>
      </c>
      <c r="E49" s="15">
        <f t="shared" si="7"/>
        <v>0</v>
      </c>
    </row>
    <row r="50" spans="1:5" ht="20.100000000000001" customHeight="1" x14ac:dyDescent="0.2">
      <c r="A50" s="141"/>
      <c r="B50" s="142"/>
      <c r="C50" s="143"/>
      <c r="D50" s="15">
        <f t="shared" si="6"/>
        <v>0</v>
      </c>
      <c r="E50" s="15">
        <f t="shared" si="7"/>
        <v>0</v>
      </c>
    </row>
    <row r="51" spans="1:5" ht="20.100000000000001" customHeight="1" x14ac:dyDescent="0.2">
      <c r="A51" s="141"/>
      <c r="B51" s="142"/>
      <c r="C51" s="143"/>
      <c r="D51" s="15">
        <f t="shared" si="6"/>
        <v>0</v>
      </c>
      <c r="E51" s="15">
        <f t="shared" si="7"/>
        <v>0</v>
      </c>
    </row>
    <row r="52" spans="1:5" ht="20.100000000000001" customHeight="1" x14ac:dyDescent="0.2">
      <c r="A52" s="141"/>
      <c r="B52" s="142"/>
      <c r="C52" s="143"/>
      <c r="D52" s="15">
        <f t="shared" si="6"/>
        <v>0</v>
      </c>
      <c r="E52" s="15">
        <f t="shared" si="7"/>
        <v>0</v>
      </c>
    </row>
    <row r="53" spans="1:5" ht="20.100000000000001" customHeight="1" x14ac:dyDescent="0.2">
      <c r="A53" s="141"/>
      <c r="B53" s="142"/>
      <c r="C53" s="143"/>
      <c r="D53" s="15">
        <f t="shared" si="6"/>
        <v>0</v>
      </c>
      <c r="E53" s="15">
        <f t="shared" si="7"/>
        <v>0</v>
      </c>
    </row>
    <row r="54" spans="1:5" ht="20.100000000000001" customHeight="1" x14ac:dyDescent="0.2">
      <c r="A54" s="141"/>
      <c r="B54" s="142"/>
      <c r="C54" s="143"/>
      <c r="D54" s="15">
        <f t="shared" si="6"/>
        <v>0</v>
      </c>
      <c r="E54" s="15">
        <f t="shared" si="7"/>
        <v>0</v>
      </c>
    </row>
    <row r="55" spans="1:5" ht="20.100000000000001" customHeight="1" x14ac:dyDescent="0.2">
      <c r="A55" s="141"/>
      <c r="B55" s="142"/>
      <c r="C55" s="143"/>
      <c r="D55" s="15">
        <f t="shared" si="6"/>
        <v>0</v>
      </c>
      <c r="E55" s="15">
        <f t="shared" si="7"/>
        <v>0</v>
      </c>
    </row>
    <row r="56" spans="1:5" ht="20.100000000000001" customHeight="1" x14ac:dyDescent="0.2">
      <c r="A56" s="141"/>
      <c r="B56" s="142"/>
      <c r="C56" s="143"/>
      <c r="D56" s="15">
        <f t="shared" si="6"/>
        <v>0</v>
      </c>
      <c r="E56" s="15">
        <f t="shared" si="7"/>
        <v>0</v>
      </c>
    </row>
    <row r="57" spans="1:5" ht="20.100000000000001" customHeight="1" x14ac:dyDescent="0.2">
      <c r="A57" s="141"/>
      <c r="B57" s="142"/>
      <c r="C57" s="143"/>
      <c r="D57" s="15">
        <f t="shared" si="6"/>
        <v>0</v>
      </c>
      <c r="E57" s="15">
        <f t="shared" si="7"/>
        <v>0</v>
      </c>
    </row>
    <row r="58" spans="1:5" ht="20.100000000000001" customHeight="1" x14ac:dyDescent="0.2">
      <c r="A58" s="141"/>
      <c r="B58" s="144"/>
      <c r="C58" s="143"/>
      <c r="D58" s="15">
        <f t="shared" si="6"/>
        <v>0</v>
      </c>
      <c r="E58" s="15">
        <f t="shared" si="7"/>
        <v>0</v>
      </c>
    </row>
    <row r="59" spans="1:5" ht="20.100000000000001" customHeight="1" x14ac:dyDescent="0.2">
      <c r="A59" s="141"/>
      <c r="B59" s="144"/>
      <c r="C59" s="143"/>
      <c r="D59" s="15">
        <f t="shared" si="6"/>
        <v>0</v>
      </c>
      <c r="E59" s="15">
        <f t="shared" si="7"/>
        <v>0</v>
      </c>
    </row>
    <row r="60" spans="1:5" ht="20.100000000000001" customHeight="1" x14ac:dyDescent="0.2">
      <c r="A60" s="141"/>
      <c r="B60" s="144"/>
      <c r="C60" s="143"/>
      <c r="D60" s="15">
        <f t="shared" si="6"/>
        <v>0</v>
      </c>
      <c r="E60" s="15">
        <f t="shared" si="7"/>
        <v>0</v>
      </c>
    </row>
    <row r="61" spans="1:5" ht="20.100000000000001" customHeight="1" x14ac:dyDescent="0.2">
      <c r="A61" s="141"/>
      <c r="B61" s="144"/>
      <c r="C61" s="143"/>
      <c r="D61" s="15">
        <f t="shared" si="4"/>
        <v>0</v>
      </c>
      <c r="E61" s="15">
        <f t="shared" si="5"/>
        <v>0</v>
      </c>
    </row>
    <row r="62" spans="1:5" ht="20.100000000000001" customHeight="1" x14ac:dyDescent="0.2">
      <c r="A62" s="141"/>
      <c r="B62" s="144"/>
      <c r="C62" s="143"/>
      <c r="D62" s="15">
        <f t="shared" si="4"/>
        <v>0</v>
      </c>
      <c r="E62" s="15">
        <f t="shared" si="5"/>
        <v>0</v>
      </c>
    </row>
    <row r="63" spans="1:5" ht="20.100000000000001" customHeight="1" x14ac:dyDescent="0.2">
      <c r="A63" s="141"/>
      <c r="B63" s="144"/>
      <c r="C63" s="143"/>
      <c r="D63" s="15">
        <f t="shared" si="4"/>
        <v>0</v>
      </c>
      <c r="E63" s="15">
        <f t="shared" si="5"/>
        <v>0</v>
      </c>
    </row>
    <row r="64" spans="1:5" ht="20.100000000000001" customHeight="1" x14ac:dyDescent="0.2">
      <c r="A64" s="141"/>
      <c r="B64" s="144"/>
      <c r="C64" s="143"/>
      <c r="D64" s="15">
        <f t="shared" si="4"/>
        <v>0</v>
      </c>
      <c r="E64" s="15">
        <f t="shared" si="5"/>
        <v>0</v>
      </c>
    </row>
    <row r="65" spans="1:5" ht="20.100000000000001" customHeight="1" x14ac:dyDescent="0.2">
      <c r="A65" s="141"/>
      <c r="B65" s="144"/>
      <c r="C65" s="143"/>
      <c r="D65" s="15">
        <f t="shared" si="4"/>
        <v>0</v>
      </c>
      <c r="E65" s="15">
        <f t="shared" si="5"/>
        <v>0</v>
      </c>
    </row>
    <row r="66" spans="1:5" ht="20.100000000000001" customHeight="1" x14ac:dyDescent="0.2">
      <c r="A66" s="141"/>
      <c r="B66" s="144"/>
      <c r="C66" s="143"/>
      <c r="D66" s="15">
        <f t="shared" si="4"/>
        <v>0</v>
      </c>
      <c r="E66" s="15">
        <f t="shared" si="5"/>
        <v>0</v>
      </c>
    </row>
    <row r="67" spans="1:5" ht="20.100000000000001" customHeight="1" x14ac:dyDescent="0.2">
      <c r="A67" s="141"/>
      <c r="B67" s="144"/>
      <c r="C67" s="143"/>
      <c r="D67" s="15">
        <f t="shared" si="4"/>
        <v>0</v>
      </c>
      <c r="E67" s="15">
        <f t="shared" si="5"/>
        <v>0</v>
      </c>
    </row>
    <row r="68" spans="1:5" ht="20.100000000000001" customHeight="1" x14ac:dyDescent="0.2">
      <c r="A68" s="141"/>
      <c r="B68" s="144"/>
      <c r="C68" s="143"/>
      <c r="D68" s="15">
        <f t="shared" si="4"/>
        <v>0</v>
      </c>
      <c r="E68" s="15">
        <f t="shared" si="5"/>
        <v>0</v>
      </c>
    </row>
    <row r="69" spans="1:5" ht="20.100000000000001" customHeight="1" x14ac:dyDescent="0.2">
      <c r="A69" s="141"/>
      <c r="B69" s="144"/>
      <c r="C69" s="143"/>
      <c r="D69" s="15">
        <f t="shared" si="4"/>
        <v>0</v>
      </c>
      <c r="E69" s="15">
        <f t="shared" si="5"/>
        <v>0</v>
      </c>
    </row>
    <row r="70" spans="1:5" ht="20.100000000000001" customHeight="1" x14ac:dyDescent="0.2">
      <c r="A70" s="141"/>
      <c r="B70" s="144"/>
      <c r="C70" s="143"/>
      <c r="D70" s="15">
        <f t="shared" ref="D70:D72" si="8">IFERROR(C70/GG_Empresa,0)</f>
        <v>0</v>
      </c>
      <c r="E70" s="15">
        <f t="shared" ref="E70:E72" si="9">IFERROR(C70/Gastos_Generales_Pesos,0)</f>
        <v>0</v>
      </c>
    </row>
    <row r="71" spans="1:5" ht="20.100000000000001" customHeight="1" x14ac:dyDescent="0.2">
      <c r="A71" s="141"/>
      <c r="B71" s="144"/>
      <c r="C71" s="143"/>
      <c r="D71" s="15">
        <f t="shared" si="8"/>
        <v>0</v>
      </c>
      <c r="E71" s="15">
        <f t="shared" si="9"/>
        <v>0</v>
      </c>
    </row>
    <row r="72" spans="1:5" ht="20.100000000000001" customHeight="1" x14ac:dyDescent="0.2">
      <c r="A72" s="141"/>
      <c r="B72" s="144"/>
      <c r="C72" s="143"/>
      <c r="D72" s="15">
        <f t="shared" si="8"/>
        <v>0</v>
      </c>
      <c r="E72" s="15">
        <f t="shared" si="9"/>
        <v>0</v>
      </c>
    </row>
    <row r="73" spans="1:5" ht="20.100000000000001" customHeight="1" x14ac:dyDescent="0.2">
      <c r="A73" s="141"/>
      <c r="B73" s="144"/>
      <c r="C73" s="143"/>
      <c r="D73" s="15">
        <f t="shared" si="4"/>
        <v>0</v>
      </c>
      <c r="E73" s="15">
        <f t="shared" si="5"/>
        <v>0</v>
      </c>
    </row>
    <row r="74" spans="1:5" ht="20.100000000000001" customHeight="1" x14ac:dyDescent="0.2">
      <c r="A74" s="70"/>
      <c r="B74" s="5"/>
      <c r="C74" s="5"/>
      <c r="D74" s="5"/>
      <c r="E74" s="71"/>
    </row>
    <row r="75" spans="1:5" ht="20.100000000000001" customHeight="1" x14ac:dyDescent="0.2">
      <c r="A75" s="427" t="s">
        <v>600</v>
      </c>
      <c r="B75" s="428"/>
      <c r="C75" s="92">
        <f>ROUND(SUBTOTAL(9,C11:C73),2)</f>
        <v>0</v>
      </c>
      <c r="D75" s="72"/>
      <c r="E75" s="73">
        <f>SUBTOTAL(9,E11:E73)</f>
        <v>0</v>
      </c>
    </row>
    <row r="76" spans="1:5" ht="20.100000000000001" customHeight="1" x14ac:dyDescent="0.2">
      <c r="E76" s="66"/>
    </row>
    <row r="77" spans="1:5" ht="20.100000000000001" customHeight="1" x14ac:dyDescent="0.2">
      <c r="D77" s="67"/>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112" workbookViewId="0">
      <selection activeCell="B222" sqref="B222:B224"/>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4">
        <v>1</v>
      </c>
      <c r="B3" s="46" t="str">
        <f xml:space="preserve"> CONCATENATE(B1,"-",TEXT(A3,"0000"))</f>
        <v>I-0001</v>
      </c>
      <c r="C3" s="47" t="s">
        <v>780</v>
      </c>
      <c r="D3" s="43"/>
    </row>
    <row r="4" spans="1:4" x14ac:dyDescent="0.2">
      <c r="A4" s="74">
        <v>1</v>
      </c>
      <c r="B4" s="48" t="str">
        <f>CONCATENATE($B$3,".",TEXT(A4,"0000"))</f>
        <v>I-0001.0001</v>
      </c>
      <c r="C4" s="49" t="s">
        <v>781</v>
      </c>
      <c r="D4" s="43" t="s">
        <v>5</v>
      </c>
    </row>
    <row r="5" spans="1:4" x14ac:dyDescent="0.2">
      <c r="A5" s="74">
        <v>2</v>
      </c>
      <c r="B5" s="48" t="str">
        <f t="shared" ref="B5:B10" si="0">CONCATENATE($B$3,".",TEXT(A5,"0000"))</f>
        <v>I-0001.0002</v>
      </c>
      <c r="C5" s="49" t="s">
        <v>783</v>
      </c>
      <c r="D5" s="43" t="s">
        <v>5</v>
      </c>
    </row>
    <row r="6" spans="1:4" x14ac:dyDescent="0.2">
      <c r="A6" s="74">
        <v>3</v>
      </c>
      <c r="B6" s="48" t="str">
        <f t="shared" si="0"/>
        <v>I-0001.0003</v>
      </c>
      <c r="C6" s="49" t="s">
        <v>785</v>
      </c>
      <c r="D6" s="43" t="s">
        <v>5</v>
      </c>
    </row>
    <row r="7" spans="1:4" x14ac:dyDescent="0.2">
      <c r="A7" s="74">
        <v>4</v>
      </c>
      <c r="B7" s="48" t="str">
        <f t="shared" si="0"/>
        <v>I-0001.0004</v>
      </c>
      <c r="C7" s="49" t="s">
        <v>787</v>
      </c>
      <c r="D7" s="43" t="s">
        <v>7</v>
      </c>
    </row>
    <row r="8" spans="1:4" x14ac:dyDescent="0.2">
      <c r="A8" s="74">
        <v>5</v>
      </c>
      <c r="B8" s="48" t="str">
        <f t="shared" si="0"/>
        <v>I-0001.0005</v>
      </c>
      <c r="C8" s="49" t="s">
        <v>789</v>
      </c>
      <c r="D8" s="43" t="s">
        <v>5</v>
      </c>
    </row>
    <row r="9" spans="1:4" x14ac:dyDescent="0.2">
      <c r="A9" s="74">
        <v>6</v>
      </c>
      <c r="B9" s="48" t="str">
        <f t="shared" si="0"/>
        <v>I-0001.0006</v>
      </c>
      <c r="C9" s="49" t="s">
        <v>791</v>
      </c>
      <c r="D9" s="43" t="s">
        <v>5</v>
      </c>
    </row>
    <row r="10" spans="1:4" x14ac:dyDescent="0.2">
      <c r="A10" s="74">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 workbookViewId="0">
      <selection activeCell="B49" sqref="B49"/>
    </sheetView>
  </sheetViews>
  <sheetFormatPr baseColWidth="10" defaultColWidth="11.42578125" defaultRowHeight="12.75" x14ac:dyDescent="0.2"/>
  <cols>
    <col min="1" max="1" width="148.5703125" style="137" customWidth="1"/>
    <col min="2" max="16384" width="11.42578125" style="137"/>
  </cols>
  <sheetData>
    <row r="1" spans="1:7" ht="30" customHeight="1" x14ac:dyDescent="0.2">
      <c r="A1" s="136" t="s">
        <v>1017</v>
      </c>
    </row>
    <row r="2" spans="1:7" ht="165" x14ac:dyDescent="0.2">
      <c r="A2" s="138" t="s">
        <v>1195</v>
      </c>
    </row>
    <row r="3" spans="1:7" ht="30" customHeight="1" x14ac:dyDescent="0.2">
      <c r="A3" s="136" t="s">
        <v>1018</v>
      </c>
    </row>
    <row r="4" spans="1:7" ht="30" customHeight="1" x14ac:dyDescent="0.2">
      <c r="A4" s="136" t="s">
        <v>1038</v>
      </c>
    </row>
    <row r="5" spans="1:7" ht="150" x14ac:dyDescent="0.2">
      <c r="A5" s="160" t="s">
        <v>1039</v>
      </c>
    </row>
    <row r="6" spans="1:7" ht="105.75" x14ac:dyDescent="0.2">
      <c r="A6" s="160" t="s">
        <v>1198</v>
      </c>
      <c r="B6" s="139"/>
      <c r="C6" s="139"/>
      <c r="D6" s="139"/>
      <c r="E6" s="139"/>
      <c r="F6" s="139"/>
      <c r="G6" s="139"/>
    </row>
    <row r="7" spans="1:7" ht="60" x14ac:dyDescent="0.2">
      <c r="A7" s="160" t="s">
        <v>1199</v>
      </c>
      <c r="B7" s="139"/>
      <c r="C7" s="139"/>
      <c r="D7" s="139"/>
      <c r="E7" s="139"/>
      <c r="F7" s="139"/>
      <c r="G7" s="139"/>
    </row>
    <row r="8" spans="1:7" ht="210" x14ac:dyDescent="0.2">
      <c r="A8" s="160" t="s">
        <v>1200</v>
      </c>
      <c r="B8" s="139"/>
      <c r="C8" s="139"/>
      <c r="D8" s="139"/>
      <c r="E8" s="139"/>
      <c r="F8" s="139"/>
      <c r="G8" s="139"/>
    </row>
    <row r="9" spans="1:7" ht="15" x14ac:dyDescent="0.2">
      <c r="A9" s="138" t="s">
        <v>1040</v>
      </c>
      <c r="B9" s="139"/>
      <c r="C9" s="139"/>
      <c r="D9" s="139"/>
      <c r="E9" s="139"/>
      <c r="F9" s="139"/>
      <c r="G9" s="139"/>
    </row>
    <row r="10" spans="1:7" ht="45" customHeight="1" x14ac:dyDescent="0.2">
      <c r="A10" s="138" t="s">
        <v>1041</v>
      </c>
      <c r="B10" s="139"/>
      <c r="C10" s="139"/>
      <c r="D10" s="139"/>
      <c r="E10" s="139"/>
      <c r="F10" s="139"/>
      <c r="G10" s="139"/>
    </row>
    <row r="11" spans="1:7" ht="30" x14ac:dyDescent="0.2">
      <c r="A11" s="138" t="s">
        <v>1043</v>
      </c>
      <c r="B11" s="139" t="s">
        <v>3</v>
      </c>
      <c r="C11" s="139"/>
      <c r="D11" s="139"/>
      <c r="E11" s="139"/>
      <c r="F11" s="139"/>
      <c r="G11" s="139"/>
    </row>
    <row r="12" spans="1:7" ht="15" x14ac:dyDescent="0.2">
      <c r="A12" s="138" t="s">
        <v>1197</v>
      </c>
      <c r="B12" s="139"/>
      <c r="C12" s="139"/>
      <c r="D12" s="139"/>
      <c r="E12" s="139"/>
      <c r="F12" s="139"/>
      <c r="G12" s="139"/>
    </row>
    <row r="13" spans="1:7" ht="47.25" x14ac:dyDescent="0.2">
      <c r="A13" s="306" t="s">
        <v>1205</v>
      </c>
      <c r="B13" s="139"/>
      <c r="C13" s="139"/>
      <c r="D13" s="139"/>
      <c r="E13" s="139"/>
      <c r="F13" s="139"/>
      <c r="G13" s="139"/>
    </row>
    <row r="14" spans="1:7" ht="30" customHeight="1" x14ac:dyDescent="0.2">
      <c r="A14" s="136" t="s">
        <v>1049</v>
      </c>
    </row>
    <row r="15" spans="1:7" ht="150" x14ac:dyDescent="0.2">
      <c r="A15" s="138" t="s">
        <v>1201</v>
      </c>
    </row>
    <row r="16" spans="1:7" ht="45" customHeight="1" x14ac:dyDescent="0.2">
      <c r="A16" s="138" t="s">
        <v>1202</v>
      </c>
      <c r="B16" s="139"/>
      <c r="C16" s="139"/>
      <c r="D16" s="139"/>
      <c r="E16" s="139"/>
      <c r="F16" s="139"/>
      <c r="G16" s="139"/>
    </row>
    <row r="17" spans="1:7" ht="30" customHeight="1" x14ac:dyDescent="0.2">
      <c r="A17" s="136" t="s">
        <v>1019</v>
      </c>
    </row>
    <row r="18" spans="1:7" ht="45" customHeight="1" x14ac:dyDescent="0.2">
      <c r="A18" s="138" t="s">
        <v>1203</v>
      </c>
      <c r="B18" s="139"/>
      <c r="C18" s="139"/>
      <c r="D18" s="139"/>
      <c r="E18" s="139"/>
      <c r="F18" s="139"/>
      <c r="G18" s="139"/>
    </row>
    <row r="19" spans="1:7" ht="45" customHeight="1" x14ac:dyDescent="0.2">
      <c r="A19" s="138" t="s">
        <v>1044</v>
      </c>
      <c r="B19" s="139"/>
      <c r="C19" s="139"/>
      <c r="D19" s="139"/>
      <c r="E19" s="139"/>
      <c r="F19" s="139"/>
      <c r="G19" s="139"/>
    </row>
    <row r="20" spans="1:7" ht="45" customHeight="1" x14ac:dyDescent="0.2">
      <c r="A20" s="138" t="s">
        <v>1204</v>
      </c>
      <c r="B20" s="139"/>
      <c r="C20" s="139"/>
      <c r="D20" s="139"/>
      <c r="E20" s="139"/>
      <c r="F20" s="139"/>
      <c r="G20" s="139"/>
    </row>
    <row r="21" spans="1:7" ht="30" x14ac:dyDescent="0.2">
      <c r="A21" s="138" t="s">
        <v>1042</v>
      </c>
      <c r="B21" s="139"/>
      <c r="C21" s="139"/>
      <c r="D21" s="139"/>
      <c r="E21" s="139"/>
      <c r="F21" s="139"/>
      <c r="G21" s="139"/>
    </row>
    <row r="22" spans="1:7" ht="15" x14ac:dyDescent="0.2">
      <c r="A22" s="138"/>
      <c r="B22" s="139"/>
      <c r="C22" s="139"/>
      <c r="D22" s="139"/>
      <c r="E22" s="139"/>
      <c r="F22" s="139"/>
      <c r="G22" s="139"/>
    </row>
    <row r="23" spans="1:7" ht="30" customHeight="1" x14ac:dyDescent="0.2">
      <c r="A23" s="136" t="s">
        <v>1020</v>
      </c>
    </row>
    <row r="24" spans="1:7" ht="45" x14ac:dyDescent="0.2">
      <c r="A24" s="138" t="s">
        <v>1206</v>
      </c>
      <c r="B24" s="139"/>
      <c r="C24" s="139"/>
      <c r="D24" s="139"/>
      <c r="E24" s="139"/>
      <c r="F24" s="139"/>
      <c r="G24" s="139"/>
    </row>
    <row r="25" spans="1:7" ht="15" x14ac:dyDescent="0.2">
      <c r="A25" s="138" t="s">
        <v>1045</v>
      </c>
      <c r="B25" s="139"/>
      <c r="C25" s="139"/>
      <c r="D25" s="139"/>
      <c r="E25" s="139"/>
      <c r="F25" s="139"/>
      <c r="G25" s="139"/>
    </row>
    <row r="26" spans="1:7" ht="30" x14ac:dyDescent="0.2">
      <c r="A26" s="138" t="s">
        <v>1207</v>
      </c>
      <c r="B26" s="139"/>
      <c r="C26" s="139"/>
      <c r="D26" s="139"/>
      <c r="E26" s="139"/>
      <c r="F26" s="139"/>
      <c r="G26" s="139"/>
    </row>
    <row r="27" spans="1:7" ht="30" x14ac:dyDescent="0.2">
      <c r="A27" s="138" t="s">
        <v>1208</v>
      </c>
      <c r="B27" s="139"/>
      <c r="C27" s="139"/>
      <c r="D27" s="139"/>
      <c r="E27" s="139"/>
      <c r="F27" s="139"/>
      <c r="G27" s="139"/>
    </row>
    <row r="28" spans="1:7" ht="30" x14ac:dyDescent="0.2">
      <c r="A28" s="138" t="s">
        <v>1209</v>
      </c>
    </row>
    <row r="29" spans="1:7" ht="45" x14ac:dyDescent="0.2">
      <c r="A29" s="138" t="s">
        <v>1051</v>
      </c>
    </row>
    <row r="30" spans="1:7" ht="30.75" x14ac:dyDescent="0.2">
      <c r="A30" s="138" t="s">
        <v>1210</v>
      </c>
    </row>
    <row r="31" spans="1:7" ht="135.75" x14ac:dyDescent="0.2">
      <c r="A31" s="138" t="s">
        <v>1211</v>
      </c>
    </row>
    <row r="32" spans="1:7" ht="30" customHeight="1" x14ac:dyDescent="0.2">
      <c r="A32" s="136" t="s">
        <v>1021</v>
      </c>
    </row>
    <row r="33" spans="1:7" ht="45" x14ac:dyDescent="0.2">
      <c r="A33" s="138" t="s">
        <v>1212</v>
      </c>
    </row>
    <row r="34" spans="1:7" ht="150" x14ac:dyDescent="0.2">
      <c r="A34" s="138" t="s">
        <v>1213</v>
      </c>
    </row>
    <row r="35" spans="1:7" ht="120" x14ac:dyDescent="0.2">
      <c r="A35" s="138" t="s">
        <v>1052</v>
      </c>
    </row>
    <row r="36" spans="1:7" ht="44.25" customHeight="1" x14ac:dyDescent="0.2">
      <c r="A36" s="138" t="s">
        <v>1022</v>
      </c>
    </row>
    <row r="37" spans="1:7" ht="15" x14ac:dyDescent="0.2">
      <c r="A37" s="138" t="s">
        <v>1055</v>
      </c>
    </row>
    <row r="38" spans="1:7" ht="30" customHeight="1" x14ac:dyDescent="0.2">
      <c r="A38" s="136" t="s">
        <v>1023</v>
      </c>
    </row>
    <row r="39" spans="1:7" ht="45" x14ac:dyDescent="0.2">
      <c r="A39" s="138" t="s">
        <v>1046</v>
      </c>
      <c r="B39" s="139"/>
      <c r="C39" s="139"/>
      <c r="D39" s="139"/>
      <c r="E39" s="139"/>
      <c r="F39" s="139"/>
      <c r="G39" s="139"/>
    </row>
    <row r="40" spans="1:7" ht="30" x14ac:dyDescent="0.2">
      <c r="A40" s="138" t="s">
        <v>1053</v>
      </c>
    </row>
    <row r="41" spans="1:7" ht="30" x14ac:dyDescent="0.2">
      <c r="A41" s="138" t="s">
        <v>1054</v>
      </c>
    </row>
    <row r="42" spans="1:7" ht="15.75" x14ac:dyDescent="0.2">
      <c r="A42" s="136" t="s">
        <v>1024</v>
      </c>
    </row>
    <row r="43" spans="1:7" ht="45" x14ac:dyDescent="0.2">
      <c r="A43" s="138" t="s">
        <v>1025</v>
      </c>
    </row>
    <row r="45" spans="1:7" ht="30" customHeight="1" x14ac:dyDescent="0.2">
      <c r="A45" s="136" t="s">
        <v>1047</v>
      </c>
    </row>
    <row r="46" spans="1:7" ht="45" x14ac:dyDescent="0.2">
      <c r="A46" s="138" t="s">
        <v>1048</v>
      </c>
    </row>
    <row r="47" spans="1:7" ht="30" x14ac:dyDescent="0.2">
      <c r="A47" s="138" t="s">
        <v>1050</v>
      </c>
    </row>
    <row r="48" spans="1:7" ht="25.5" x14ac:dyDescent="0.2">
      <c r="A48" s="307" t="s">
        <v>1214</v>
      </c>
    </row>
    <row r="49" spans="1:1" ht="15" x14ac:dyDescent="0.2">
      <c r="A49" s="138"/>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1938"/>
  <sheetViews>
    <sheetView showGridLines="0" showZeros="0" topLeftCell="A22" zoomScale="70" zoomScaleNormal="70" zoomScaleSheetLayoutView="90" workbookViewId="0">
      <selection activeCell="A43" sqref="A43:XFD49"/>
    </sheetView>
  </sheetViews>
  <sheetFormatPr baseColWidth="10" defaultColWidth="11.42578125" defaultRowHeight="20.100000000000001" customHeight="1" x14ac:dyDescent="0.2"/>
  <cols>
    <col min="1" max="1" width="11.42578125" style="89"/>
    <col min="2" max="2" width="20.28515625" style="89" customWidth="1"/>
    <col min="3" max="3" width="60.7109375" style="89" customWidth="1"/>
    <col min="4" max="4" width="9.7109375" style="151" customWidth="1"/>
    <col min="5" max="5" width="14.7109375" style="89" customWidth="1"/>
    <col min="6" max="6" width="5.28515625" style="89" customWidth="1"/>
    <col min="7" max="7" width="62.7109375" style="89" bestFit="1" customWidth="1"/>
    <col min="8" max="8" width="14.7109375" style="89" customWidth="1"/>
    <col min="9" max="9" width="9.5703125" style="89" customWidth="1"/>
    <col min="10" max="10" width="26.140625" style="89" customWidth="1"/>
    <col min="11" max="16384" width="11.42578125" style="89"/>
  </cols>
  <sheetData>
    <row r="1" spans="1:10" ht="20.100000000000001" customHeight="1" x14ac:dyDescent="0.2">
      <c r="A1" s="378" t="s">
        <v>1013</v>
      </c>
      <c r="B1" s="378"/>
      <c r="C1" s="378"/>
      <c r="D1" s="378"/>
      <c r="E1" s="378"/>
      <c r="F1" s="281"/>
      <c r="G1" s="122"/>
      <c r="J1" s="114"/>
    </row>
    <row r="2" spans="1:10" s="122" customFormat="1" ht="20.100000000000001" customHeight="1" x14ac:dyDescent="0.25">
      <c r="A2" s="88" t="s">
        <v>11</v>
      </c>
      <c r="C2" s="371" t="s">
        <v>1226</v>
      </c>
      <c r="D2" s="152"/>
      <c r="E2" s="88"/>
      <c r="F2" s="88"/>
      <c r="J2" s="88"/>
    </row>
    <row r="3" spans="1:10" s="124" customFormat="1" ht="37.5" customHeight="1" x14ac:dyDescent="0.25">
      <c r="A3" s="123" t="s">
        <v>12</v>
      </c>
      <c r="C3" s="373" t="s">
        <v>1227</v>
      </c>
      <c r="D3" s="153"/>
      <c r="E3" s="125"/>
      <c r="F3" s="125"/>
      <c r="J3" s="125"/>
    </row>
    <row r="4" spans="1:10" s="124" customFormat="1" ht="20.100000000000001" customHeight="1" x14ac:dyDescent="0.2">
      <c r="A4" s="123" t="s">
        <v>16</v>
      </c>
      <c r="C4" s="126" t="s">
        <v>1229</v>
      </c>
      <c r="D4" s="153"/>
      <c r="E4" s="125"/>
      <c r="F4" s="125"/>
      <c r="J4" s="125"/>
    </row>
    <row r="5" spans="1:10" s="124" customFormat="1" ht="20.100000000000001" customHeight="1" x14ac:dyDescent="0.2">
      <c r="A5" s="123" t="s">
        <v>1248</v>
      </c>
      <c r="C5" s="127"/>
      <c r="D5" s="154"/>
    </row>
    <row r="6" spans="1:10" s="124" customFormat="1" ht="20.100000000000001" customHeight="1" x14ac:dyDescent="0.2">
      <c r="A6" s="123" t="s">
        <v>36</v>
      </c>
      <c r="C6" s="128"/>
      <c r="D6" s="154"/>
    </row>
    <row r="7" spans="1:10" s="124" customFormat="1" ht="20.100000000000001" customHeight="1" x14ac:dyDescent="0.2">
      <c r="A7" s="123" t="s">
        <v>18</v>
      </c>
      <c r="C7" s="129">
        <v>2333250</v>
      </c>
      <c r="D7" s="154"/>
    </row>
    <row r="8" spans="1:10" s="124" customFormat="1" ht="20.100000000000001" customHeight="1" x14ac:dyDescent="0.2">
      <c r="A8" s="123" t="s">
        <v>989</v>
      </c>
      <c r="C8" s="130">
        <v>0</v>
      </c>
      <c r="D8" s="154"/>
    </row>
    <row r="9" spans="1:10" s="124" customFormat="1" ht="20.100000000000001" customHeight="1" x14ac:dyDescent="0.2">
      <c r="A9" s="123" t="s">
        <v>1249</v>
      </c>
      <c r="C9" s="131"/>
      <c r="D9" s="154"/>
    </row>
    <row r="10" spans="1:10" s="124" customFormat="1" ht="20.100000000000001" customHeight="1" x14ac:dyDescent="0.2">
      <c r="A10" s="123" t="s">
        <v>17</v>
      </c>
      <c r="C10" s="132" t="s">
        <v>1228</v>
      </c>
      <c r="D10" s="154"/>
    </row>
    <row r="11" spans="1:10" s="124" customFormat="1" ht="20.100000000000001" customHeight="1" x14ac:dyDescent="0.2">
      <c r="B11" s="123"/>
      <c r="C11" s="133"/>
      <c r="D11" s="154"/>
    </row>
    <row r="12" spans="1:10" ht="20.100000000000001" customHeight="1" x14ac:dyDescent="0.2">
      <c r="A12" s="378" t="s">
        <v>1014</v>
      </c>
      <c r="B12" s="378"/>
      <c r="C12" s="378"/>
      <c r="D12" s="378"/>
      <c r="E12" s="378"/>
      <c r="F12" s="114"/>
      <c r="J12" s="114"/>
    </row>
    <row r="13" spans="1:10" s="124" customFormat="1" ht="20.100000000000001" customHeight="1" x14ac:dyDescent="0.2">
      <c r="A13" s="123" t="s">
        <v>13</v>
      </c>
      <c r="C13" s="225"/>
      <c r="D13" s="154"/>
    </row>
    <row r="14" spans="1:10" s="124" customFormat="1" ht="20.100000000000001" customHeight="1" x14ac:dyDescent="0.2">
      <c r="A14" s="123" t="s">
        <v>1189</v>
      </c>
      <c r="C14" s="226">
        <v>0</v>
      </c>
      <c r="D14" s="154"/>
    </row>
    <row r="15" spans="1:10" ht="20.100000000000001" customHeight="1" x14ac:dyDescent="0.2">
      <c r="A15" s="123" t="s">
        <v>1008</v>
      </c>
      <c r="C15" s="280"/>
      <c r="D15" s="155"/>
      <c r="E15" s="365"/>
      <c r="F15" s="148"/>
      <c r="J15" s="148"/>
    </row>
    <row r="16" spans="1:10" ht="20.100000000000001" customHeight="1" x14ac:dyDescent="0.2">
      <c r="A16" s="123" t="s">
        <v>1007</v>
      </c>
      <c r="C16" s="226"/>
      <c r="D16" s="155"/>
    </row>
    <row r="17" spans="1:10" ht="20.100000000000001" customHeight="1" x14ac:dyDescent="0.2">
      <c r="A17" s="123" t="s">
        <v>1033</v>
      </c>
      <c r="C17" s="226"/>
      <c r="D17" s="155"/>
    </row>
    <row r="18" spans="1:10" ht="20.100000000000001" customHeight="1" x14ac:dyDescent="0.2">
      <c r="A18" s="123" t="s">
        <v>1006</v>
      </c>
      <c r="C18" s="226"/>
      <c r="D18" s="155"/>
    </row>
    <row r="19" spans="1:10" ht="20.100000000000001" customHeight="1" x14ac:dyDescent="0.2">
      <c r="A19" s="123" t="s">
        <v>1010</v>
      </c>
      <c r="C19" s="91">
        <f>PrecioUnitario(1,Costo_Financiero,Gasto_Generales_Porcentaje,Beneficio,Ingresos_Brutos,IVA)</f>
        <v>1</v>
      </c>
    </row>
    <row r="20" spans="1:10" ht="20.100000000000001" customHeight="1" x14ac:dyDescent="0.2">
      <c r="C20" s="91"/>
    </row>
    <row r="21" spans="1:10" ht="20.100000000000001" customHeight="1" x14ac:dyDescent="0.2">
      <c r="B21" s="382" t="s">
        <v>1032</v>
      </c>
      <c r="C21" s="383"/>
      <c r="D21" s="383"/>
      <c r="E21" s="384"/>
      <c r="F21" s="114"/>
      <c r="J21" s="114"/>
    </row>
    <row r="23" spans="1:10" ht="20.100000000000001" customHeight="1" x14ac:dyDescent="0.2">
      <c r="B23" s="385" t="s">
        <v>990</v>
      </c>
      <c r="C23" s="379" t="s">
        <v>0</v>
      </c>
      <c r="D23" s="386" t="s">
        <v>1</v>
      </c>
      <c r="E23" s="385" t="s">
        <v>2</v>
      </c>
      <c r="F23" s="158"/>
      <c r="G23" s="379" t="s">
        <v>1035</v>
      </c>
      <c r="H23" s="379"/>
      <c r="I23" s="276"/>
      <c r="J23" s="380" t="s">
        <v>1034</v>
      </c>
    </row>
    <row r="24" spans="1:10" ht="20.100000000000001" customHeight="1" x14ac:dyDescent="0.2">
      <c r="B24" s="385"/>
      <c r="C24" s="379"/>
      <c r="D24" s="386"/>
      <c r="E24" s="385"/>
      <c r="F24" s="158"/>
      <c r="G24" s="150" t="s">
        <v>1036</v>
      </c>
      <c r="H24" s="150" t="s">
        <v>1</v>
      </c>
      <c r="I24" s="277"/>
      <c r="J24" s="381"/>
    </row>
    <row r="25" spans="1:10" ht="20.100000000000001" customHeight="1" x14ac:dyDescent="0.2">
      <c r="B25" s="86"/>
      <c r="C25" s="149"/>
      <c r="D25" s="156"/>
      <c r="E25" s="86"/>
      <c r="F25" s="158"/>
      <c r="G25" s="278"/>
      <c r="H25" s="278"/>
      <c r="J25" s="134"/>
    </row>
    <row r="26" spans="1:10" ht="20.100000000000001" customHeight="1" x14ac:dyDescent="0.2">
      <c r="A26" s="89">
        <f>IF(D26=0,A25,A25+1)</f>
        <v>1</v>
      </c>
      <c r="B26" s="159">
        <v>1</v>
      </c>
      <c r="C26" s="87" t="str">
        <f t="shared" ref="C26:C42" si="0">IFERROR(VLOOKUP(J26,Tabla_Items,2,FALSE),G26)</f>
        <v>Escuela Esteban Gascon</v>
      </c>
      <c r="D26" s="157" t="s">
        <v>1247</v>
      </c>
      <c r="E26" s="135">
        <v>1</v>
      </c>
      <c r="F26" s="223"/>
      <c r="G26" s="376" t="s">
        <v>1230</v>
      </c>
      <c r="H26" s="374" t="s">
        <v>1246</v>
      </c>
      <c r="I26" s="151"/>
      <c r="J26" s="375"/>
    </row>
    <row r="27" spans="1:10" ht="20.100000000000001" customHeight="1" x14ac:dyDescent="0.2">
      <c r="A27" s="89">
        <f>IF(D27=0,A26,A26+1)</f>
        <v>2</v>
      </c>
      <c r="B27" s="159">
        <v>2</v>
      </c>
      <c r="C27" s="87" t="str">
        <f t="shared" si="0"/>
        <v>Escuela Matías Zapiola – Niquivil</v>
      </c>
      <c r="D27" s="157" t="str">
        <f>IFERROR(VLOOKUP(J27,Tabla_Items,3,FALSE),H27)</f>
        <v>1</v>
      </c>
      <c r="E27" s="135">
        <v>1</v>
      </c>
      <c r="F27" s="224"/>
      <c r="G27" s="376" t="s">
        <v>1231</v>
      </c>
      <c r="H27" s="374" t="s">
        <v>1246</v>
      </c>
      <c r="I27" s="151"/>
      <c r="J27" s="375"/>
    </row>
    <row r="28" spans="1:10" ht="20.100000000000001" customHeight="1" x14ac:dyDescent="0.2">
      <c r="A28" s="89">
        <f t="shared" ref="A28:A42" si="1">IF(D28=0,A27,A27+1)</f>
        <v>3</v>
      </c>
      <c r="B28" s="159">
        <v>3</v>
      </c>
      <c r="C28" s="87" t="str">
        <f t="shared" si="0"/>
        <v xml:space="preserve"> Escuela Monseñor Tomas Cruz – Jardín Kahue</v>
      </c>
      <c r="D28" s="157" t="str">
        <f t="shared" ref="D28:D42" si="2">IFERROR(VLOOKUP(J28,Tabla_Items,3,FALSE),H28)</f>
        <v>1</v>
      </c>
      <c r="E28" s="135">
        <v>1</v>
      </c>
      <c r="F28" s="224"/>
      <c r="G28" s="376" t="s">
        <v>1232</v>
      </c>
      <c r="H28" s="374" t="s">
        <v>1246</v>
      </c>
      <c r="I28" s="151"/>
      <c r="J28" s="375"/>
    </row>
    <row r="29" spans="1:10" ht="20.100000000000001" customHeight="1" x14ac:dyDescent="0.2">
      <c r="A29" s="89">
        <f t="shared" si="1"/>
        <v>4</v>
      </c>
      <c r="B29" s="159">
        <v>4</v>
      </c>
      <c r="C29" s="87" t="str">
        <f t="shared" si="0"/>
        <v xml:space="preserve"> Escuela Juan de Echegaray – Jardín Burbujita</v>
      </c>
      <c r="D29" s="157" t="str">
        <f t="shared" si="2"/>
        <v>1</v>
      </c>
      <c r="E29" s="135">
        <v>1</v>
      </c>
      <c r="F29" s="224"/>
      <c r="G29" s="376" t="s">
        <v>1233</v>
      </c>
      <c r="H29" s="374" t="s">
        <v>1246</v>
      </c>
      <c r="I29" s="151"/>
      <c r="J29" s="375"/>
    </row>
    <row r="30" spans="1:10" ht="20.100000000000001" customHeight="1" x14ac:dyDescent="0.2">
      <c r="A30" s="89">
        <f t="shared" si="1"/>
        <v>5</v>
      </c>
      <c r="B30" s="159">
        <v>5</v>
      </c>
      <c r="C30" s="87" t="str">
        <f t="shared" si="0"/>
        <v xml:space="preserve"> Escuela Juan M. de Pueyrrerdon </v>
      </c>
      <c r="D30" s="157" t="str">
        <f t="shared" si="2"/>
        <v>1</v>
      </c>
      <c r="E30" s="135">
        <v>1</v>
      </c>
      <c r="F30" s="224"/>
      <c r="G30" s="376" t="s">
        <v>1234</v>
      </c>
      <c r="H30" s="374" t="s">
        <v>1246</v>
      </c>
      <c r="I30" s="151"/>
      <c r="J30" s="375"/>
    </row>
    <row r="31" spans="1:10" ht="20.100000000000001" customHeight="1" x14ac:dyDescent="0.2">
      <c r="A31" s="89">
        <f t="shared" si="1"/>
        <v>6</v>
      </c>
      <c r="B31" s="159">
        <v>6</v>
      </c>
      <c r="C31" s="87" t="str">
        <f t="shared" si="0"/>
        <v xml:space="preserve"> Escuela Abejitas de Santa Rita</v>
      </c>
      <c r="D31" s="157" t="str">
        <f t="shared" si="2"/>
        <v>1</v>
      </c>
      <c r="E31" s="135">
        <v>1</v>
      </c>
      <c r="F31" s="224"/>
      <c r="G31" s="376" t="s">
        <v>1235</v>
      </c>
      <c r="H31" s="374" t="s">
        <v>1246</v>
      </c>
      <c r="I31" s="151"/>
      <c r="J31" s="375"/>
    </row>
    <row r="32" spans="1:10" ht="20.100000000000001" customHeight="1" x14ac:dyDescent="0.2">
      <c r="A32" s="89">
        <f t="shared" si="1"/>
        <v>7</v>
      </c>
      <c r="B32" s="159">
        <v>7</v>
      </c>
      <c r="C32" s="87" t="str">
        <f t="shared" si="0"/>
        <v xml:space="preserve"> Escuela EPET Nº 1</v>
      </c>
      <c r="D32" s="157" t="str">
        <f t="shared" si="2"/>
        <v>1</v>
      </c>
      <c r="E32" s="135">
        <v>1</v>
      </c>
      <c r="F32" s="224"/>
      <c r="G32" s="376" t="s">
        <v>1236</v>
      </c>
      <c r="H32" s="374" t="s">
        <v>1246</v>
      </c>
      <c r="I32" s="151"/>
      <c r="J32" s="375"/>
    </row>
    <row r="33" spans="1:10" ht="20.100000000000001" customHeight="1" x14ac:dyDescent="0.2">
      <c r="A33" s="89">
        <f t="shared" si="1"/>
        <v>8</v>
      </c>
      <c r="B33" s="159">
        <v>8</v>
      </c>
      <c r="C33" s="87" t="str">
        <f t="shared" si="0"/>
        <v xml:space="preserve"> Escuela Fronteras Argentina - Dojorti</v>
      </c>
      <c r="D33" s="157" t="str">
        <f t="shared" si="2"/>
        <v>1</v>
      </c>
      <c r="E33" s="135">
        <v>1</v>
      </c>
      <c r="F33" s="224"/>
      <c r="G33" s="376" t="s">
        <v>1237</v>
      </c>
      <c r="H33" s="374" t="s">
        <v>1246</v>
      </c>
      <c r="I33" s="151"/>
      <c r="J33" s="375"/>
    </row>
    <row r="34" spans="1:10" ht="20.100000000000001" customHeight="1" x14ac:dyDescent="0.2">
      <c r="A34" s="89">
        <f t="shared" si="1"/>
        <v>9</v>
      </c>
      <c r="B34" s="159">
        <v>9</v>
      </c>
      <c r="C34" s="87" t="str">
        <f t="shared" si="0"/>
        <v>Escuela General San Martín de Capacitación Laboral Gregoria Matorras</v>
      </c>
      <c r="D34" s="157" t="str">
        <f t="shared" si="2"/>
        <v>1</v>
      </c>
      <c r="E34" s="135">
        <v>1</v>
      </c>
      <c r="F34" s="224"/>
      <c r="G34" s="376" t="s">
        <v>1238</v>
      </c>
      <c r="H34" s="374" t="s">
        <v>1246</v>
      </c>
      <c r="I34" s="151"/>
      <c r="J34" s="375"/>
    </row>
    <row r="35" spans="1:10" ht="20.100000000000001" customHeight="1" x14ac:dyDescent="0.2">
      <c r="A35" s="89">
        <f t="shared" si="1"/>
        <v>10</v>
      </c>
      <c r="B35" s="159">
        <v>10</v>
      </c>
      <c r="C35" s="87" t="str">
        <f t="shared" si="0"/>
        <v>Escuela Fray Justo Santa María de Oro</v>
      </c>
      <c r="D35" s="157" t="str">
        <f t="shared" si="2"/>
        <v>1</v>
      </c>
      <c r="E35" s="135">
        <v>1</v>
      </c>
      <c r="F35" s="224"/>
      <c r="G35" s="376" t="s">
        <v>1239</v>
      </c>
      <c r="H35" s="374" t="s">
        <v>1246</v>
      </c>
      <c r="I35" s="151"/>
      <c r="J35" s="375"/>
    </row>
    <row r="36" spans="1:10" ht="20.100000000000001" customHeight="1" x14ac:dyDescent="0.2">
      <c r="A36" s="89">
        <f t="shared" si="1"/>
        <v>11</v>
      </c>
      <c r="B36" s="159">
        <v>11</v>
      </c>
      <c r="C36" s="87" t="str">
        <f t="shared" si="0"/>
        <v>Escuela Antonio Quaranta</v>
      </c>
      <c r="D36" s="157" t="str">
        <f t="shared" si="2"/>
        <v>1</v>
      </c>
      <c r="E36" s="135">
        <v>1</v>
      </c>
      <c r="F36" s="224"/>
      <c r="G36" s="376" t="s">
        <v>1240</v>
      </c>
      <c r="H36" s="374" t="s">
        <v>1246</v>
      </c>
      <c r="I36" s="151"/>
      <c r="J36" s="375"/>
    </row>
    <row r="37" spans="1:10" ht="20.100000000000001" customHeight="1" x14ac:dyDescent="0.2">
      <c r="A37" s="89">
        <f t="shared" si="1"/>
        <v>12</v>
      </c>
      <c r="B37" s="159">
        <v>12</v>
      </c>
      <c r="C37" s="87" t="str">
        <f t="shared" si="0"/>
        <v>Escuela Provincia de la Pampa</v>
      </c>
      <c r="D37" s="157" t="str">
        <f t="shared" si="2"/>
        <v>1</v>
      </c>
      <c r="E37" s="135">
        <v>1</v>
      </c>
      <c r="F37" s="224"/>
      <c r="G37" s="376" t="s">
        <v>1241</v>
      </c>
      <c r="H37" s="374" t="s">
        <v>1246</v>
      </c>
      <c r="I37" s="151"/>
      <c r="J37" s="375"/>
    </row>
    <row r="38" spans="1:10" ht="20.100000000000001" customHeight="1" x14ac:dyDescent="0.2">
      <c r="A38" s="89">
        <f t="shared" si="1"/>
        <v>13</v>
      </c>
      <c r="B38" s="159">
        <v>13</v>
      </c>
      <c r="C38" s="87" t="str">
        <f t="shared" si="0"/>
        <v xml:space="preserve"> Escuela Bienvenida Sarmiento</v>
      </c>
      <c r="D38" s="157" t="str">
        <f t="shared" si="2"/>
        <v>1</v>
      </c>
      <c r="E38" s="135">
        <v>1</v>
      </c>
      <c r="F38" s="224"/>
      <c r="G38" s="376" t="s">
        <v>1242</v>
      </c>
      <c r="H38" s="374" t="s">
        <v>1246</v>
      </c>
      <c r="I38" s="151"/>
      <c r="J38" s="375"/>
    </row>
    <row r="39" spans="1:10" ht="20.100000000000001" customHeight="1" x14ac:dyDescent="0.2">
      <c r="A39" s="89">
        <f t="shared" si="1"/>
        <v>14</v>
      </c>
      <c r="B39" s="159">
        <v>14</v>
      </c>
      <c r="C39" s="87" t="str">
        <f t="shared" si="0"/>
        <v xml:space="preserve"> Escuela Agrotécnica Manuel Belgrano</v>
      </c>
      <c r="D39" s="157" t="str">
        <f t="shared" si="2"/>
        <v>1</v>
      </c>
      <c r="E39" s="135">
        <v>1</v>
      </c>
      <c r="F39" s="224"/>
      <c r="G39" s="376" t="s">
        <v>1243</v>
      </c>
      <c r="H39" s="374" t="s">
        <v>1246</v>
      </c>
      <c r="I39" s="151"/>
      <c r="J39" s="375"/>
    </row>
    <row r="40" spans="1:10" ht="20.100000000000001" customHeight="1" x14ac:dyDescent="0.2">
      <c r="A40" s="89">
        <f t="shared" si="1"/>
        <v>15</v>
      </c>
      <c r="B40" s="159">
        <v>15</v>
      </c>
      <c r="C40" s="87" t="str">
        <f t="shared" si="0"/>
        <v xml:space="preserve"> Escuela Almirante Ramón Gonzalez  Fernández</v>
      </c>
      <c r="D40" s="157" t="str">
        <f t="shared" si="2"/>
        <v>1</v>
      </c>
      <c r="E40" s="135">
        <v>1</v>
      </c>
      <c r="F40" s="224"/>
      <c r="G40" s="376" t="s">
        <v>1244</v>
      </c>
      <c r="H40" s="374" t="s">
        <v>1246</v>
      </c>
      <c r="I40" s="151"/>
      <c r="J40" s="375"/>
    </row>
    <row r="41" spans="1:10" ht="20.100000000000001" customHeight="1" x14ac:dyDescent="0.2">
      <c r="A41" s="89">
        <f t="shared" si="1"/>
        <v>16</v>
      </c>
      <c r="B41" s="159">
        <v>16</v>
      </c>
      <c r="C41" s="87" t="str">
        <f t="shared" si="0"/>
        <v xml:space="preserve"> Escuela Atenor Flores Vidal</v>
      </c>
      <c r="D41" s="157" t="str">
        <f t="shared" si="2"/>
        <v>1</v>
      </c>
      <c r="E41" s="135">
        <v>1</v>
      </c>
      <c r="F41" s="224"/>
      <c r="G41" s="376" t="s">
        <v>1245</v>
      </c>
      <c r="H41" s="374" t="s">
        <v>1246</v>
      </c>
      <c r="I41" s="151"/>
      <c r="J41" s="375"/>
    </row>
    <row r="42" spans="1:10" ht="20.100000000000001" customHeight="1" x14ac:dyDescent="0.2">
      <c r="A42" s="89">
        <f t="shared" si="1"/>
        <v>16</v>
      </c>
      <c r="B42" s="159">
        <v>17</v>
      </c>
      <c r="C42" s="87">
        <f t="shared" si="0"/>
        <v>0</v>
      </c>
      <c r="D42" s="157">
        <f t="shared" si="2"/>
        <v>0</v>
      </c>
      <c r="E42" s="135">
        <v>1</v>
      </c>
      <c r="F42" s="224"/>
      <c r="G42" s="375"/>
      <c r="H42" s="374"/>
      <c r="I42" s="151"/>
      <c r="J42" s="375"/>
    </row>
    <row r="43" spans="1:10" ht="20.100000000000001" customHeight="1" x14ac:dyDescent="0.2">
      <c r="H43" s="151"/>
      <c r="I43" s="151"/>
    </row>
    <row r="44" spans="1:10" ht="20.100000000000001" customHeight="1" x14ac:dyDescent="0.2">
      <c r="H44" s="151"/>
      <c r="I44" s="151"/>
    </row>
    <row r="45" spans="1:10" ht="20.100000000000001" customHeight="1" x14ac:dyDescent="0.2">
      <c r="H45" s="151"/>
      <c r="I45" s="151"/>
    </row>
    <row r="46" spans="1:10" ht="20.100000000000001" customHeight="1" x14ac:dyDescent="0.2">
      <c r="H46" s="151"/>
      <c r="I46" s="151"/>
    </row>
    <row r="47" spans="1:10" ht="20.100000000000001" customHeight="1" x14ac:dyDescent="0.2">
      <c r="H47" s="151"/>
      <c r="I47" s="151"/>
    </row>
    <row r="48" spans="1:10" ht="20.100000000000001" customHeight="1" x14ac:dyDescent="0.2">
      <c r="H48" s="151"/>
      <c r="I48" s="151"/>
    </row>
    <row r="49" spans="8:9" ht="20.100000000000001" customHeight="1" x14ac:dyDescent="0.2">
      <c r="H49" s="151"/>
      <c r="I49" s="151"/>
    </row>
    <row r="50" spans="8:9" ht="20.100000000000001" customHeight="1" x14ac:dyDescent="0.2">
      <c r="H50" s="151"/>
      <c r="I50" s="151"/>
    </row>
    <row r="51" spans="8:9" ht="20.100000000000001" customHeight="1" x14ac:dyDescent="0.2">
      <c r="H51" s="151"/>
      <c r="I51" s="151"/>
    </row>
    <row r="52" spans="8:9" ht="20.100000000000001" customHeight="1" x14ac:dyDescent="0.2">
      <c r="H52" s="151"/>
      <c r="I52" s="151"/>
    </row>
    <row r="53" spans="8:9" ht="20.100000000000001" customHeight="1" x14ac:dyDescent="0.2">
      <c r="H53" s="151"/>
      <c r="I53" s="151"/>
    </row>
    <row r="54" spans="8:9" ht="20.100000000000001" customHeight="1" x14ac:dyDescent="0.2">
      <c r="H54" s="151"/>
      <c r="I54" s="151"/>
    </row>
    <row r="55" spans="8:9" ht="20.100000000000001" customHeight="1" x14ac:dyDescent="0.2">
      <c r="H55" s="151"/>
      <c r="I55" s="151"/>
    </row>
    <row r="56" spans="8:9" ht="20.100000000000001" customHeight="1" x14ac:dyDescent="0.2">
      <c r="H56" s="151"/>
      <c r="I56" s="151"/>
    </row>
    <row r="57" spans="8:9" ht="20.100000000000001" customHeight="1" x14ac:dyDescent="0.2">
      <c r="H57" s="151"/>
      <c r="I57" s="151"/>
    </row>
    <row r="58" spans="8:9" ht="20.100000000000001" customHeight="1" x14ac:dyDescent="0.2">
      <c r="H58" s="151"/>
      <c r="I58" s="151"/>
    </row>
    <row r="59" spans="8:9" ht="20.100000000000001" customHeight="1" x14ac:dyDescent="0.2">
      <c r="H59" s="151"/>
      <c r="I59" s="151"/>
    </row>
    <row r="60" spans="8:9" ht="20.100000000000001" customHeight="1" x14ac:dyDescent="0.2">
      <c r="H60" s="151"/>
      <c r="I60" s="151"/>
    </row>
    <row r="61" spans="8:9" ht="20.100000000000001" customHeight="1" x14ac:dyDescent="0.2">
      <c r="H61" s="151"/>
      <c r="I61" s="151"/>
    </row>
    <row r="62" spans="8:9" ht="20.100000000000001" customHeight="1" x14ac:dyDescent="0.2">
      <c r="H62" s="151"/>
      <c r="I62" s="151"/>
    </row>
    <row r="63" spans="8:9" ht="20.100000000000001" customHeight="1" x14ac:dyDescent="0.2">
      <c r="H63" s="151"/>
      <c r="I63" s="151"/>
    </row>
    <row r="64" spans="8:9" ht="20.100000000000001" customHeight="1" x14ac:dyDescent="0.2">
      <c r="H64" s="151"/>
      <c r="I64" s="151"/>
    </row>
    <row r="65" spans="8:9" ht="20.100000000000001" customHeight="1" x14ac:dyDescent="0.2">
      <c r="H65" s="151"/>
      <c r="I65" s="151"/>
    </row>
    <row r="66" spans="8:9" ht="20.100000000000001" customHeight="1" x14ac:dyDescent="0.2">
      <c r="H66" s="151"/>
      <c r="I66" s="151"/>
    </row>
    <row r="67" spans="8:9" ht="20.100000000000001" customHeight="1" x14ac:dyDescent="0.2">
      <c r="H67" s="151"/>
      <c r="I67" s="151"/>
    </row>
    <row r="68" spans="8:9" ht="20.100000000000001" customHeight="1" x14ac:dyDescent="0.2">
      <c r="H68" s="151"/>
      <c r="I68" s="151"/>
    </row>
    <row r="69" spans="8:9" ht="20.100000000000001" customHeight="1" x14ac:dyDescent="0.2">
      <c r="H69" s="151"/>
      <c r="I69" s="151"/>
    </row>
    <row r="70" spans="8:9" ht="20.100000000000001" customHeight="1" x14ac:dyDescent="0.2">
      <c r="H70" s="151"/>
      <c r="I70" s="151"/>
    </row>
    <row r="71" spans="8:9" ht="20.100000000000001" customHeight="1" x14ac:dyDescent="0.2">
      <c r="H71" s="151"/>
      <c r="I71" s="151"/>
    </row>
    <row r="72" spans="8:9" ht="20.100000000000001" customHeight="1" x14ac:dyDescent="0.2">
      <c r="H72" s="151"/>
      <c r="I72" s="151"/>
    </row>
    <row r="73" spans="8:9" ht="20.100000000000001" customHeight="1" x14ac:dyDescent="0.2">
      <c r="H73" s="151"/>
      <c r="I73" s="151"/>
    </row>
    <row r="74" spans="8:9" ht="20.100000000000001" customHeight="1" x14ac:dyDescent="0.2">
      <c r="H74" s="151"/>
      <c r="I74" s="151"/>
    </row>
    <row r="75" spans="8:9" ht="20.100000000000001" customHeight="1" x14ac:dyDescent="0.2">
      <c r="H75" s="151"/>
      <c r="I75" s="151"/>
    </row>
    <row r="76" spans="8:9" ht="20.100000000000001" customHeight="1" x14ac:dyDescent="0.2">
      <c r="H76" s="151"/>
      <c r="I76" s="151"/>
    </row>
    <row r="77" spans="8:9" ht="20.100000000000001" customHeight="1" x14ac:dyDescent="0.2">
      <c r="H77" s="151"/>
      <c r="I77" s="151"/>
    </row>
    <row r="78" spans="8:9" ht="20.100000000000001" customHeight="1" x14ac:dyDescent="0.2">
      <c r="H78" s="151"/>
      <c r="I78" s="151"/>
    </row>
    <row r="79" spans="8:9" ht="20.100000000000001" customHeight="1" x14ac:dyDescent="0.2">
      <c r="H79" s="151"/>
      <c r="I79" s="151"/>
    </row>
    <row r="80" spans="8:9" ht="20.100000000000001" customHeight="1" x14ac:dyDescent="0.2">
      <c r="H80" s="151"/>
      <c r="I80" s="151"/>
    </row>
    <row r="81" spans="8:9" ht="20.100000000000001" customHeight="1" x14ac:dyDescent="0.2">
      <c r="H81" s="151"/>
      <c r="I81" s="151"/>
    </row>
    <row r="82" spans="8:9" ht="20.100000000000001" customHeight="1" x14ac:dyDescent="0.2">
      <c r="H82" s="151"/>
      <c r="I82" s="151"/>
    </row>
    <row r="83" spans="8:9" ht="20.100000000000001" customHeight="1" x14ac:dyDescent="0.2">
      <c r="H83" s="151"/>
      <c r="I83" s="151"/>
    </row>
    <row r="84" spans="8:9" ht="20.100000000000001" customHeight="1" x14ac:dyDescent="0.2">
      <c r="H84" s="151"/>
      <c r="I84" s="151"/>
    </row>
    <row r="85" spans="8:9" ht="20.100000000000001" customHeight="1" x14ac:dyDescent="0.2">
      <c r="H85" s="151"/>
      <c r="I85" s="151"/>
    </row>
    <row r="86" spans="8:9" ht="20.100000000000001" customHeight="1" x14ac:dyDescent="0.2">
      <c r="H86" s="151"/>
      <c r="I86" s="151"/>
    </row>
    <row r="87" spans="8:9" ht="20.100000000000001" customHeight="1" x14ac:dyDescent="0.2">
      <c r="H87" s="151"/>
      <c r="I87" s="151"/>
    </row>
    <row r="88" spans="8:9" ht="20.100000000000001" customHeight="1" x14ac:dyDescent="0.2">
      <c r="H88" s="151"/>
      <c r="I88" s="151"/>
    </row>
    <row r="89" spans="8:9" ht="20.100000000000001" customHeight="1" x14ac:dyDescent="0.2">
      <c r="H89" s="151"/>
      <c r="I89" s="151"/>
    </row>
    <row r="90" spans="8:9" ht="20.100000000000001" customHeight="1" x14ac:dyDescent="0.2">
      <c r="H90" s="151"/>
      <c r="I90" s="151"/>
    </row>
    <row r="91" spans="8:9" ht="20.100000000000001" customHeight="1" x14ac:dyDescent="0.2">
      <c r="H91" s="151"/>
      <c r="I91" s="151"/>
    </row>
    <row r="92" spans="8:9" ht="20.100000000000001" customHeight="1" x14ac:dyDescent="0.2">
      <c r="H92" s="151"/>
      <c r="I92" s="151"/>
    </row>
    <row r="93" spans="8:9" ht="20.100000000000001" customHeight="1" x14ac:dyDescent="0.2">
      <c r="H93" s="151"/>
      <c r="I93" s="151"/>
    </row>
    <row r="94" spans="8:9" ht="20.100000000000001" customHeight="1" x14ac:dyDescent="0.2">
      <c r="H94" s="151"/>
      <c r="I94" s="151"/>
    </row>
    <row r="95" spans="8:9" ht="20.100000000000001" customHeight="1" x14ac:dyDescent="0.2">
      <c r="H95" s="151"/>
      <c r="I95" s="151"/>
    </row>
    <row r="96" spans="8:9" ht="20.100000000000001" customHeight="1" x14ac:dyDescent="0.2">
      <c r="H96" s="151"/>
      <c r="I96" s="151"/>
    </row>
    <row r="97" spans="8:9" ht="20.100000000000001" customHeight="1" x14ac:dyDescent="0.2">
      <c r="H97" s="151"/>
      <c r="I97" s="151"/>
    </row>
    <row r="98" spans="8:9" ht="20.100000000000001" customHeight="1" x14ac:dyDescent="0.2">
      <c r="H98" s="151"/>
      <c r="I98" s="151"/>
    </row>
    <row r="99" spans="8:9" ht="20.100000000000001" customHeight="1" x14ac:dyDescent="0.2">
      <c r="H99" s="151"/>
      <c r="I99" s="151"/>
    </row>
    <row r="100" spans="8:9" ht="20.100000000000001" customHeight="1" x14ac:dyDescent="0.2">
      <c r="H100" s="151"/>
      <c r="I100" s="151"/>
    </row>
    <row r="101" spans="8:9" ht="20.100000000000001" customHeight="1" x14ac:dyDescent="0.2">
      <c r="H101" s="151"/>
      <c r="I101" s="151"/>
    </row>
    <row r="102" spans="8:9" ht="20.100000000000001" customHeight="1" x14ac:dyDescent="0.2">
      <c r="H102" s="151"/>
      <c r="I102" s="151"/>
    </row>
    <row r="103" spans="8:9" ht="20.100000000000001" customHeight="1" x14ac:dyDescent="0.2">
      <c r="H103" s="151"/>
      <c r="I103" s="151"/>
    </row>
    <row r="104" spans="8:9" ht="20.100000000000001" customHeight="1" x14ac:dyDescent="0.2">
      <c r="H104" s="151"/>
      <c r="I104" s="151"/>
    </row>
    <row r="105" spans="8:9" ht="20.100000000000001" customHeight="1" x14ac:dyDescent="0.2">
      <c r="H105" s="151"/>
      <c r="I105" s="151"/>
    </row>
    <row r="106" spans="8:9" ht="20.100000000000001" customHeight="1" x14ac:dyDescent="0.2">
      <c r="H106" s="151"/>
      <c r="I106" s="151"/>
    </row>
    <row r="107" spans="8:9" ht="20.100000000000001" customHeight="1" x14ac:dyDescent="0.2">
      <c r="H107" s="151"/>
      <c r="I107" s="151"/>
    </row>
    <row r="108" spans="8:9" ht="20.100000000000001" customHeight="1" x14ac:dyDescent="0.2">
      <c r="H108" s="151"/>
      <c r="I108" s="151"/>
    </row>
    <row r="109" spans="8:9" ht="20.100000000000001" customHeight="1" x14ac:dyDescent="0.2">
      <c r="H109" s="151"/>
      <c r="I109" s="151"/>
    </row>
    <row r="110" spans="8:9" ht="20.100000000000001" customHeight="1" x14ac:dyDescent="0.2">
      <c r="H110" s="151"/>
      <c r="I110" s="151"/>
    </row>
    <row r="111" spans="8:9" ht="20.100000000000001" customHeight="1" x14ac:dyDescent="0.2">
      <c r="H111" s="151"/>
      <c r="I111" s="151"/>
    </row>
    <row r="112" spans="8:9" ht="20.100000000000001" customHeight="1" x14ac:dyDescent="0.2">
      <c r="H112" s="151"/>
      <c r="I112" s="151"/>
    </row>
    <row r="113" spans="8:9" ht="20.100000000000001" customHeight="1" x14ac:dyDescent="0.2">
      <c r="H113" s="151"/>
      <c r="I113" s="151"/>
    </row>
    <row r="114" spans="8:9" ht="20.100000000000001" customHeight="1" x14ac:dyDescent="0.2">
      <c r="H114" s="151"/>
      <c r="I114" s="151"/>
    </row>
    <row r="115" spans="8:9" ht="20.100000000000001" customHeight="1" x14ac:dyDescent="0.2">
      <c r="H115" s="151"/>
      <c r="I115" s="151"/>
    </row>
    <row r="116" spans="8:9" ht="20.100000000000001" customHeight="1" x14ac:dyDescent="0.2">
      <c r="H116" s="151"/>
      <c r="I116" s="151"/>
    </row>
    <row r="117" spans="8:9" ht="20.100000000000001" customHeight="1" x14ac:dyDescent="0.2">
      <c r="H117" s="151"/>
      <c r="I117" s="151"/>
    </row>
    <row r="118" spans="8:9" ht="20.100000000000001" customHeight="1" x14ac:dyDescent="0.2">
      <c r="H118" s="151"/>
      <c r="I118" s="151"/>
    </row>
    <row r="119" spans="8:9" ht="20.100000000000001" customHeight="1" x14ac:dyDescent="0.2">
      <c r="H119" s="151"/>
      <c r="I119" s="151"/>
    </row>
    <row r="120" spans="8:9" ht="20.100000000000001" customHeight="1" x14ac:dyDescent="0.2">
      <c r="H120" s="151"/>
      <c r="I120" s="151"/>
    </row>
    <row r="121" spans="8:9" ht="20.100000000000001" customHeight="1" x14ac:dyDescent="0.2">
      <c r="H121" s="151"/>
      <c r="I121" s="151"/>
    </row>
    <row r="122" spans="8:9" ht="20.100000000000001" customHeight="1" x14ac:dyDescent="0.2">
      <c r="H122" s="151"/>
      <c r="I122" s="151"/>
    </row>
    <row r="123" spans="8:9" ht="20.100000000000001" customHeight="1" x14ac:dyDescent="0.2">
      <c r="H123" s="151"/>
      <c r="I123" s="151"/>
    </row>
    <row r="124" spans="8:9" ht="20.100000000000001" customHeight="1" x14ac:dyDescent="0.2">
      <c r="H124" s="151"/>
      <c r="I124" s="151"/>
    </row>
    <row r="125" spans="8:9" ht="20.100000000000001" customHeight="1" x14ac:dyDescent="0.2">
      <c r="H125" s="151"/>
      <c r="I125" s="151"/>
    </row>
    <row r="126" spans="8:9" ht="20.100000000000001" customHeight="1" x14ac:dyDescent="0.2">
      <c r="H126" s="151"/>
      <c r="I126" s="151"/>
    </row>
    <row r="127" spans="8:9" ht="20.100000000000001" customHeight="1" x14ac:dyDescent="0.2">
      <c r="H127" s="151"/>
      <c r="I127" s="151"/>
    </row>
    <row r="128" spans="8:9" ht="20.100000000000001" customHeight="1" x14ac:dyDescent="0.2">
      <c r="H128" s="151"/>
      <c r="I128" s="151"/>
    </row>
    <row r="129" spans="3:9" ht="20.100000000000001" customHeight="1" x14ac:dyDescent="0.2">
      <c r="H129" s="151"/>
      <c r="I129" s="151"/>
    </row>
    <row r="130" spans="3:9" ht="20.100000000000001" customHeight="1" x14ac:dyDescent="0.2">
      <c r="H130" s="151"/>
      <c r="I130" s="151"/>
    </row>
    <row r="131" spans="3:9" ht="20.100000000000001" customHeight="1" x14ac:dyDescent="0.2">
      <c r="H131" s="151"/>
      <c r="I131" s="151"/>
    </row>
    <row r="132" spans="3:9" ht="20.100000000000001" customHeight="1" x14ac:dyDescent="0.2">
      <c r="H132" s="151"/>
      <c r="I132" s="151"/>
    </row>
    <row r="133" spans="3:9" ht="20.100000000000001" customHeight="1" x14ac:dyDescent="0.2">
      <c r="H133" s="151"/>
      <c r="I133" s="151"/>
    </row>
    <row r="134" spans="3:9" ht="20.100000000000001" customHeight="1" x14ac:dyDescent="0.2">
      <c r="H134" s="151"/>
      <c r="I134" s="151"/>
    </row>
    <row r="135" spans="3:9" ht="20.100000000000001" customHeight="1" x14ac:dyDescent="0.2">
      <c r="H135" s="151"/>
      <c r="I135" s="151"/>
    </row>
    <row r="136" spans="3:9" ht="20.100000000000001" customHeight="1" x14ac:dyDescent="0.2">
      <c r="H136" s="151"/>
      <c r="I136" s="151"/>
    </row>
    <row r="137" spans="3:9" ht="20.100000000000001" customHeight="1" x14ac:dyDescent="0.2">
      <c r="C137" s="89">
        <v>4</v>
      </c>
      <c r="H137" s="151"/>
      <c r="I137" s="151"/>
    </row>
    <row r="138" spans="3:9" ht="20.100000000000001" customHeight="1" x14ac:dyDescent="0.2">
      <c r="H138" s="151"/>
      <c r="I138" s="151"/>
    </row>
    <row r="139" spans="3:9" ht="20.100000000000001" customHeight="1" x14ac:dyDescent="0.2">
      <c r="H139" s="151"/>
      <c r="I139" s="151"/>
    </row>
    <row r="140" spans="3:9" ht="20.100000000000001" customHeight="1" x14ac:dyDescent="0.2">
      <c r="H140" s="151"/>
      <c r="I140" s="151"/>
    </row>
    <row r="141" spans="3:9" ht="20.100000000000001" customHeight="1" x14ac:dyDescent="0.2">
      <c r="H141" s="151"/>
      <c r="I141" s="151"/>
    </row>
    <row r="142" spans="3:9" ht="20.100000000000001" customHeight="1" x14ac:dyDescent="0.2">
      <c r="H142" s="151"/>
      <c r="I142" s="151"/>
    </row>
    <row r="143" spans="3:9" ht="20.100000000000001" customHeight="1" x14ac:dyDescent="0.2">
      <c r="H143" s="151"/>
      <c r="I143" s="151"/>
    </row>
    <row r="144" spans="3:9" ht="20.100000000000001" customHeight="1" x14ac:dyDescent="0.2">
      <c r="H144" s="151"/>
      <c r="I144" s="151"/>
    </row>
    <row r="145" spans="8:9" ht="20.100000000000001" customHeight="1" x14ac:dyDescent="0.2">
      <c r="H145" s="151"/>
      <c r="I145" s="151"/>
    </row>
    <row r="146" spans="8:9" ht="20.100000000000001" customHeight="1" x14ac:dyDescent="0.2">
      <c r="H146" s="151"/>
      <c r="I146" s="151"/>
    </row>
    <row r="147" spans="8:9" ht="20.100000000000001" customHeight="1" x14ac:dyDescent="0.2">
      <c r="H147" s="151"/>
      <c r="I147" s="151"/>
    </row>
    <row r="148" spans="8:9" ht="20.100000000000001" customHeight="1" x14ac:dyDescent="0.2">
      <c r="H148" s="151"/>
      <c r="I148" s="151"/>
    </row>
    <row r="149" spans="8:9" ht="20.100000000000001" customHeight="1" x14ac:dyDescent="0.2">
      <c r="H149" s="151"/>
      <c r="I149" s="151"/>
    </row>
    <row r="150" spans="8:9" ht="20.100000000000001" customHeight="1" x14ac:dyDescent="0.2">
      <c r="H150" s="151"/>
      <c r="I150" s="151"/>
    </row>
    <row r="151" spans="8:9" ht="20.100000000000001" customHeight="1" x14ac:dyDescent="0.2">
      <c r="H151" s="151"/>
      <c r="I151" s="151"/>
    </row>
    <row r="152" spans="8:9" ht="20.100000000000001" customHeight="1" x14ac:dyDescent="0.2">
      <c r="H152" s="151"/>
      <c r="I152" s="151"/>
    </row>
    <row r="153" spans="8:9" ht="20.100000000000001" customHeight="1" x14ac:dyDescent="0.2">
      <c r="H153" s="151"/>
      <c r="I153" s="151"/>
    </row>
    <row r="154" spans="8:9" ht="20.100000000000001" customHeight="1" x14ac:dyDescent="0.2">
      <c r="H154" s="151"/>
      <c r="I154" s="151"/>
    </row>
    <row r="155" spans="8:9" ht="20.100000000000001" customHeight="1" x14ac:dyDescent="0.2">
      <c r="H155" s="151"/>
      <c r="I155" s="151"/>
    </row>
    <row r="156" spans="8:9" ht="20.100000000000001" customHeight="1" x14ac:dyDescent="0.2">
      <c r="H156" s="151"/>
      <c r="I156" s="151"/>
    </row>
    <row r="157" spans="8:9" ht="20.100000000000001" customHeight="1" x14ac:dyDescent="0.2">
      <c r="H157" s="151"/>
      <c r="I157" s="151"/>
    </row>
    <row r="158" spans="8:9" ht="20.100000000000001" customHeight="1" x14ac:dyDescent="0.2">
      <c r="H158" s="151"/>
      <c r="I158" s="151"/>
    </row>
    <row r="159" spans="8:9" ht="20.100000000000001" customHeight="1" x14ac:dyDescent="0.2">
      <c r="H159" s="151"/>
      <c r="I159" s="151"/>
    </row>
    <row r="160" spans="8:9" ht="20.100000000000001" customHeight="1" x14ac:dyDescent="0.2">
      <c r="H160" s="151"/>
      <c r="I160" s="151"/>
    </row>
    <row r="161" spans="8:9" ht="20.100000000000001" customHeight="1" x14ac:dyDescent="0.2">
      <c r="H161" s="151"/>
      <c r="I161" s="151"/>
    </row>
    <row r="162" spans="8:9" ht="20.100000000000001" customHeight="1" x14ac:dyDescent="0.2">
      <c r="H162" s="151"/>
      <c r="I162" s="151"/>
    </row>
    <row r="163" spans="8:9" ht="20.100000000000001" customHeight="1" x14ac:dyDescent="0.2">
      <c r="H163" s="151"/>
      <c r="I163" s="151"/>
    </row>
    <row r="164" spans="8:9" ht="20.100000000000001" customHeight="1" x14ac:dyDescent="0.2">
      <c r="H164" s="151"/>
      <c r="I164" s="151"/>
    </row>
    <row r="165" spans="8:9" ht="20.100000000000001" customHeight="1" x14ac:dyDescent="0.2">
      <c r="H165" s="151"/>
      <c r="I165" s="151"/>
    </row>
    <row r="166" spans="8:9" ht="20.100000000000001" customHeight="1" x14ac:dyDescent="0.2">
      <c r="H166" s="151"/>
      <c r="I166" s="151"/>
    </row>
    <row r="167" spans="8:9" ht="20.100000000000001" customHeight="1" x14ac:dyDescent="0.2">
      <c r="H167" s="151"/>
      <c r="I167" s="151"/>
    </row>
    <row r="168" spans="8:9" ht="20.100000000000001" customHeight="1" x14ac:dyDescent="0.2">
      <c r="H168" s="151"/>
      <c r="I168" s="151"/>
    </row>
    <row r="169" spans="8:9" ht="20.100000000000001" customHeight="1" x14ac:dyDescent="0.2">
      <c r="H169" s="151"/>
      <c r="I169" s="151"/>
    </row>
    <row r="170" spans="8:9" ht="20.100000000000001" customHeight="1" x14ac:dyDescent="0.2">
      <c r="H170" s="151"/>
      <c r="I170" s="151"/>
    </row>
    <row r="171" spans="8:9" ht="20.100000000000001" customHeight="1" x14ac:dyDescent="0.2">
      <c r="H171" s="151"/>
      <c r="I171" s="151"/>
    </row>
    <row r="172" spans="8:9" ht="20.100000000000001" customHeight="1" x14ac:dyDescent="0.2">
      <c r="H172" s="151"/>
      <c r="I172" s="151"/>
    </row>
    <row r="173" spans="8:9" ht="20.100000000000001" customHeight="1" x14ac:dyDescent="0.2">
      <c r="H173" s="151"/>
      <c r="I173" s="151"/>
    </row>
    <row r="174" spans="8:9" ht="20.100000000000001" customHeight="1" x14ac:dyDescent="0.2">
      <c r="H174" s="151"/>
      <c r="I174" s="151"/>
    </row>
    <row r="175" spans="8:9" ht="20.100000000000001" customHeight="1" x14ac:dyDescent="0.2">
      <c r="H175" s="151"/>
      <c r="I175" s="151"/>
    </row>
    <row r="176" spans="8:9" ht="20.100000000000001" customHeight="1" x14ac:dyDescent="0.2">
      <c r="H176" s="151"/>
      <c r="I176" s="151"/>
    </row>
    <row r="177" spans="3:9" ht="20.100000000000001" customHeight="1" x14ac:dyDescent="0.2">
      <c r="H177" s="151"/>
      <c r="I177" s="151"/>
    </row>
    <row r="178" spans="3:9" ht="20.100000000000001" customHeight="1" x14ac:dyDescent="0.2">
      <c r="H178" s="151"/>
      <c r="I178" s="151"/>
    </row>
    <row r="179" spans="3:9" ht="20.100000000000001" customHeight="1" x14ac:dyDescent="0.2">
      <c r="H179" s="151"/>
      <c r="I179" s="151"/>
    </row>
    <row r="180" spans="3:9" ht="20.100000000000001" customHeight="1" x14ac:dyDescent="0.2">
      <c r="H180" s="151"/>
      <c r="I180" s="151"/>
    </row>
    <row r="181" spans="3:9" ht="20.100000000000001" customHeight="1" x14ac:dyDescent="0.2">
      <c r="H181" s="151"/>
      <c r="I181" s="151"/>
    </row>
    <row r="182" spans="3:9" ht="20.100000000000001" customHeight="1" x14ac:dyDescent="0.2">
      <c r="H182" s="151"/>
      <c r="I182" s="151"/>
    </row>
    <row r="183" spans="3:9" ht="20.100000000000001" customHeight="1" x14ac:dyDescent="0.2">
      <c r="H183" s="151"/>
      <c r="I183" s="151"/>
    </row>
    <row r="184" spans="3:9" ht="20.100000000000001" customHeight="1" x14ac:dyDescent="0.2">
      <c r="H184" s="151"/>
      <c r="I184" s="151"/>
    </row>
    <row r="185" spans="3:9" ht="20.100000000000001" customHeight="1" x14ac:dyDescent="0.2">
      <c r="H185" s="151"/>
      <c r="I185" s="151"/>
    </row>
    <row r="186" spans="3:9" ht="20.100000000000001" customHeight="1" x14ac:dyDescent="0.2">
      <c r="H186" s="151"/>
      <c r="I186" s="151"/>
    </row>
    <row r="187" spans="3:9" ht="20.100000000000001" customHeight="1" x14ac:dyDescent="0.2">
      <c r="C187" s="89">
        <v>4</v>
      </c>
      <c r="H187" s="151"/>
      <c r="I187" s="151"/>
    </row>
    <row r="188" spans="3:9" ht="20.100000000000001" customHeight="1" x14ac:dyDescent="0.2">
      <c r="H188" s="151"/>
      <c r="I188" s="151"/>
    </row>
    <row r="189" spans="3:9" ht="20.100000000000001" customHeight="1" x14ac:dyDescent="0.2">
      <c r="H189" s="151"/>
      <c r="I189" s="151"/>
    </row>
    <row r="190" spans="3:9" ht="20.100000000000001" customHeight="1" x14ac:dyDescent="0.2">
      <c r="H190" s="151"/>
      <c r="I190" s="151"/>
    </row>
    <row r="191" spans="3:9" ht="20.100000000000001" customHeight="1" x14ac:dyDescent="0.2">
      <c r="H191" s="151"/>
      <c r="I191" s="151"/>
    </row>
    <row r="192" spans="3:9" ht="20.100000000000001" customHeight="1" x14ac:dyDescent="0.2">
      <c r="H192" s="151"/>
      <c r="I192" s="151"/>
    </row>
    <row r="193" spans="8:9" ht="20.100000000000001" customHeight="1" x14ac:dyDescent="0.2">
      <c r="H193" s="151"/>
      <c r="I193" s="151"/>
    </row>
    <row r="194" spans="8:9" ht="20.100000000000001" customHeight="1" x14ac:dyDescent="0.2">
      <c r="H194" s="151"/>
      <c r="I194" s="151"/>
    </row>
    <row r="195" spans="8:9" ht="20.100000000000001" customHeight="1" x14ac:dyDescent="0.2">
      <c r="H195" s="151"/>
      <c r="I195" s="151"/>
    </row>
    <row r="196" spans="8:9" ht="20.100000000000001" customHeight="1" x14ac:dyDescent="0.2">
      <c r="H196" s="151"/>
      <c r="I196" s="151"/>
    </row>
    <row r="197" spans="8:9" ht="20.100000000000001" customHeight="1" x14ac:dyDescent="0.2">
      <c r="H197" s="151"/>
      <c r="I197" s="151"/>
    </row>
    <row r="198" spans="8:9" ht="20.100000000000001" customHeight="1" x14ac:dyDescent="0.2">
      <c r="H198" s="151"/>
      <c r="I198" s="151"/>
    </row>
    <row r="199" spans="8:9" ht="20.100000000000001" customHeight="1" x14ac:dyDescent="0.2">
      <c r="H199" s="151"/>
      <c r="I199" s="151"/>
    </row>
    <row r="200" spans="8:9" ht="20.100000000000001" customHeight="1" x14ac:dyDescent="0.2">
      <c r="H200" s="151"/>
      <c r="I200" s="151"/>
    </row>
    <row r="201" spans="8:9" ht="20.100000000000001" customHeight="1" x14ac:dyDescent="0.2">
      <c r="H201" s="151"/>
      <c r="I201" s="151"/>
    </row>
    <row r="202" spans="8:9" ht="20.100000000000001" customHeight="1" x14ac:dyDescent="0.2">
      <c r="H202" s="151"/>
      <c r="I202" s="151"/>
    </row>
    <row r="203" spans="8:9" ht="20.100000000000001" customHeight="1" x14ac:dyDescent="0.2">
      <c r="H203" s="151"/>
      <c r="I203" s="151"/>
    </row>
    <row r="204" spans="8:9" ht="20.100000000000001" customHeight="1" x14ac:dyDescent="0.2">
      <c r="H204" s="151"/>
      <c r="I204" s="151"/>
    </row>
    <row r="205" spans="8:9" ht="20.100000000000001" customHeight="1" x14ac:dyDescent="0.2">
      <c r="H205" s="151"/>
      <c r="I205" s="151"/>
    </row>
    <row r="206" spans="8:9" ht="20.100000000000001" customHeight="1" x14ac:dyDescent="0.2">
      <c r="H206" s="151"/>
      <c r="I206" s="151"/>
    </row>
    <row r="207" spans="8:9" ht="20.100000000000001" customHeight="1" x14ac:dyDescent="0.2">
      <c r="H207" s="151"/>
      <c r="I207" s="151"/>
    </row>
    <row r="208" spans="8:9" ht="20.100000000000001" customHeight="1" x14ac:dyDescent="0.2">
      <c r="H208" s="151"/>
      <c r="I208" s="151"/>
    </row>
    <row r="209" spans="8:9" ht="20.100000000000001" customHeight="1" x14ac:dyDescent="0.2">
      <c r="H209" s="151"/>
      <c r="I209" s="151"/>
    </row>
    <row r="210" spans="8:9" ht="20.100000000000001" customHeight="1" x14ac:dyDescent="0.2">
      <c r="H210" s="151"/>
      <c r="I210" s="151"/>
    </row>
    <row r="211" spans="8:9" ht="20.100000000000001" customHeight="1" x14ac:dyDescent="0.2">
      <c r="H211" s="151"/>
      <c r="I211" s="151"/>
    </row>
    <row r="212" spans="8:9" ht="20.100000000000001" customHeight="1" x14ac:dyDescent="0.2">
      <c r="H212" s="151"/>
      <c r="I212" s="151"/>
    </row>
    <row r="213" spans="8:9" ht="20.100000000000001" customHeight="1" x14ac:dyDescent="0.2">
      <c r="H213" s="151"/>
      <c r="I213" s="151"/>
    </row>
    <row r="214" spans="8:9" ht="20.100000000000001" customHeight="1" x14ac:dyDescent="0.2">
      <c r="H214" s="151"/>
      <c r="I214" s="151"/>
    </row>
    <row r="215" spans="8:9" ht="20.100000000000001" customHeight="1" x14ac:dyDescent="0.2">
      <c r="H215" s="151"/>
      <c r="I215" s="151"/>
    </row>
    <row r="216" spans="8:9" ht="20.100000000000001" customHeight="1" x14ac:dyDescent="0.2">
      <c r="H216" s="151"/>
      <c r="I216" s="151"/>
    </row>
    <row r="217" spans="8:9" ht="20.100000000000001" customHeight="1" x14ac:dyDescent="0.2">
      <c r="H217" s="151"/>
      <c r="I217" s="151"/>
    </row>
    <row r="218" spans="8:9" ht="20.100000000000001" customHeight="1" x14ac:dyDescent="0.2">
      <c r="H218" s="151"/>
      <c r="I218" s="151"/>
    </row>
    <row r="219" spans="8:9" ht="20.100000000000001" customHeight="1" x14ac:dyDescent="0.2">
      <c r="H219" s="151"/>
      <c r="I219" s="151"/>
    </row>
    <row r="220" spans="8:9" ht="20.100000000000001" customHeight="1" x14ac:dyDescent="0.2">
      <c r="H220" s="151"/>
      <c r="I220" s="151"/>
    </row>
    <row r="221" spans="8:9" ht="20.100000000000001" customHeight="1" x14ac:dyDescent="0.2">
      <c r="H221" s="151"/>
      <c r="I221" s="151"/>
    </row>
    <row r="222" spans="8:9" ht="20.100000000000001" customHeight="1" x14ac:dyDescent="0.2">
      <c r="H222" s="151"/>
      <c r="I222" s="151"/>
    </row>
    <row r="223" spans="8:9" ht="20.100000000000001" customHeight="1" x14ac:dyDescent="0.2">
      <c r="H223" s="151"/>
      <c r="I223" s="151"/>
    </row>
    <row r="224" spans="8:9" ht="20.100000000000001" customHeight="1" x14ac:dyDescent="0.2">
      <c r="H224" s="151"/>
      <c r="I224" s="151"/>
    </row>
    <row r="225" spans="3:9" ht="20.100000000000001" customHeight="1" x14ac:dyDescent="0.2">
      <c r="H225" s="151"/>
      <c r="I225" s="151"/>
    </row>
    <row r="226" spans="3:9" ht="20.100000000000001" customHeight="1" x14ac:dyDescent="0.2">
      <c r="H226" s="151"/>
      <c r="I226" s="151"/>
    </row>
    <row r="227" spans="3:9" ht="20.100000000000001" customHeight="1" x14ac:dyDescent="0.2">
      <c r="H227" s="151"/>
      <c r="I227" s="151"/>
    </row>
    <row r="228" spans="3:9" ht="20.100000000000001" customHeight="1" x14ac:dyDescent="0.2">
      <c r="H228" s="151"/>
      <c r="I228" s="151"/>
    </row>
    <row r="229" spans="3:9" ht="20.100000000000001" customHeight="1" x14ac:dyDescent="0.2">
      <c r="H229" s="151"/>
      <c r="I229" s="151"/>
    </row>
    <row r="230" spans="3:9" ht="20.100000000000001" customHeight="1" x14ac:dyDescent="0.2">
      <c r="H230" s="151"/>
      <c r="I230" s="151"/>
    </row>
    <row r="231" spans="3:9" ht="20.100000000000001" customHeight="1" x14ac:dyDescent="0.2">
      <c r="H231" s="151"/>
      <c r="I231" s="151"/>
    </row>
    <row r="232" spans="3:9" ht="20.100000000000001" customHeight="1" x14ac:dyDescent="0.2">
      <c r="H232" s="151"/>
      <c r="I232" s="151"/>
    </row>
    <row r="233" spans="3:9" ht="20.100000000000001" customHeight="1" x14ac:dyDescent="0.2">
      <c r="H233" s="151"/>
      <c r="I233" s="151"/>
    </row>
    <row r="234" spans="3:9" ht="20.100000000000001" customHeight="1" x14ac:dyDescent="0.2">
      <c r="H234" s="151"/>
      <c r="I234" s="151"/>
    </row>
    <row r="235" spans="3:9" ht="20.100000000000001" customHeight="1" x14ac:dyDescent="0.2">
      <c r="H235" s="151"/>
      <c r="I235" s="151"/>
    </row>
    <row r="236" spans="3:9" ht="20.100000000000001" customHeight="1" x14ac:dyDescent="0.2">
      <c r="H236" s="151"/>
      <c r="I236" s="151"/>
    </row>
    <row r="237" spans="3:9" ht="20.100000000000001" customHeight="1" x14ac:dyDescent="0.2">
      <c r="C237" s="89">
        <v>4</v>
      </c>
      <c r="H237" s="151"/>
      <c r="I237" s="151"/>
    </row>
    <row r="238" spans="3:9" ht="20.100000000000001" customHeight="1" x14ac:dyDescent="0.2">
      <c r="H238" s="151"/>
      <c r="I238" s="151"/>
    </row>
    <row r="239" spans="3:9" ht="20.100000000000001" customHeight="1" x14ac:dyDescent="0.2">
      <c r="H239" s="151"/>
      <c r="I239" s="151"/>
    </row>
    <row r="240" spans="3:9" ht="20.100000000000001" customHeight="1" x14ac:dyDescent="0.2">
      <c r="H240" s="151"/>
      <c r="I240" s="151"/>
    </row>
    <row r="241" spans="8:9" ht="20.100000000000001" customHeight="1" x14ac:dyDescent="0.2">
      <c r="H241" s="151"/>
      <c r="I241" s="151"/>
    </row>
    <row r="242" spans="8:9" ht="20.100000000000001" customHeight="1" x14ac:dyDescent="0.2">
      <c r="H242" s="151"/>
      <c r="I242" s="151"/>
    </row>
    <row r="243" spans="8:9" ht="20.100000000000001" customHeight="1" x14ac:dyDescent="0.2">
      <c r="H243" s="151"/>
      <c r="I243" s="151"/>
    </row>
    <row r="244" spans="8:9" ht="20.100000000000001" customHeight="1" x14ac:dyDescent="0.2">
      <c r="H244" s="151"/>
      <c r="I244" s="151"/>
    </row>
    <row r="245" spans="8:9" ht="20.100000000000001" customHeight="1" x14ac:dyDescent="0.2">
      <c r="H245" s="151"/>
      <c r="I245" s="151"/>
    </row>
    <row r="246" spans="8:9" ht="20.100000000000001" customHeight="1" x14ac:dyDescent="0.2">
      <c r="H246" s="151"/>
      <c r="I246" s="151"/>
    </row>
    <row r="247" spans="8:9" ht="20.100000000000001" customHeight="1" x14ac:dyDescent="0.2">
      <c r="H247" s="151"/>
      <c r="I247" s="151"/>
    </row>
    <row r="248" spans="8:9" ht="20.100000000000001" customHeight="1" x14ac:dyDescent="0.2">
      <c r="H248" s="151"/>
      <c r="I248" s="151"/>
    </row>
    <row r="249" spans="8:9" ht="20.100000000000001" customHeight="1" x14ac:dyDescent="0.2">
      <c r="H249" s="151"/>
      <c r="I249" s="151"/>
    </row>
    <row r="250" spans="8:9" ht="20.100000000000001" customHeight="1" x14ac:dyDescent="0.2">
      <c r="H250" s="151"/>
      <c r="I250" s="151"/>
    </row>
    <row r="251" spans="8:9" ht="20.100000000000001" customHeight="1" x14ac:dyDescent="0.2">
      <c r="H251" s="151"/>
      <c r="I251" s="151"/>
    </row>
    <row r="252" spans="8:9" ht="20.100000000000001" customHeight="1" x14ac:dyDescent="0.2">
      <c r="H252" s="151"/>
      <c r="I252" s="151"/>
    </row>
    <row r="253" spans="8:9" ht="20.100000000000001" customHeight="1" x14ac:dyDescent="0.2">
      <c r="H253" s="151"/>
      <c r="I253" s="151"/>
    </row>
    <row r="254" spans="8:9" ht="20.100000000000001" customHeight="1" x14ac:dyDescent="0.2">
      <c r="H254" s="151"/>
      <c r="I254" s="151"/>
    </row>
    <row r="255" spans="8:9" ht="20.100000000000001" customHeight="1" x14ac:dyDescent="0.2">
      <c r="H255" s="151"/>
      <c r="I255" s="151"/>
    </row>
    <row r="256" spans="8:9" ht="20.100000000000001" customHeight="1" x14ac:dyDescent="0.2">
      <c r="H256" s="151"/>
      <c r="I256" s="151"/>
    </row>
    <row r="257" spans="8:9" ht="20.100000000000001" customHeight="1" x14ac:dyDescent="0.2">
      <c r="H257" s="151"/>
      <c r="I257" s="151"/>
    </row>
    <row r="258" spans="8:9" ht="20.100000000000001" customHeight="1" x14ac:dyDescent="0.2">
      <c r="H258" s="151"/>
      <c r="I258" s="151"/>
    </row>
    <row r="259" spans="8:9" ht="20.100000000000001" customHeight="1" x14ac:dyDescent="0.2">
      <c r="H259" s="151"/>
      <c r="I259" s="151"/>
    </row>
    <row r="260" spans="8:9" ht="20.100000000000001" customHeight="1" x14ac:dyDescent="0.2">
      <c r="H260" s="151"/>
      <c r="I260" s="151"/>
    </row>
    <row r="261" spans="8:9" ht="20.100000000000001" customHeight="1" x14ac:dyDescent="0.2">
      <c r="H261" s="151"/>
      <c r="I261" s="151"/>
    </row>
    <row r="262" spans="8:9" ht="20.100000000000001" customHeight="1" x14ac:dyDescent="0.2">
      <c r="H262" s="151"/>
      <c r="I262" s="151"/>
    </row>
    <row r="263" spans="8:9" ht="20.100000000000001" customHeight="1" x14ac:dyDescent="0.2">
      <c r="H263" s="151"/>
      <c r="I263" s="151"/>
    </row>
    <row r="264" spans="8:9" ht="20.100000000000001" customHeight="1" x14ac:dyDescent="0.2">
      <c r="H264" s="151"/>
      <c r="I264" s="151"/>
    </row>
    <row r="265" spans="8:9" ht="20.100000000000001" customHeight="1" x14ac:dyDescent="0.2">
      <c r="H265" s="151"/>
      <c r="I265" s="151"/>
    </row>
    <row r="266" spans="8:9" ht="20.100000000000001" customHeight="1" x14ac:dyDescent="0.2">
      <c r="H266" s="151"/>
      <c r="I266" s="151"/>
    </row>
    <row r="267" spans="8:9" ht="20.100000000000001" customHeight="1" x14ac:dyDescent="0.2">
      <c r="H267" s="151"/>
      <c r="I267" s="151"/>
    </row>
    <row r="268" spans="8:9" ht="20.100000000000001" customHeight="1" x14ac:dyDescent="0.2">
      <c r="H268" s="151"/>
      <c r="I268" s="151"/>
    </row>
    <row r="269" spans="8:9" ht="20.100000000000001" customHeight="1" x14ac:dyDescent="0.2">
      <c r="H269" s="151"/>
      <c r="I269" s="151"/>
    </row>
    <row r="270" spans="8:9" ht="20.100000000000001" customHeight="1" x14ac:dyDescent="0.2">
      <c r="H270" s="151"/>
      <c r="I270" s="151"/>
    </row>
    <row r="271" spans="8:9" ht="20.100000000000001" customHeight="1" x14ac:dyDescent="0.2">
      <c r="H271" s="151"/>
      <c r="I271" s="151"/>
    </row>
    <row r="272" spans="8:9" ht="20.100000000000001" customHeight="1" x14ac:dyDescent="0.2">
      <c r="H272" s="151"/>
      <c r="I272" s="151"/>
    </row>
    <row r="273" spans="3:9" ht="20.100000000000001" customHeight="1" x14ac:dyDescent="0.2">
      <c r="H273" s="151"/>
      <c r="I273" s="151"/>
    </row>
    <row r="274" spans="3:9" ht="20.100000000000001" customHeight="1" x14ac:dyDescent="0.2">
      <c r="H274" s="151"/>
      <c r="I274" s="151"/>
    </row>
    <row r="275" spans="3:9" ht="20.100000000000001" customHeight="1" x14ac:dyDescent="0.2">
      <c r="H275" s="151"/>
      <c r="I275" s="151"/>
    </row>
    <row r="276" spans="3:9" ht="20.100000000000001" customHeight="1" x14ac:dyDescent="0.2">
      <c r="H276" s="151"/>
      <c r="I276" s="151"/>
    </row>
    <row r="277" spans="3:9" ht="20.100000000000001" customHeight="1" x14ac:dyDescent="0.2">
      <c r="H277" s="151"/>
      <c r="I277" s="151"/>
    </row>
    <row r="278" spans="3:9" ht="20.100000000000001" customHeight="1" x14ac:dyDescent="0.2">
      <c r="H278" s="151"/>
      <c r="I278" s="151"/>
    </row>
    <row r="279" spans="3:9" ht="20.100000000000001" customHeight="1" x14ac:dyDescent="0.2">
      <c r="H279" s="151"/>
      <c r="I279" s="151"/>
    </row>
    <row r="280" spans="3:9" ht="20.100000000000001" customHeight="1" x14ac:dyDescent="0.2">
      <c r="H280" s="151"/>
      <c r="I280" s="151"/>
    </row>
    <row r="281" spans="3:9" ht="20.100000000000001" customHeight="1" x14ac:dyDescent="0.2">
      <c r="H281" s="151"/>
      <c r="I281" s="151"/>
    </row>
    <row r="282" spans="3:9" ht="20.100000000000001" customHeight="1" x14ac:dyDescent="0.2">
      <c r="H282" s="151"/>
      <c r="I282" s="151"/>
    </row>
    <row r="283" spans="3:9" ht="20.100000000000001" customHeight="1" x14ac:dyDescent="0.2">
      <c r="H283" s="151"/>
      <c r="I283" s="151"/>
    </row>
    <row r="284" spans="3:9" ht="20.100000000000001" customHeight="1" x14ac:dyDescent="0.2">
      <c r="H284" s="151"/>
      <c r="I284" s="151"/>
    </row>
    <row r="285" spans="3:9" ht="20.100000000000001" customHeight="1" x14ac:dyDescent="0.2">
      <c r="H285" s="151"/>
      <c r="I285" s="151"/>
    </row>
    <row r="286" spans="3:9" ht="20.100000000000001" customHeight="1" x14ac:dyDescent="0.2">
      <c r="H286" s="151"/>
      <c r="I286" s="151"/>
    </row>
    <row r="287" spans="3:9" ht="20.100000000000001" customHeight="1" x14ac:dyDescent="0.2">
      <c r="C287" s="89">
        <v>4</v>
      </c>
      <c r="H287" s="151"/>
      <c r="I287" s="151"/>
    </row>
    <row r="288" spans="3:9" ht="20.100000000000001" customHeight="1" x14ac:dyDescent="0.2">
      <c r="H288" s="151"/>
      <c r="I288" s="151"/>
    </row>
    <row r="289" spans="8:9" ht="20.100000000000001" customHeight="1" x14ac:dyDescent="0.2">
      <c r="H289" s="151"/>
      <c r="I289" s="151"/>
    </row>
    <row r="290" spans="8:9" ht="20.100000000000001" customHeight="1" x14ac:dyDescent="0.2">
      <c r="H290" s="151"/>
      <c r="I290" s="151"/>
    </row>
    <row r="291" spans="8:9" ht="20.100000000000001" customHeight="1" x14ac:dyDescent="0.2">
      <c r="H291" s="151"/>
      <c r="I291" s="151"/>
    </row>
    <row r="292" spans="8:9" ht="20.100000000000001" customHeight="1" x14ac:dyDescent="0.2">
      <c r="H292" s="151"/>
      <c r="I292" s="151"/>
    </row>
    <row r="293" spans="8:9" ht="20.100000000000001" customHeight="1" x14ac:dyDescent="0.2">
      <c r="H293" s="151"/>
      <c r="I293" s="151"/>
    </row>
    <row r="294" spans="8:9" ht="20.100000000000001" customHeight="1" x14ac:dyDescent="0.2">
      <c r="H294" s="151"/>
      <c r="I294" s="151"/>
    </row>
    <row r="295" spans="8:9" ht="20.100000000000001" customHeight="1" x14ac:dyDescent="0.2">
      <c r="H295" s="151"/>
      <c r="I295" s="151"/>
    </row>
    <row r="296" spans="8:9" ht="20.100000000000001" customHeight="1" x14ac:dyDescent="0.2">
      <c r="H296" s="151"/>
      <c r="I296" s="151"/>
    </row>
    <row r="297" spans="8:9" ht="20.100000000000001" customHeight="1" x14ac:dyDescent="0.2">
      <c r="H297" s="151"/>
      <c r="I297" s="151"/>
    </row>
    <row r="298" spans="8:9" ht="20.100000000000001" customHeight="1" x14ac:dyDescent="0.2">
      <c r="H298" s="151"/>
      <c r="I298" s="151"/>
    </row>
    <row r="299" spans="8:9" ht="20.100000000000001" customHeight="1" x14ac:dyDescent="0.2">
      <c r="H299" s="151"/>
      <c r="I299" s="151"/>
    </row>
    <row r="300" spans="8:9" ht="20.100000000000001" customHeight="1" x14ac:dyDescent="0.2">
      <c r="H300" s="151"/>
      <c r="I300" s="151"/>
    </row>
    <row r="301" spans="8:9" ht="20.100000000000001" customHeight="1" x14ac:dyDescent="0.2">
      <c r="H301" s="151"/>
      <c r="I301" s="151"/>
    </row>
    <row r="302" spans="8:9" ht="20.100000000000001" customHeight="1" x14ac:dyDescent="0.2">
      <c r="H302" s="151"/>
      <c r="I302" s="151"/>
    </row>
    <row r="303" spans="8:9" ht="20.100000000000001" customHeight="1" x14ac:dyDescent="0.2">
      <c r="H303" s="151"/>
      <c r="I303" s="151"/>
    </row>
    <row r="304" spans="8:9" ht="20.100000000000001" customHeight="1" x14ac:dyDescent="0.2">
      <c r="H304" s="151"/>
      <c r="I304" s="151"/>
    </row>
    <row r="305" spans="8:9" ht="20.100000000000001" customHeight="1" x14ac:dyDescent="0.2">
      <c r="H305" s="151"/>
      <c r="I305" s="151"/>
    </row>
    <row r="306" spans="8:9" ht="20.100000000000001" customHeight="1" x14ac:dyDescent="0.2">
      <c r="H306" s="151"/>
      <c r="I306" s="151"/>
    </row>
    <row r="307" spans="8:9" ht="20.100000000000001" customHeight="1" x14ac:dyDescent="0.2">
      <c r="H307" s="151"/>
      <c r="I307" s="151"/>
    </row>
    <row r="308" spans="8:9" ht="20.100000000000001" customHeight="1" x14ac:dyDescent="0.2">
      <c r="H308" s="151"/>
      <c r="I308" s="151"/>
    </row>
    <row r="309" spans="8:9" ht="20.100000000000001" customHeight="1" x14ac:dyDescent="0.2">
      <c r="H309" s="151"/>
      <c r="I309" s="151"/>
    </row>
    <row r="310" spans="8:9" ht="20.100000000000001" customHeight="1" x14ac:dyDescent="0.2">
      <c r="H310" s="151"/>
      <c r="I310" s="151"/>
    </row>
    <row r="311" spans="8:9" ht="20.100000000000001" customHeight="1" x14ac:dyDescent="0.2">
      <c r="H311" s="151"/>
      <c r="I311" s="151"/>
    </row>
    <row r="312" spans="8:9" ht="20.100000000000001" customHeight="1" x14ac:dyDescent="0.2">
      <c r="H312" s="151"/>
      <c r="I312" s="151"/>
    </row>
    <row r="313" spans="8:9" ht="20.100000000000001" customHeight="1" x14ac:dyDescent="0.2">
      <c r="H313" s="151"/>
      <c r="I313" s="151"/>
    </row>
    <row r="314" spans="8:9" ht="20.100000000000001" customHeight="1" x14ac:dyDescent="0.2">
      <c r="H314" s="151"/>
      <c r="I314" s="151"/>
    </row>
    <row r="315" spans="8:9" ht="20.100000000000001" customHeight="1" x14ac:dyDescent="0.2">
      <c r="H315" s="151"/>
      <c r="I315" s="151"/>
    </row>
    <row r="316" spans="8:9" ht="20.100000000000001" customHeight="1" x14ac:dyDescent="0.2">
      <c r="H316" s="151"/>
      <c r="I316" s="151"/>
    </row>
    <row r="317" spans="8:9" ht="20.100000000000001" customHeight="1" x14ac:dyDescent="0.2">
      <c r="H317" s="151"/>
      <c r="I317" s="151"/>
    </row>
    <row r="318" spans="8:9" ht="20.100000000000001" customHeight="1" x14ac:dyDescent="0.2">
      <c r="H318" s="151"/>
      <c r="I318" s="151"/>
    </row>
    <row r="319" spans="8:9" ht="20.100000000000001" customHeight="1" x14ac:dyDescent="0.2">
      <c r="H319" s="151"/>
      <c r="I319" s="151"/>
    </row>
    <row r="320" spans="8:9" ht="20.100000000000001" customHeight="1" x14ac:dyDescent="0.2">
      <c r="H320" s="151"/>
      <c r="I320" s="151"/>
    </row>
    <row r="321" spans="8:9" ht="20.100000000000001" customHeight="1" x14ac:dyDescent="0.2">
      <c r="H321" s="151"/>
      <c r="I321" s="151"/>
    </row>
    <row r="322" spans="8:9" ht="20.100000000000001" customHeight="1" x14ac:dyDescent="0.2">
      <c r="H322" s="151"/>
      <c r="I322" s="151"/>
    </row>
    <row r="323" spans="8:9" ht="20.100000000000001" customHeight="1" x14ac:dyDescent="0.2">
      <c r="H323" s="151"/>
      <c r="I323" s="151"/>
    </row>
    <row r="324" spans="8:9" ht="20.100000000000001" customHeight="1" x14ac:dyDescent="0.2">
      <c r="H324" s="151"/>
      <c r="I324" s="151"/>
    </row>
    <row r="325" spans="8:9" ht="20.100000000000001" customHeight="1" x14ac:dyDescent="0.2">
      <c r="H325" s="151"/>
      <c r="I325" s="151"/>
    </row>
    <row r="326" spans="8:9" ht="20.100000000000001" customHeight="1" x14ac:dyDescent="0.2">
      <c r="H326" s="151"/>
      <c r="I326" s="151"/>
    </row>
    <row r="327" spans="8:9" ht="20.100000000000001" customHeight="1" x14ac:dyDescent="0.2">
      <c r="H327" s="151"/>
      <c r="I327" s="151"/>
    </row>
    <row r="328" spans="8:9" ht="20.100000000000001" customHeight="1" x14ac:dyDescent="0.2">
      <c r="H328" s="151"/>
      <c r="I328" s="151"/>
    </row>
    <row r="329" spans="8:9" ht="20.100000000000001" customHeight="1" x14ac:dyDescent="0.2">
      <c r="H329" s="151"/>
      <c r="I329" s="151"/>
    </row>
    <row r="330" spans="8:9" ht="20.100000000000001" customHeight="1" x14ac:dyDescent="0.2">
      <c r="H330" s="151"/>
      <c r="I330" s="151"/>
    </row>
    <row r="331" spans="8:9" ht="20.100000000000001" customHeight="1" x14ac:dyDescent="0.2">
      <c r="H331" s="151"/>
      <c r="I331" s="151"/>
    </row>
    <row r="332" spans="8:9" ht="20.100000000000001" customHeight="1" x14ac:dyDescent="0.2">
      <c r="H332" s="151"/>
      <c r="I332" s="151"/>
    </row>
    <row r="333" spans="8:9" ht="20.100000000000001" customHeight="1" x14ac:dyDescent="0.2">
      <c r="H333" s="151"/>
      <c r="I333" s="151"/>
    </row>
    <row r="334" spans="8:9" ht="20.100000000000001" customHeight="1" x14ac:dyDescent="0.2">
      <c r="H334" s="151"/>
      <c r="I334" s="151"/>
    </row>
    <row r="335" spans="8:9" ht="20.100000000000001" customHeight="1" x14ac:dyDescent="0.2">
      <c r="H335" s="151"/>
      <c r="I335" s="151"/>
    </row>
    <row r="336" spans="8:9" ht="20.100000000000001" customHeight="1" x14ac:dyDescent="0.2">
      <c r="H336" s="151"/>
      <c r="I336" s="151"/>
    </row>
    <row r="337" spans="3:9" ht="20.100000000000001" customHeight="1" x14ac:dyDescent="0.2">
      <c r="C337" s="89">
        <v>5</v>
      </c>
      <c r="H337" s="151"/>
      <c r="I337" s="151"/>
    </row>
    <row r="338" spans="3:9" ht="20.100000000000001" customHeight="1" x14ac:dyDescent="0.2">
      <c r="H338" s="151"/>
      <c r="I338" s="151"/>
    </row>
    <row r="339" spans="3:9" ht="20.100000000000001" customHeight="1" x14ac:dyDescent="0.2">
      <c r="H339" s="151"/>
      <c r="I339" s="151"/>
    </row>
    <row r="340" spans="3:9" ht="20.100000000000001" customHeight="1" x14ac:dyDescent="0.2">
      <c r="H340" s="151"/>
      <c r="I340" s="151"/>
    </row>
    <row r="341" spans="3:9" ht="20.100000000000001" customHeight="1" x14ac:dyDescent="0.2">
      <c r="H341" s="151"/>
      <c r="I341" s="151"/>
    </row>
    <row r="342" spans="3:9" ht="20.100000000000001" customHeight="1" x14ac:dyDescent="0.2">
      <c r="H342" s="151"/>
      <c r="I342" s="151"/>
    </row>
    <row r="343" spans="3:9" ht="20.100000000000001" customHeight="1" x14ac:dyDescent="0.2">
      <c r="H343" s="151"/>
      <c r="I343" s="151"/>
    </row>
    <row r="344" spans="3:9" ht="20.100000000000001" customHeight="1" x14ac:dyDescent="0.2">
      <c r="H344" s="151"/>
      <c r="I344" s="151"/>
    </row>
    <row r="345" spans="3:9" ht="20.100000000000001" customHeight="1" x14ac:dyDescent="0.2">
      <c r="H345" s="151"/>
      <c r="I345" s="151"/>
    </row>
    <row r="346" spans="3:9" ht="20.100000000000001" customHeight="1" x14ac:dyDescent="0.2">
      <c r="H346" s="151"/>
      <c r="I346" s="151"/>
    </row>
    <row r="347" spans="3:9" ht="20.100000000000001" customHeight="1" x14ac:dyDescent="0.2">
      <c r="H347" s="151"/>
      <c r="I347" s="151"/>
    </row>
    <row r="348" spans="3:9" ht="20.100000000000001" customHeight="1" x14ac:dyDescent="0.2">
      <c r="H348" s="151"/>
      <c r="I348" s="151"/>
    </row>
    <row r="349" spans="3:9" ht="20.100000000000001" customHeight="1" x14ac:dyDescent="0.2">
      <c r="H349" s="151"/>
      <c r="I349" s="151"/>
    </row>
    <row r="350" spans="3:9" ht="20.100000000000001" customHeight="1" x14ac:dyDescent="0.2">
      <c r="H350" s="151"/>
      <c r="I350" s="151"/>
    </row>
    <row r="351" spans="3:9" ht="20.100000000000001" customHeight="1" x14ac:dyDescent="0.2">
      <c r="H351" s="151"/>
      <c r="I351" s="151"/>
    </row>
    <row r="352" spans="3:9" ht="20.100000000000001" customHeight="1" x14ac:dyDescent="0.2">
      <c r="H352" s="151"/>
      <c r="I352" s="151"/>
    </row>
    <row r="353" spans="8:9" ht="20.100000000000001" customHeight="1" x14ac:dyDescent="0.2">
      <c r="H353" s="151"/>
      <c r="I353" s="151"/>
    </row>
    <row r="354" spans="8:9" ht="20.100000000000001" customHeight="1" x14ac:dyDescent="0.2">
      <c r="H354" s="151"/>
      <c r="I354" s="151"/>
    </row>
    <row r="355" spans="8:9" ht="20.100000000000001" customHeight="1" x14ac:dyDescent="0.2">
      <c r="H355" s="151"/>
      <c r="I355" s="151"/>
    </row>
    <row r="356" spans="8:9" ht="20.100000000000001" customHeight="1" x14ac:dyDescent="0.2">
      <c r="H356" s="151"/>
      <c r="I356" s="151"/>
    </row>
    <row r="357" spans="8:9" ht="20.100000000000001" customHeight="1" x14ac:dyDescent="0.2">
      <c r="H357" s="151"/>
      <c r="I357" s="151"/>
    </row>
    <row r="358" spans="8:9" ht="20.100000000000001" customHeight="1" x14ac:dyDescent="0.2">
      <c r="H358" s="151"/>
      <c r="I358" s="151"/>
    </row>
    <row r="359" spans="8:9" ht="20.100000000000001" customHeight="1" x14ac:dyDescent="0.2">
      <c r="H359" s="151"/>
      <c r="I359" s="151"/>
    </row>
    <row r="360" spans="8:9" ht="20.100000000000001" customHeight="1" x14ac:dyDescent="0.2">
      <c r="H360" s="151"/>
      <c r="I360" s="151"/>
    </row>
    <row r="361" spans="8:9" ht="20.100000000000001" customHeight="1" x14ac:dyDescent="0.2">
      <c r="H361" s="151"/>
      <c r="I361" s="151"/>
    </row>
    <row r="362" spans="8:9" ht="20.100000000000001" customHeight="1" x14ac:dyDescent="0.2">
      <c r="H362" s="151"/>
      <c r="I362" s="151"/>
    </row>
    <row r="363" spans="8:9" ht="20.100000000000001" customHeight="1" x14ac:dyDescent="0.2">
      <c r="H363" s="151"/>
      <c r="I363" s="151"/>
    </row>
    <row r="364" spans="8:9" ht="20.100000000000001" customHeight="1" x14ac:dyDescent="0.2">
      <c r="H364" s="151"/>
      <c r="I364" s="151"/>
    </row>
    <row r="365" spans="8:9" ht="20.100000000000001" customHeight="1" x14ac:dyDescent="0.2">
      <c r="H365" s="151"/>
      <c r="I365" s="151"/>
    </row>
    <row r="366" spans="8:9" ht="20.100000000000001" customHeight="1" x14ac:dyDescent="0.2">
      <c r="H366" s="151"/>
      <c r="I366" s="151"/>
    </row>
    <row r="367" spans="8:9" ht="20.100000000000001" customHeight="1" x14ac:dyDescent="0.2">
      <c r="H367" s="151"/>
      <c r="I367" s="151"/>
    </row>
    <row r="368" spans="8:9" ht="20.100000000000001" customHeight="1" x14ac:dyDescent="0.2">
      <c r="H368" s="151"/>
      <c r="I368" s="151"/>
    </row>
    <row r="369" spans="8:9" ht="20.100000000000001" customHeight="1" x14ac:dyDescent="0.2">
      <c r="H369" s="151"/>
      <c r="I369" s="151"/>
    </row>
    <row r="370" spans="8:9" ht="20.100000000000001" customHeight="1" x14ac:dyDescent="0.2">
      <c r="H370" s="151"/>
      <c r="I370" s="151"/>
    </row>
    <row r="371" spans="8:9" ht="20.100000000000001" customHeight="1" x14ac:dyDescent="0.2">
      <c r="H371" s="151"/>
      <c r="I371" s="151"/>
    </row>
    <row r="372" spans="8:9" ht="20.100000000000001" customHeight="1" x14ac:dyDescent="0.2">
      <c r="H372" s="151"/>
      <c r="I372" s="151"/>
    </row>
    <row r="373" spans="8:9" ht="20.100000000000001" customHeight="1" x14ac:dyDescent="0.2">
      <c r="H373" s="151"/>
      <c r="I373" s="151"/>
    </row>
    <row r="374" spans="8:9" ht="20.100000000000001" customHeight="1" x14ac:dyDescent="0.2">
      <c r="H374" s="151"/>
      <c r="I374" s="151"/>
    </row>
    <row r="375" spans="8:9" ht="20.100000000000001" customHeight="1" x14ac:dyDescent="0.2">
      <c r="H375" s="151"/>
      <c r="I375" s="151"/>
    </row>
    <row r="376" spans="8:9" ht="20.100000000000001" customHeight="1" x14ac:dyDescent="0.2">
      <c r="H376" s="151"/>
      <c r="I376" s="151"/>
    </row>
    <row r="377" spans="8:9" ht="20.100000000000001" customHeight="1" x14ac:dyDescent="0.2">
      <c r="H377" s="151"/>
      <c r="I377" s="151"/>
    </row>
    <row r="378" spans="8:9" ht="20.100000000000001" customHeight="1" x14ac:dyDescent="0.2">
      <c r="H378" s="151"/>
      <c r="I378" s="151"/>
    </row>
    <row r="379" spans="8:9" ht="20.100000000000001" customHeight="1" x14ac:dyDescent="0.2">
      <c r="H379" s="151"/>
      <c r="I379" s="151"/>
    </row>
    <row r="380" spans="8:9" ht="20.100000000000001" customHeight="1" x14ac:dyDescent="0.2">
      <c r="H380" s="151"/>
      <c r="I380" s="151"/>
    </row>
    <row r="381" spans="8:9" ht="20.100000000000001" customHeight="1" x14ac:dyDescent="0.2">
      <c r="H381" s="151"/>
      <c r="I381" s="151"/>
    </row>
    <row r="382" spans="8:9" ht="20.100000000000001" customHeight="1" x14ac:dyDescent="0.2">
      <c r="H382" s="151"/>
      <c r="I382" s="151"/>
    </row>
    <row r="383" spans="8:9" ht="20.100000000000001" customHeight="1" x14ac:dyDescent="0.2">
      <c r="H383" s="151"/>
      <c r="I383" s="151"/>
    </row>
    <row r="384" spans="8:9" ht="20.100000000000001" customHeight="1" x14ac:dyDescent="0.2">
      <c r="H384" s="151"/>
      <c r="I384" s="151"/>
    </row>
    <row r="385" spans="3:9" ht="20.100000000000001" customHeight="1" x14ac:dyDescent="0.2">
      <c r="H385" s="151"/>
      <c r="I385" s="151"/>
    </row>
    <row r="386" spans="3:9" ht="20.100000000000001" customHeight="1" x14ac:dyDescent="0.2">
      <c r="H386" s="151"/>
      <c r="I386" s="151"/>
    </row>
    <row r="387" spans="3:9" ht="20.100000000000001" customHeight="1" x14ac:dyDescent="0.2">
      <c r="C387" s="89">
        <v>5</v>
      </c>
    </row>
    <row r="437" spans="3:3" ht="20.100000000000001" customHeight="1" x14ac:dyDescent="0.2">
      <c r="C437" s="89">
        <v>5</v>
      </c>
    </row>
    <row r="487" spans="3:3" ht="20.100000000000001" customHeight="1" x14ac:dyDescent="0.2">
      <c r="C487" s="89">
        <v>5</v>
      </c>
    </row>
    <row r="537" spans="3:3" ht="20.100000000000001" customHeight="1" x14ac:dyDescent="0.2">
      <c r="C537" s="89">
        <v>5</v>
      </c>
    </row>
    <row r="587" spans="3:3" ht="20.100000000000001" customHeight="1" x14ac:dyDescent="0.2">
      <c r="C587" s="89">
        <v>5</v>
      </c>
    </row>
    <row r="637" spans="3:3" ht="20.100000000000001" customHeight="1" x14ac:dyDescent="0.2">
      <c r="C637" s="89">
        <v>5</v>
      </c>
    </row>
    <row r="687" spans="3:3" ht="20.100000000000001" customHeight="1" x14ac:dyDescent="0.2">
      <c r="C687" s="89">
        <v>5</v>
      </c>
    </row>
    <row r="737" spans="3:3" ht="20.100000000000001" customHeight="1" x14ac:dyDescent="0.2">
      <c r="C737" s="89">
        <v>5</v>
      </c>
    </row>
    <row r="787" spans="3:3" ht="20.100000000000001" customHeight="1" x14ac:dyDescent="0.2">
      <c r="C787" s="89">
        <v>5</v>
      </c>
    </row>
    <row r="837" spans="3:3" ht="20.100000000000001" customHeight="1" x14ac:dyDescent="0.2">
      <c r="C837" s="89">
        <v>5</v>
      </c>
    </row>
    <row r="887" spans="3:3" ht="20.100000000000001" customHeight="1" x14ac:dyDescent="0.2">
      <c r="C887" s="89">
        <v>5</v>
      </c>
    </row>
    <row r="888" spans="3:3" ht="20.100000000000001" customHeight="1" x14ac:dyDescent="0.2">
      <c r="C888" s="89" t="e">
        <f>Datos!#REF!</f>
        <v>#REF!</v>
      </c>
    </row>
    <row r="937" spans="3:3" ht="20.100000000000001" customHeight="1" x14ac:dyDescent="0.2">
      <c r="C937" s="89">
        <v>5</v>
      </c>
    </row>
    <row r="938" spans="3:3" ht="20.100000000000001" customHeight="1" x14ac:dyDescent="0.2">
      <c r="C938" s="89" t="e">
        <f>Datos!#REF!</f>
        <v>#REF!</v>
      </c>
    </row>
    <row r="987" spans="3:3" ht="20.100000000000001" customHeight="1" x14ac:dyDescent="0.2">
      <c r="C987" s="89">
        <v>5</v>
      </c>
    </row>
    <row r="988" spans="3:3" ht="20.100000000000001" customHeight="1" x14ac:dyDescent="0.2">
      <c r="C988" s="89" t="e">
        <f>Datos!#REF!</f>
        <v>#REF!</v>
      </c>
    </row>
    <row r="1037" spans="3:3" ht="20.100000000000001" customHeight="1" x14ac:dyDescent="0.2">
      <c r="C1037" s="89">
        <v>5</v>
      </c>
    </row>
    <row r="1038" spans="3:3" ht="20.100000000000001" customHeight="1" x14ac:dyDescent="0.2">
      <c r="C1038" s="89" t="e">
        <f>Datos!#REF!</f>
        <v>#REF!</v>
      </c>
    </row>
    <row r="1088" spans="3:3" ht="20.100000000000001" customHeight="1" x14ac:dyDescent="0.2">
      <c r="C1088" s="89" t="e">
        <f>Datos!#REF!</f>
        <v>#REF!</v>
      </c>
    </row>
    <row r="1137" spans="3:3" ht="20.100000000000001" customHeight="1" x14ac:dyDescent="0.2">
      <c r="C1137" s="89">
        <v>7</v>
      </c>
    </row>
    <row r="1138" spans="3:3" ht="20.100000000000001" customHeight="1" x14ac:dyDescent="0.2">
      <c r="C1138" s="89" t="e">
        <f>Datos!#REF!</f>
        <v>#REF!</v>
      </c>
    </row>
    <row r="1188" spans="3:3" ht="20.100000000000001" customHeight="1" x14ac:dyDescent="0.2">
      <c r="C1188" s="89" t="e">
        <f>Datos!#REF!</f>
        <v>#REF!</v>
      </c>
    </row>
    <row r="1237" spans="3:3" ht="20.100000000000001" customHeight="1" x14ac:dyDescent="0.2">
      <c r="C1237" s="89">
        <v>8</v>
      </c>
    </row>
    <row r="1238" spans="3:3" ht="20.100000000000001" customHeight="1" x14ac:dyDescent="0.2">
      <c r="C1238" s="89" t="e">
        <f>Datos!#REF!</f>
        <v>#REF!</v>
      </c>
    </row>
    <row r="1287" spans="3:3" ht="20.100000000000001" customHeight="1" x14ac:dyDescent="0.2">
      <c r="C1287" s="89">
        <v>8</v>
      </c>
    </row>
    <row r="1288" spans="3:3" ht="20.100000000000001" customHeight="1" x14ac:dyDescent="0.2">
      <c r="C1288" s="89" t="e">
        <f>Datos!#REF!</f>
        <v>#REF!</v>
      </c>
    </row>
    <row r="1337" spans="3:3" ht="20.100000000000001" customHeight="1" x14ac:dyDescent="0.2">
      <c r="C1337" s="89">
        <v>8</v>
      </c>
    </row>
    <row r="1338" spans="3:3" ht="20.100000000000001" customHeight="1" x14ac:dyDescent="0.2">
      <c r="C1338" s="89" t="e">
        <f>Datos!#REF!</f>
        <v>#REF!</v>
      </c>
    </row>
    <row r="1387" spans="3:3" ht="20.100000000000001" customHeight="1" x14ac:dyDescent="0.2">
      <c r="C1387" s="89">
        <v>8</v>
      </c>
    </row>
    <row r="1388" spans="3:3" ht="20.100000000000001" customHeight="1" x14ac:dyDescent="0.2">
      <c r="C1388" s="89" t="e">
        <f>Datos!#REF!</f>
        <v>#REF!</v>
      </c>
    </row>
    <row r="1437" spans="3:3" ht="20.100000000000001" customHeight="1" x14ac:dyDescent="0.2">
      <c r="C1437" s="89">
        <v>8</v>
      </c>
    </row>
    <row r="1438" spans="3:3" ht="20.100000000000001" customHeight="1" x14ac:dyDescent="0.2">
      <c r="C1438" s="89" t="e">
        <f>Datos!#REF!</f>
        <v>#REF!</v>
      </c>
    </row>
    <row r="1488" spans="3:3" ht="20.100000000000001" customHeight="1" x14ac:dyDescent="0.2">
      <c r="C1488" s="89" t="e">
        <f>Datos!#REF!</f>
        <v>#REF!</v>
      </c>
    </row>
    <row r="1538" spans="3:3" ht="20.100000000000001" customHeight="1" x14ac:dyDescent="0.2">
      <c r="C1538" s="89" t="e">
        <f>Datos!#REF!</f>
        <v>#REF!</v>
      </c>
    </row>
    <row r="1588" spans="3:3" ht="20.100000000000001" customHeight="1" x14ac:dyDescent="0.2">
      <c r="C1588" s="89" t="e">
        <f>Datos!#REF!</f>
        <v>#REF!</v>
      </c>
    </row>
    <row r="1637" spans="3:3" ht="20.100000000000001" customHeight="1" x14ac:dyDescent="0.2">
      <c r="C1637" s="89">
        <v>12</v>
      </c>
    </row>
    <row r="1638" spans="3:3" ht="20.100000000000001" customHeight="1" x14ac:dyDescent="0.2">
      <c r="C1638" s="89" t="e">
        <f>Datos!#REF!</f>
        <v>#REF!</v>
      </c>
    </row>
    <row r="1687" spans="3:3" ht="20.100000000000001" customHeight="1" x14ac:dyDescent="0.2">
      <c r="C1687" s="89">
        <v>12</v>
      </c>
    </row>
    <row r="1688" spans="3:3" ht="20.100000000000001" customHeight="1" x14ac:dyDescent="0.2">
      <c r="C1688" s="89" t="e">
        <f>Datos!#REF!</f>
        <v>#REF!</v>
      </c>
    </row>
    <row r="1737" spans="3:3" ht="20.100000000000001" customHeight="1" x14ac:dyDescent="0.2">
      <c r="C1737" s="89">
        <v>12</v>
      </c>
    </row>
    <row r="1738" spans="3:3" ht="20.100000000000001" customHeight="1" x14ac:dyDescent="0.2">
      <c r="C1738" s="89" t="e">
        <f>Datos!#REF!</f>
        <v>#REF!</v>
      </c>
    </row>
    <row r="1787" spans="3:3" ht="20.100000000000001" customHeight="1" x14ac:dyDescent="0.2">
      <c r="C1787" s="89">
        <v>12</v>
      </c>
    </row>
    <row r="1788" spans="3:3" ht="20.100000000000001" customHeight="1" x14ac:dyDescent="0.2">
      <c r="C1788" s="89" t="e">
        <f>Datos!#REF!</f>
        <v>#REF!</v>
      </c>
    </row>
    <row r="1837" spans="3:3" ht="20.100000000000001" customHeight="1" x14ac:dyDescent="0.2">
      <c r="C1837" s="89">
        <v>12</v>
      </c>
    </row>
    <row r="1838" spans="3:3" ht="20.100000000000001" customHeight="1" x14ac:dyDescent="0.2">
      <c r="C1838" s="89" t="e">
        <f>Datos!#REF!</f>
        <v>#REF!</v>
      </c>
    </row>
    <row r="1887" spans="3:3" ht="20.100000000000001" customHeight="1" x14ac:dyDescent="0.2">
      <c r="C1887" s="89">
        <v>13</v>
      </c>
    </row>
    <row r="1888" spans="3:3" ht="20.100000000000001" customHeight="1" x14ac:dyDescent="0.2">
      <c r="C1888" s="89" t="e">
        <f>Datos!#REF!</f>
        <v>#REF!</v>
      </c>
    </row>
    <row r="1937" spans="3:3" ht="20.100000000000001" customHeight="1" x14ac:dyDescent="0.2">
      <c r="C1937" s="89">
        <v>13</v>
      </c>
    </row>
    <row r="1938" spans="3:3" ht="20.100000000000001" customHeight="1" x14ac:dyDescent="0.2">
      <c r="C1938" s="89" t="e">
        <f>Datos!#REF!</f>
        <v>#REF!</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283" priority="23" stopIfTrue="1">
      <formula>#REF!=1</formula>
    </cfRule>
  </conditionalFormatting>
  <conditionalFormatting sqref="B26:B42">
    <cfRule type="expression" dxfId="282" priority="24" stopIfTrue="1">
      <formula>#REF!&gt;0</formula>
    </cfRule>
    <cfRule type="expression" dxfId="281" priority="25" stopIfTrue="1">
      <formula>#REF!&gt;0</formula>
    </cfRule>
    <cfRule type="expression" dxfId="280" priority="26" stopIfTrue="1">
      <formula>#REF!&gt;0</formula>
    </cfRule>
  </conditionalFormatting>
  <conditionalFormatting sqref="D15:D18">
    <cfRule type="expression" dxfId="279" priority="31" stopIfTrue="1">
      <formula>#REF!=1</formula>
    </cfRule>
  </conditionalFormatting>
  <conditionalFormatting sqref="C26:C42">
    <cfRule type="expression" dxfId="278" priority="7" stopIfTrue="1">
      <formula>#REF!&gt;0</formula>
    </cfRule>
    <cfRule type="expression" dxfId="277" priority="8" stopIfTrue="1">
      <formula>#REF!&gt;0</formula>
    </cfRule>
    <cfRule type="expression" dxfId="276"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J26:J42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DS6200"/>
  <sheetViews>
    <sheetView showGridLines="0" showZeros="0" tabSelected="1" view="pageLayout" topLeftCell="A744" zoomScaleNormal="120" zoomScaleSheetLayoutView="100" workbookViewId="0">
      <selection activeCell="A801" sqref="A801:XFD4199"/>
    </sheetView>
  </sheetViews>
  <sheetFormatPr baseColWidth="10" defaultColWidth="11.42578125" defaultRowHeight="24" customHeight="1" x14ac:dyDescent="0.2"/>
  <cols>
    <col min="1" max="1" width="15.5703125" style="98" customWidth="1"/>
    <col min="2" max="2" width="20.7109375" style="98" customWidth="1"/>
    <col min="3" max="3" width="43.7109375" style="98" customWidth="1"/>
    <col min="4" max="4" width="10.7109375" style="98" customWidth="1"/>
    <col min="5" max="5" width="12.7109375" style="98" customWidth="1"/>
    <col min="6" max="7" width="15.5703125" style="115" customWidth="1"/>
    <col min="8" max="123" width="11.42578125" style="232"/>
    <col min="124" max="16384" width="11.42578125" style="98"/>
  </cols>
  <sheetData>
    <row r="1" spans="1:123" ht="24" customHeight="1" x14ac:dyDescent="0.2">
      <c r="A1" s="284" t="s">
        <v>37</v>
      </c>
      <c r="B1" s="285"/>
      <c r="C1" s="285"/>
      <c r="D1" s="285"/>
      <c r="E1" s="285"/>
      <c r="F1" s="285"/>
      <c r="G1" s="286"/>
    </row>
    <row r="2" spans="1:123" ht="24" customHeight="1" x14ac:dyDescent="0.2">
      <c r="A2" s="287" t="s">
        <v>602</v>
      </c>
      <c r="B2" s="99" t="str">
        <f>Comitente</f>
        <v>DIRECCION PROVINCIAL REDES DE GAS</v>
      </c>
      <c r="C2" s="94"/>
      <c r="D2" s="100"/>
      <c r="E2" s="100"/>
      <c r="F2" s="101"/>
      <c r="G2" s="288"/>
    </row>
    <row r="3" spans="1:123" ht="24" customHeight="1" x14ac:dyDescent="0.2">
      <c r="A3" s="287" t="s">
        <v>603</v>
      </c>
      <c r="B3" s="99">
        <f>Contratista</f>
        <v>0</v>
      </c>
      <c r="C3" s="95"/>
      <c r="D3" s="95"/>
      <c r="E3" s="95"/>
      <c r="F3" s="102"/>
      <c r="G3" s="289"/>
    </row>
    <row r="4" spans="1:123" ht="24" customHeight="1" x14ac:dyDescent="0.2">
      <c r="A4" s="287" t="s">
        <v>24</v>
      </c>
      <c r="B4" s="99" t="str">
        <f>Obra</f>
        <v>“SERVICIO de MANTENIMIENTO de las INSTALACIONES de GAS en los ESTABLECIMIENTOS EDUCATIVOS”</v>
      </c>
      <c r="C4" s="95"/>
      <c r="D4" s="95"/>
      <c r="E4" s="95"/>
      <c r="F4" s="102" t="s">
        <v>38</v>
      </c>
      <c r="G4" s="290">
        <f>Fecha_Base</f>
        <v>0</v>
      </c>
    </row>
    <row r="5" spans="1:123" ht="24" customHeight="1" x14ac:dyDescent="0.2">
      <c r="A5" s="291" t="s">
        <v>601</v>
      </c>
      <c r="B5" s="96" t="str">
        <f>Ubicación</f>
        <v>DEPARTAMENTO JACHAL A</v>
      </c>
      <c r="C5" s="96"/>
      <c r="D5" s="103"/>
      <c r="E5" s="104"/>
      <c r="F5" s="105"/>
      <c r="G5" s="292"/>
    </row>
    <row r="6" spans="1:123" ht="24" customHeight="1" x14ac:dyDescent="0.2">
      <c r="A6" s="291" t="s">
        <v>39</v>
      </c>
      <c r="B6" s="106" t="str">
        <f>IFERROR(VALUE(LEFT(B7,FIND(".",B7)-1)),"")</f>
        <v/>
      </c>
      <c r="C6" s="97" t="str">
        <f>IFERROR(VLOOKUP(B6,Tabla_CyP,2,FALSE),"")</f>
        <v/>
      </c>
      <c r="D6" s="97"/>
      <c r="E6" s="104"/>
      <c r="F6" s="105"/>
      <c r="G6" s="292"/>
    </row>
    <row r="7" spans="1:123" ht="24" customHeight="1" x14ac:dyDescent="0.2">
      <c r="A7" s="291" t="s">
        <v>25</v>
      </c>
      <c r="B7" s="107">
        <f>IFERROR(VLOOKUP(COUNTIF($A$1:A7,"ANALISIS DE PRECIOS"),Tabla_NumeroItem,2,FALSE),"")</f>
        <v>1</v>
      </c>
      <c r="C7" s="97" t="str">
        <f>IFERROR(VLOOKUP(B7,Tabla_CyP,2,FALSE),"")</f>
        <v>Escuela Esteban Gascon</v>
      </c>
      <c r="D7" s="103"/>
      <c r="E7" s="104"/>
      <c r="F7" s="102" t="s">
        <v>26</v>
      </c>
      <c r="G7" s="293" t="str">
        <f>IFERROR(VLOOKUP(B7,Tabla_CyP,4,FALSE),"")</f>
        <v>1</v>
      </c>
    </row>
    <row r="8" spans="1:123" ht="24" customHeight="1" x14ac:dyDescent="0.2">
      <c r="A8" s="291"/>
      <c r="B8" s="96"/>
      <c r="C8" s="97"/>
      <c r="D8" s="103"/>
      <c r="E8" s="104"/>
      <c r="F8" s="105"/>
      <c r="G8" s="292"/>
    </row>
    <row r="9" spans="1:123" ht="24" customHeight="1" x14ac:dyDescent="0.2">
      <c r="A9" s="389" t="s">
        <v>507</v>
      </c>
      <c r="B9" s="390"/>
      <c r="C9" s="391" t="s">
        <v>0</v>
      </c>
      <c r="D9" s="391" t="s">
        <v>27</v>
      </c>
      <c r="E9" s="393" t="s">
        <v>28</v>
      </c>
      <c r="F9" s="387" t="s">
        <v>29</v>
      </c>
      <c r="G9" s="387" t="s">
        <v>30</v>
      </c>
    </row>
    <row r="10" spans="1:123" s="109" customFormat="1" ht="24" customHeight="1" x14ac:dyDescent="0.2">
      <c r="A10" s="108" t="s">
        <v>508</v>
      </c>
      <c r="B10" s="108" t="s">
        <v>509</v>
      </c>
      <c r="C10" s="392"/>
      <c r="D10" s="392"/>
      <c r="E10" s="394"/>
      <c r="F10" s="388"/>
      <c r="G10" s="388"/>
      <c r="H10" s="233"/>
      <c r="I10" s="233"/>
      <c r="J10" s="233"/>
      <c r="K10" s="233"/>
      <c r="L10" s="233"/>
      <c r="M10" s="233"/>
      <c r="N10" s="233"/>
      <c r="O10" s="233"/>
      <c r="P10" s="233"/>
      <c r="Q10" s="233"/>
      <c r="R10" s="233"/>
      <c r="S10" s="233"/>
      <c r="T10" s="233"/>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c r="BM10" s="233"/>
      <c r="BN10" s="233"/>
      <c r="BO10" s="233"/>
      <c r="BP10" s="233"/>
      <c r="BQ10" s="233"/>
      <c r="BR10" s="233"/>
      <c r="BS10" s="233"/>
      <c r="BT10" s="233"/>
      <c r="BU10" s="233"/>
      <c r="BV10" s="233"/>
      <c r="BW10" s="233"/>
      <c r="BX10" s="233"/>
      <c r="BY10" s="233"/>
      <c r="BZ10" s="233"/>
      <c r="CA10" s="233"/>
      <c r="CB10" s="233"/>
      <c r="CC10" s="233"/>
      <c r="CD10" s="233"/>
      <c r="CE10" s="233"/>
      <c r="CF10" s="233"/>
      <c r="CG10" s="233"/>
      <c r="CH10" s="233"/>
      <c r="CI10" s="233"/>
      <c r="CJ10" s="233"/>
      <c r="CK10" s="233"/>
      <c r="CL10" s="233"/>
      <c r="CM10" s="233"/>
      <c r="CN10" s="233"/>
      <c r="CO10" s="233"/>
      <c r="CP10" s="233"/>
      <c r="CQ10" s="233"/>
      <c r="CR10" s="233"/>
      <c r="CS10" s="233"/>
      <c r="CT10" s="233"/>
      <c r="CU10" s="233"/>
      <c r="CV10" s="233"/>
      <c r="CW10" s="233"/>
      <c r="CX10" s="233"/>
      <c r="CY10" s="233"/>
      <c r="CZ10" s="233"/>
      <c r="DA10" s="233"/>
      <c r="DB10" s="233"/>
      <c r="DC10" s="233"/>
      <c r="DD10" s="233"/>
      <c r="DE10" s="233"/>
      <c r="DF10" s="233"/>
      <c r="DG10" s="233"/>
      <c r="DH10" s="233"/>
      <c r="DI10" s="233"/>
      <c r="DJ10" s="233"/>
      <c r="DK10" s="233"/>
      <c r="DL10" s="233"/>
      <c r="DM10" s="233"/>
      <c r="DN10" s="233"/>
      <c r="DO10" s="233"/>
      <c r="DP10" s="233"/>
      <c r="DQ10" s="233"/>
      <c r="DR10" s="233"/>
      <c r="DS10" s="233"/>
    </row>
    <row r="11" spans="1:123" ht="24" customHeight="1" x14ac:dyDescent="0.2">
      <c r="A11" s="294"/>
      <c r="B11" s="110"/>
      <c r="C11" s="282" t="s">
        <v>604</v>
      </c>
      <c r="D11" s="111"/>
      <c r="E11" s="112"/>
      <c r="F11" s="113"/>
      <c r="G11" s="295"/>
    </row>
    <row r="12" spans="1:123" s="232" customFormat="1" ht="24" customHeight="1" x14ac:dyDescent="0.2">
      <c r="A12" s="229" t="str">
        <f t="shared" ref="A12:A25" si="0">IFERROR(VLOOKUP(C12,Tabla_Insumos,4,FALSE),"")</f>
        <v/>
      </c>
      <c r="B12" s="227" t="str">
        <f t="shared" ref="B12" si="1">IFERROR(VLOOKUP(C12,Tabla_Insumos,5,FALSE),"")</f>
        <v/>
      </c>
      <c r="C12" s="228"/>
      <c r="D12" s="229" t="str">
        <f t="shared" ref="D12" si="2">IFERROR(VLOOKUP(C12,Tabla_Insumos,2,FALSE),"")</f>
        <v/>
      </c>
      <c r="E12" s="230"/>
      <c r="F12" s="231">
        <f t="shared" ref="F12" si="3">IFERROR(VLOOKUP(C12,Tabla_Insumos,3,FALSE),0)</f>
        <v>0</v>
      </c>
      <c r="G12" s="296">
        <f>ROUND(E12*F12,2)</f>
        <v>0</v>
      </c>
    </row>
    <row r="13" spans="1:123" s="232" customFormat="1" ht="24" customHeight="1" x14ac:dyDescent="0.2">
      <c r="A13" s="229" t="str">
        <f t="shared" si="0"/>
        <v/>
      </c>
      <c r="B13" s="227" t="str">
        <f t="shared" ref="B13:B25" si="4">IFERROR(VLOOKUP(C13,Tabla_Insumos,5,FALSE),"")</f>
        <v/>
      </c>
      <c r="C13" s="228"/>
      <c r="D13" s="229" t="str">
        <f t="shared" ref="D13:D25" si="5">IFERROR(VLOOKUP(C13,Tabla_Insumos,2,FALSE),"")</f>
        <v/>
      </c>
      <c r="E13" s="230"/>
      <c r="F13" s="231">
        <f t="shared" ref="F13:F25" si="6">IFERROR(VLOOKUP(C13,Tabla_Insumos,3,FALSE),0)</f>
        <v>0</v>
      </c>
      <c r="G13" s="296">
        <f t="shared" ref="G13:G25" si="7">ROUND(E13*F13,2)</f>
        <v>0</v>
      </c>
    </row>
    <row r="14" spans="1:123" s="232" customFormat="1" ht="24" customHeight="1" x14ac:dyDescent="0.2">
      <c r="A14" s="229" t="str">
        <f t="shared" si="0"/>
        <v/>
      </c>
      <c r="B14" s="227" t="str">
        <f t="shared" si="4"/>
        <v/>
      </c>
      <c r="C14" s="228"/>
      <c r="D14" s="229" t="str">
        <f t="shared" si="5"/>
        <v/>
      </c>
      <c r="E14" s="230"/>
      <c r="F14" s="231">
        <f t="shared" si="6"/>
        <v>0</v>
      </c>
      <c r="G14" s="296">
        <f t="shared" si="7"/>
        <v>0</v>
      </c>
    </row>
    <row r="15" spans="1:123" s="232" customFormat="1" ht="24" customHeight="1" x14ac:dyDescent="0.2">
      <c r="A15" s="229" t="str">
        <f t="shared" si="0"/>
        <v/>
      </c>
      <c r="B15" s="227" t="str">
        <f t="shared" si="4"/>
        <v/>
      </c>
      <c r="C15" s="228"/>
      <c r="D15" s="229" t="str">
        <f t="shared" si="5"/>
        <v/>
      </c>
      <c r="E15" s="230"/>
      <c r="F15" s="231">
        <f t="shared" si="6"/>
        <v>0</v>
      </c>
      <c r="G15" s="296">
        <f t="shared" si="7"/>
        <v>0</v>
      </c>
    </row>
    <row r="16" spans="1:123" s="232" customFormat="1" ht="24" customHeight="1" x14ac:dyDescent="0.2">
      <c r="A16" s="229" t="str">
        <f t="shared" si="0"/>
        <v/>
      </c>
      <c r="B16" s="227" t="str">
        <f t="shared" si="4"/>
        <v/>
      </c>
      <c r="C16" s="228"/>
      <c r="D16" s="229" t="str">
        <f t="shared" si="5"/>
        <v/>
      </c>
      <c r="E16" s="230"/>
      <c r="F16" s="231">
        <f t="shared" si="6"/>
        <v>0</v>
      </c>
      <c r="G16" s="296">
        <f t="shared" si="7"/>
        <v>0</v>
      </c>
    </row>
    <row r="17" spans="1:7" s="232" customFormat="1" ht="24" customHeight="1" x14ac:dyDescent="0.2">
      <c r="A17" s="229" t="str">
        <f t="shared" si="0"/>
        <v/>
      </c>
      <c r="B17" s="227" t="str">
        <f t="shared" si="4"/>
        <v/>
      </c>
      <c r="C17" s="228"/>
      <c r="D17" s="229" t="str">
        <f t="shared" si="5"/>
        <v/>
      </c>
      <c r="E17" s="230"/>
      <c r="F17" s="231">
        <f t="shared" si="6"/>
        <v>0</v>
      </c>
      <c r="G17" s="296">
        <f t="shared" si="7"/>
        <v>0</v>
      </c>
    </row>
    <row r="18" spans="1:7" s="232" customFormat="1" ht="24" customHeight="1" x14ac:dyDescent="0.2">
      <c r="A18" s="229" t="str">
        <f t="shared" si="0"/>
        <v/>
      </c>
      <c r="B18" s="227" t="str">
        <f t="shared" si="4"/>
        <v/>
      </c>
      <c r="C18" s="228"/>
      <c r="D18" s="229" t="str">
        <f t="shared" si="5"/>
        <v/>
      </c>
      <c r="E18" s="230"/>
      <c r="F18" s="231">
        <f t="shared" si="6"/>
        <v>0</v>
      </c>
      <c r="G18" s="296">
        <f t="shared" si="7"/>
        <v>0</v>
      </c>
    </row>
    <row r="19" spans="1:7" s="232" customFormat="1" ht="24" customHeight="1" x14ac:dyDescent="0.2">
      <c r="A19" s="229" t="str">
        <f t="shared" si="0"/>
        <v/>
      </c>
      <c r="B19" s="227" t="str">
        <f t="shared" si="4"/>
        <v/>
      </c>
      <c r="C19" s="228"/>
      <c r="D19" s="229" t="str">
        <f t="shared" si="5"/>
        <v/>
      </c>
      <c r="E19" s="230"/>
      <c r="F19" s="231">
        <f t="shared" si="6"/>
        <v>0</v>
      </c>
      <c r="G19" s="296">
        <f t="shared" si="7"/>
        <v>0</v>
      </c>
    </row>
    <row r="20" spans="1:7" s="232" customFormat="1" ht="24" customHeight="1" x14ac:dyDescent="0.2">
      <c r="A20" s="229" t="str">
        <f t="shared" si="0"/>
        <v/>
      </c>
      <c r="B20" s="227" t="str">
        <f t="shared" si="4"/>
        <v/>
      </c>
      <c r="C20" s="228"/>
      <c r="D20" s="229" t="str">
        <f t="shared" si="5"/>
        <v/>
      </c>
      <c r="E20" s="230"/>
      <c r="F20" s="231">
        <f t="shared" si="6"/>
        <v>0</v>
      </c>
      <c r="G20" s="296">
        <f t="shared" si="7"/>
        <v>0</v>
      </c>
    </row>
    <row r="21" spans="1:7" s="232" customFormat="1" ht="24" customHeight="1" x14ac:dyDescent="0.2">
      <c r="A21" s="229" t="str">
        <f t="shared" si="0"/>
        <v/>
      </c>
      <c r="B21" s="227" t="str">
        <f t="shared" si="4"/>
        <v/>
      </c>
      <c r="C21" s="228"/>
      <c r="D21" s="229" t="str">
        <f t="shared" si="5"/>
        <v/>
      </c>
      <c r="E21" s="230"/>
      <c r="F21" s="231">
        <f t="shared" si="6"/>
        <v>0</v>
      </c>
      <c r="G21" s="296">
        <f t="shared" si="7"/>
        <v>0</v>
      </c>
    </row>
    <row r="22" spans="1:7" s="232" customFormat="1" ht="24" customHeight="1" x14ac:dyDescent="0.2">
      <c r="A22" s="229" t="str">
        <f t="shared" si="0"/>
        <v/>
      </c>
      <c r="B22" s="227" t="str">
        <f t="shared" si="4"/>
        <v/>
      </c>
      <c r="C22" s="228"/>
      <c r="D22" s="229" t="str">
        <f t="shared" si="5"/>
        <v/>
      </c>
      <c r="E22" s="230"/>
      <c r="F22" s="231">
        <f t="shared" si="6"/>
        <v>0</v>
      </c>
      <c r="G22" s="296">
        <f t="shared" si="7"/>
        <v>0</v>
      </c>
    </row>
    <row r="23" spans="1:7" s="232" customFormat="1" ht="24" customHeight="1" x14ac:dyDescent="0.2">
      <c r="A23" s="229" t="str">
        <f t="shared" si="0"/>
        <v/>
      </c>
      <c r="B23" s="227" t="str">
        <f t="shared" si="4"/>
        <v/>
      </c>
      <c r="C23" s="228"/>
      <c r="D23" s="229" t="str">
        <f t="shared" si="5"/>
        <v/>
      </c>
      <c r="E23" s="230"/>
      <c r="F23" s="231">
        <f t="shared" si="6"/>
        <v>0</v>
      </c>
      <c r="G23" s="296">
        <f t="shared" si="7"/>
        <v>0</v>
      </c>
    </row>
    <row r="24" spans="1:7" s="232" customFormat="1" ht="24" customHeight="1" x14ac:dyDescent="0.2">
      <c r="A24" s="229" t="str">
        <f t="shared" si="0"/>
        <v/>
      </c>
      <c r="B24" s="227" t="str">
        <f t="shared" si="4"/>
        <v/>
      </c>
      <c r="C24" s="228"/>
      <c r="D24" s="229" t="str">
        <f t="shared" si="5"/>
        <v/>
      </c>
      <c r="E24" s="230"/>
      <c r="F24" s="231">
        <f t="shared" si="6"/>
        <v>0</v>
      </c>
      <c r="G24" s="296">
        <f t="shared" si="7"/>
        <v>0</v>
      </c>
    </row>
    <row r="25" spans="1:7" s="232" customFormat="1" ht="24" customHeight="1" x14ac:dyDescent="0.2">
      <c r="A25" s="229" t="str">
        <f t="shared" si="0"/>
        <v/>
      </c>
      <c r="B25" s="227" t="str">
        <f t="shared" si="4"/>
        <v/>
      </c>
      <c r="C25" s="228"/>
      <c r="D25" s="229" t="str">
        <f t="shared" si="5"/>
        <v/>
      </c>
      <c r="E25" s="230"/>
      <c r="F25" s="231">
        <f t="shared" si="6"/>
        <v>0</v>
      </c>
      <c r="G25" s="296">
        <f t="shared" si="7"/>
        <v>0</v>
      </c>
    </row>
    <row r="26" spans="1:7" ht="24" customHeight="1" x14ac:dyDescent="0.2">
      <c r="A26" s="297"/>
      <c r="B26" s="97"/>
      <c r="C26" s="97"/>
      <c r="D26" s="103"/>
      <c r="E26" s="104"/>
      <c r="F26" s="283" t="s">
        <v>31</v>
      </c>
      <c r="G26" s="298">
        <f>SUBTOTAL(9,G12:G25)</f>
        <v>0</v>
      </c>
    </row>
    <row r="27" spans="1:7" ht="24" customHeight="1" x14ac:dyDescent="0.2">
      <c r="A27" s="297"/>
      <c r="B27" s="97"/>
      <c r="C27" s="281" t="s">
        <v>605</v>
      </c>
      <c r="D27" s="103"/>
      <c r="E27" s="104"/>
      <c r="F27" s="105"/>
      <c r="G27" s="299"/>
    </row>
    <row r="28" spans="1:7" s="232" customFormat="1" ht="24" customHeight="1" x14ac:dyDescent="0.2">
      <c r="A28" s="229" t="str">
        <f t="shared" ref="A28:A35" si="8">IFERROR(VLOOKUP(C28,Tabla_Insumos,4,FALSE),"")</f>
        <v/>
      </c>
      <c r="B28" s="227">
        <f t="shared" ref="B28:B35" si="9">IFERROR(VLOOKUP(A28,Tabla_Indices,5,FALSE),"")</f>
        <v>0</v>
      </c>
      <c r="C28" s="228"/>
      <c r="D28" s="229" t="str">
        <f t="shared" ref="D28:D35" si="10">IFERROR(VLOOKUP(C28,Tabla_Insumos,2,FALSE),"")</f>
        <v/>
      </c>
      <c r="E28" s="230"/>
      <c r="F28" s="231">
        <f t="shared" ref="F28:F35" si="11">IFERROR(VLOOKUP(C28,Tabla_Insumos,3,FALSE),0)</f>
        <v>0</v>
      </c>
      <c r="G28" s="296">
        <f>ROUND(E28*F28,2)</f>
        <v>0</v>
      </c>
    </row>
    <row r="29" spans="1:7" s="232" customFormat="1" ht="24" customHeight="1" x14ac:dyDescent="0.2">
      <c r="A29" s="229" t="str">
        <f t="shared" si="8"/>
        <v/>
      </c>
      <c r="B29" s="227">
        <f t="shared" si="9"/>
        <v>0</v>
      </c>
      <c r="C29" s="228"/>
      <c r="D29" s="229" t="str">
        <f t="shared" si="10"/>
        <v/>
      </c>
      <c r="E29" s="230"/>
      <c r="F29" s="231">
        <f t="shared" si="11"/>
        <v>0</v>
      </c>
      <c r="G29" s="296">
        <f>ROUND(E29*F29,2)</f>
        <v>0</v>
      </c>
    </row>
    <row r="30" spans="1:7" s="232" customFormat="1" ht="24" customHeight="1" x14ac:dyDescent="0.2">
      <c r="A30" s="229" t="str">
        <f t="shared" si="8"/>
        <v/>
      </c>
      <c r="B30" s="227">
        <f t="shared" si="9"/>
        <v>0</v>
      </c>
      <c r="C30" s="228"/>
      <c r="D30" s="229" t="str">
        <f t="shared" si="10"/>
        <v/>
      </c>
      <c r="E30" s="230"/>
      <c r="F30" s="231">
        <f t="shared" si="11"/>
        <v>0</v>
      </c>
      <c r="G30" s="296">
        <f t="shared" ref="G30:G35" si="12">ROUND(E30*F30,2)</f>
        <v>0</v>
      </c>
    </row>
    <row r="31" spans="1:7" s="232" customFormat="1" ht="24" customHeight="1" x14ac:dyDescent="0.2">
      <c r="A31" s="229" t="str">
        <f t="shared" si="8"/>
        <v/>
      </c>
      <c r="B31" s="227">
        <f t="shared" si="9"/>
        <v>0</v>
      </c>
      <c r="C31" s="228"/>
      <c r="D31" s="229" t="str">
        <f t="shared" si="10"/>
        <v/>
      </c>
      <c r="E31" s="230"/>
      <c r="F31" s="231">
        <f t="shared" si="11"/>
        <v>0</v>
      </c>
      <c r="G31" s="296">
        <f t="shared" si="12"/>
        <v>0</v>
      </c>
    </row>
    <row r="32" spans="1:7" s="232" customFormat="1" ht="24" customHeight="1" x14ac:dyDescent="0.2">
      <c r="A32" s="229" t="str">
        <f t="shared" si="8"/>
        <v/>
      </c>
      <c r="B32" s="227">
        <f t="shared" si="9"/>
        <v>0</v>
      </c>
      <c r="C32" s="228"/>
      <c r="D32" s="229" t="str">
        <f t="shared" si="10"/>
        <v/>
      </c>
      <c r="E32" s="230"/>
      <c r="F32" s="231">
        <f t="shared" si="11"/>
        <v>0</v>
      </c>
      <c r="G32" s="296">
        <f t="shared" si="12"/>
        <v>0</v>
      </c>
    </row>
    <row r="33" spans="1:7" s="232" customFormat="1" ht="24" customHeight="1" x14ac:dyDescent="0.2">
      <c r="A33" s="229" t="str">
        <f t="shared" si="8"/>
        <v/>
      </c>
      <c r="B33" s="227">
        <f t="shared" si="9"/>
        <v>0</v>
      </c>
      <c r="C33" s="228"/>
      <c r="D33" s="229" t="str">
        <f t="shared" si="10"/>
        <v/>
      </c>
      <c r="E33" s="230"/>
      <c r="F33" s="231">
        <f t="shared" si="11"/>
        <v>0</v>
      </c>
      <c r="G33" s="296">
        <f t="shared" si="12"/>
        <v>0</v>
      </c>
    </row>
    <row r="34" spans="1:7" s="232" customFormat="1" ht="24" customHeight="1" x14ac:dyDescent="0.2">
      <c r="A34" s="229" t="str">
        <f t="shared" si="8"/>
        <v/>
      </c>
      <c r="B34" s="227">
        <f t="shared" si="9"/>
        <v>0</v>
      </c>
      <c r="C34" s="228"/>
      <c r="D34" s="229" t="str">
        <f t="shared" si="10"/>
        <v/>
      </c>
      <c r="E34" s="230"/>
      <c r="F34" s="231">
        <f t="shared" si="11"/>
        <v>0</v>
      </c>
      <c r="G34" s="296">
        <f t="shared" si="12"/>
        <v>0</v>
      </c>
    </row>
    <row r="35" spans="1:7" s="232" customFormat="1" ht="24" customHeight="1" x14ac:dyDescent="0.2">
      <c r="A35" s="229" t="str">
        <f t="shared" si="8"/>
        <v/>
      </c>
      <c r="B35" s="227">
        <f t="shared" si="9"/>
        <v>0</v>
      </c>
      <c r="C35" s="228"/>
      <c r="D35" s="229" t="str">
        <f t="shared" si="10"/>
        <v/>
      </c>
      <c r="E35" s="230"/>
      <c r="F35" s="231">
        <f t="shared" si="11"/>
        <v>0</v>
      </c>
      <c r="G35" s="296">
        <f t="shared" si="12"/>
        <v>0</v>
      </c>
    </row>
    <row r="36" spans="1:7" ht="24" customHeight="1" x14ac:dyDescent="0.2">
      <c r="A36" s="297"/>
      <c r="B36" s="97"/>
      <c r="C36" s="97"/>
      <c r="D36" s="103"/>
      <c r="E36" s="104"/>
      <c r="F36" s="283" t="s">
        <v>32</v>
      </c>
      <c r="G36" s="298">
        <f>SUBTOTAL(9,G28:G35)</f>
        <v>0</v>
      </c>
    </row>
    <row r="37" spans="1:7" ht="24" customHeight="1" x14ac:dyDescent="0.2">
      <c r="A37" s="297"/>
      <c r="B37" s="97"/>
      <c r="C37" s="281" t="s">
        <v>606</v>
      </c>
      <c r="D37" s="103"/>
      <c r="E37" s="104"/>
      <c r="F37" s="105"/>
      <c r="G37" s="299"/>
    </row>
    <row r="38" spans="1:7" s="232" customFormat="1" ht="24" customHeight="1" x14ac:dyDescent="0.2">
      <c r="A38" s="229" t="str">
        <f t="shared" ref="A38:A46" si="13">IFERROR(VLOOKUP(C38,Tabla_Insumos,4,FALSE),"")</f>
        <v/>
      </c>
      <c r="B38" s="227" t="str">
        <f t="shared" ref="B38:B46" si="14">IFERROR(VLOOKUP(C38,Tabla_Insumos,5,FALSE),"")</f>
        <v/>
      </c>
      <c r="C38" s="228"/>
      <c r="D38" s="229" t="str">
        <f t="shared" ref="D38:D46" si="15">IFERROR(VLOOKUP(C38,Tabla_Insumos,2,FALSE),"")</f>
        <v/>
      </c>
      <c r="E38" s="230"/>
      <c r="F38" s="231">
        <f t="shared" ref="F38:F46" si="16">IFERROR(VLOOKUP(C38,Tabla_Insumos,3,FALSE),0)</f>
        <v>0</v>
      </c>
      <c r="G38" s="296">
        <f t="shared" ref="G38:G46" si="17">ROUND(E38*F38,2)</f>
        <v>0</v>
      </c>
    </row>
    <row r="39" spans="1:7" s="232" customFormat="1" ht="24" customHeight="1" x14ac:dyDescent="0.2">
      <c r="A39" s="229" t="str">
        <f t="shared" si="13"/>
        <v/>
      </c>
      <c r="B39" s="227" t="str">
        <f t="shared" si="14"/>
        <v/>
      </c>
      <c r="C39" s="228"/>
      <c r="D39" s="229" t="str">
        <f t="shared" si="15"/>
        <v/>
      </c>
      <c r="E39" s="230"/>
      <c r="F39" s="231">
        <f t="shared" si="16"/>
        <v>0</v>
      </c>
      <c r="G39" s="296">
        <f t="shared" si="17"/>
        <v>0</v>
      </c>
    </row>
    <row r="40" spans="1:7" s="232" customFormat="1" ht="24" customHeight="1" x14ac:dyDescent="0.2">
      <c r="A40" s="229" t="str">
        <f t="shared" si="13"/>
        <v/>
      </c>
      <c r="B40" s="227" t="str">
        <f t="shared" si="14"/>
        <v/>
      </c>
      <c r="C40" s="228"/>
      <c r="D40" s="229" t="str">
        <f t="shared" si="15"/>
        <v/>
      </c>
      <c r="E40" s="230"/>
      <c r="F40" s="231">
        <f t="shared" si="16"/>
        <v>0</v>
      </c>
      <c r="G40" s="296">
        <f t="shared" si="17"/>
        <v>0</v>
      </c>
    </row>
    <row r="41" spans="1:7" s="232" customFormat="1" ht="24" customHeight="1" x14ac:dyDescent="0.2">
      <c r="A41" s="229" t="str">
        <f t="shared" si="13"/>
        <v/>
      </c>
      <c r="B41" s="227" t="str">
        <f t="shared" si="14"/>
        <v/>
      </c>
      <c r="C41" s="228"/>
      <c r="D41" s="229" t="str">
        <f t="shared" si="15"/>
        <v/>
      </c>
      <c r="E41" s="230"/>
      <c r="F41" s="231">
        <f t="shared" si="16"/>
        <v>0</v>
      </c>
      <c r="G41" s="296">
        <f t="shared" si="17"/>
        <v>0</v>
      </c>
    </row>
    <row r="42" spans="1:7" s="232" customFormat="1" ht="24" customHeight="1" x14ac:dyDescent="0.2">
      <c r="A42" s="229" t="str">
        <f t="shared" si="13"/>
        <v/>
      </c>
      <c r="B42" s="227" t="str">
        <f t="shared" si="14"/>
        <v/>
      </c>
      <c r="C42" s="228"/>
      <c r="D42" s="229" t="str">
        <f t="shared" si="15"/>
        <v/>
      </c>
      <c r="E42" s="230"/>
      <c r="F42" s="231">
        <f t="shared" si="16"/>
        <v>0</v>
      </c>
      <c r="G42" s="296">
        <f t="shared" si="17"/>
        <v>0</v>
      </c>
    </row>
    <row r="43" spans="1:7" s="232" customFormat="1" ht="24" customHeight="1" x14ac:dyDescent="0.2">
      <c r="A43" s="229" t="str">
        <f t="shared" si="13"/>
        <v/>
      </c>
      <c r="B43" s="227" t="str">
        <f t="shared" si="14"/>
        <v/>
      </c>
      <c r="C43" s="228"/>
      <c r="D43" s="229" t="str">
        <f t="shared" si="15"/>
        <v/>
      </c>
      <c r="E43" s="230"/>
      <c r="F43" s="231">
        <f t="shared" si="16"/>
        <v>0</v>
      </c>
      <c r="G43" s="296">
        <f t="shared" si="17"/>
        <v>0</v>
      </c>
    </row>
    <row r="44" spans="1:7" s="232" customFormat="1" ht="24" customHeight="1" x14ac:dyDescent="0.2">
      <c r="A44" s="229" t="str">
        <f t="shared" si="13"/>
        <v/>
      </c>
      <c r="B44" s="227" t="str">
        <f t="shared" si="14"/>
        <v/>
      </c>
      <c r="C44" s="228"/>
      <c r="D44" s="229" t="str">
        <f t="shared" si="15"/>
        <v/>
      </c>
      <c r="E44" s="230"/>
      <c r="F44" s="231">
        <f t="shared" si="16"/>
        <v>0</v>
      </c>
      <c r="G44" s="296">
        <f t="shared" si="17"/>
        <v>0</v>
      </c>
    </row>
    <row r="45" spans="1:7" s="232" customFormat="1" ht="24" customHeight="1" x14ac:dyDescent="0.2">
      <c r="A45" s="229" t="str">
        <f t="shared" si="13"/>
        <v/>
      </c>
      <c r="B45" s="227" t="str">
        <f t="shared" si="14"/>
        <v/>
      </c>
      <c r="C45" s="228"/>
      <c r="D45" s="229" t="str">
        <f t="shared" si="15"/>
        <v/>
      </c>
      <c r="E45" s="230"/>
      <c r="F45" s="231">
        <f t="shared" si="16"/>
        <v>0</v>
      </c>
      <c r="G45" s="296">
        <f t="shared" si="17"/>
        <v>0</v>
      </c>
    </row>
    <row r="46" spans="1:7" s="232" customFormat="1" ht="24" customHeight="1" x14ac:dyDescent="0.2">
      <c r="A46" s="229" t="str">
        <f t="shared" si="13"/>
        <v/>
      </c>
      <c r="B46" s="227" t="str">
        <f t="shared" si="14"/>
        <v/>
      </c>
      <c r="C46" s="228"/>
      <c r="D46" s="229" t="str">
        <f t="shared" si="15"/>
        <v/>
      </c>
      <c r="E46" s="230"/>
      <c r="F46" s="231">
        <f t="shared" si="16"/>
        <v>0</v>
      </c>
      <c r="G46" s="296">
        <f t="shared" si="17"/>
        <v>0</v>
      </c>
    </row>
    <row r="47" spans="1:7" ht="24" customHeight="1" x14ac:dyDescent="0.2">
      <c r="A47" s="300"/>
      <c r="B47" s="103"/>
      <c r="C47" s="97"/>
      <c r="D47" s="103"/>
      <c r="E47" s="104"/>
      <c r="F47" s="283" t="s">
        <v>33</v>
      </c>
      <c r="G47" s="298">
        <f>SUBTOTAL(9,G38:G46)</f>
        <v>0</v>
      </c>
    </row>
    <row r="48" spans="1:7" ht="24" customHeight="1" x14ac:dyDescent="0.2">
      <c r="A48" s="301"/>
      <c r="B48" s="103"/>
      <c r="C48" s="97"/>
      <c r="D48" s="103"/>
      <c r="E48" s="104"/>
      <c r="F48" s="105"/>
      <c r="G48" s="299"/>
    </row>
    <row r="49" spans="1:123" ht="24" customHeight="1" x14ac:dyDescent="0.2">
      <c r="A49" s="302">
        <f>B7</f>
        <v>1</v>
      </c>
      <c r="B49" s="303" t="str">
        <f>C7</f>
        <v>Escuela Esteban Gascon</v>
      </c>
      <c r="C49" s="111"/>
      <c r="D49" s="111" t="s">
        <v>34</v>
      </c>
      <c r="E49" s="112"/>
      <c r="F49" s="305" t="s">
        <v>35</v>
      </c>
      <c r="G49" s="304">
        <f>SUBTOTAL(9,G12:G48)</f>
        <v>0</v>
      </c>
    </row>
    <row r="51" spans="1:123" ht="24" customHeight="1" x14ac:dyDescent="0.2">
      <c r="A51" s="284" t="s">
        <v>37</v>
      </c>
      <c r="B51" s="285"/>
      <c r="C51" s="285"/>
      <c r="D51" s="285"/>
      <c r="E51" s="285"/>
      <c r="F51" s="285"/>
      <c r="G51" s="286"/>
    </row>
    <row r="52" spans="1:123" ht="24" customHeight="1" x14ac:dyDescent="0.2">
      <c r="A52" s="287" t="s">
        <v>602</v>
      </c>
      <c r="B52" s="99" t="str">
        <f>Comitente</f>
        <v>DIRECCION PROVINCIAL REDES DE GAS</v>
      </c>
      <c r="C52" s="94"/>
      <c r="D52" s="100"/>
      <c r="E52" s="100"/>
      <c r="F52" s="101"/>
      <c r="G52" s="288"/>
    </row>
    <row r="53" spans="1:123" ht="24" customHeight="1" x14ac:dyDescent="0.2">
      <c r="A53" s="287" t="s">
        <v>603</v>
      </c>
      <c r="B53" s="99">
        <f>Contratista</f>
        <v>0</v>
      </c>
      <c r="C53" s="95"/>
      <c r="D53" s="95"/>
      <c r="E53" s="95"/>
      <c r="F53" s="102"/>
      <c r="G53" s="289"/>
    </row>
    <row r="54" spans="1:123" ht="24" customHeight="1" x14ac:dyDescent="0.2">
      <c r="A54" s="287" t="s">
        <v>24</v>
      </c>
      <c r="B54" s="99" t="str">
        <f>Obra</f>
        <v>“SERVICIO de MANTENIMIENTO de las INSTALACIONES de GAS en los ESTABLECIMIENTOS EDUCATIVOS”</v>
      </c>
      <c r="C54" s="95"/>
      <c r="D54" s="95"/>
      <c r="E54" s="95"/>
      <c r="F54" s="102" t="s">
        <v>38</v>
      </c>
      <c r="G54" s="290">
        <f>Fecha_Base</f>
        <v>0</v>
      </c>
    </row>
    <row r="55" spans="1:123" ht="24" customHeight="1" x14ac:dyDescent="0.2">
      <c r="A55" s="291" t="s">
        <v>601</v>
      </c>
      <c r="B55" s="96" t="str">
        <f>Ubicación</f>
        <v>DEPARTAMENTO JACHAL A</v>
      </c>
      <c r="C55" s="96"/>
      <c r="D55" s="103"/>
      <c r="E55" s="104"/>
      <c r="F55" s="105"/>
      <c r="G55" s="292"/>
    </row>
    <row r="56" spans="1:123" ht="24" customHeight="1" x14ac:dyDescent="0.2">
      <c r="A56" s="291" t="s">
        <v>39</v>
      </c>
      <c r="B56" s="106" t="str">
        <f>IFERROR(VALUE(LEFT(B57,FIND(".",B57)-1)),"")</f>
        <v/>
      </c>
      <c r="C56" s="97" t="str">
        <f>IFERROR(VLOOKUP(B56,Tabla_CyP,2,FALSE),"")</f>
        <v/>
      </c>
      <c r="D56" s="97"/>
      <c r="E56" s="104"/>
      <c r="F56" s="105"/>
      <c r="G56" s="292"/>
    </row>
    <row r="57" spans="1:123" ht="24" customHeight="1" x14ac:dyDescent="0.2">
      <c r="A57" s="291" t="s">
        <v>25</v>
      </c>
      <c r="B57" s="107">
        <f>IFERROR(VLOOKUP(COUNTIF($A$1:A57,"ANALISIS DE PRECIOS"),Tabla_NumeroItem,2,FALSE),"")</f>
        <v>2</v>
      </c>
      <c r="C57" s="97" t="str">
        <f>IFERROR(VLOOKUP(B57,Tabla_CyP,2,FALSE),"")</f>
        <v>Escuela Matías Zapiola – Niquivil</v>
      </c>
      <c r="D57" s="103"/>
      <c r="E57" s="104"/>
      <c r="F57" s="102" t="s">
        <v>26</v>
      </c>
      <c r="G57" s="293" t="str">
        <f>IFERROR(VLOOKUP(B57,Tabla_CyP,4,FALSE),"")</f>
        <v>1</v>
      </c>
    </row>
    <row r="58" spans="1:123" ht="24" customHeight="1" x14ac:dyDescent="0.2">
      <c r="A58" s="291"/>
      <c r="B58" s="96"/>
      <c r="C58" s="97"/>
      <c r="D58" s="103"/>
      <c r="E58" s="104"/>
      <c r="F58" s="105"/>
      <c r="G58" s="292"/>
    </row>
    <row r="59" spans="1:123" ht="24" customHeight="1" x14ac:dyDescent="0.2">
      <c r="A59" s="389" t="s">
        <v>507</v>
      </c>
      <c r="B59" s="390"/>
      <c r="C59" s="391" t="s">
        <v>0</v>
      </c>
      <c r="D59" s="391" t="s">
        <v>27</v>
      </c>
      <c r="E59" s="393" t="s">
        <v>28</v>
      </c>
      <c r="F59" s="387" t="s">
        <v>29</v>
      </c>
      <c r="G59" s="387" t="s">
        <v>30</v>
      </c>
    </row>
    <row r="60" spans="1:123" s="109" customFormat="1" ht="24" customHeight="1" x14ac:dyDescent="0.2">
      <c r="A60" s="108" t="s">
        <v>508</v>
      </c>
      <c r="B60" s="108" t="s">
        <v>509</v>
      </c>
      <c r="C60" s="392"/>
      <c r="D60" s="392"/>
      <c r="E60" s="394"/>
      <c r="F60" s="388"/>
      <c r="G60" s="388"/>
      <c r="H60" s="233"/>
      <c r="I60" s="233"/>
      <c r="J60" s="233"/>
      <c r="K60" s="233"/>
      <c r="L60" s="233"/>
      <c r="M60" s="233"/>
      <c r="N60" s="233"/>
      <c r="O60" s="233"/>
      <c r="P60" s="233"/>
      <c r="Q60" s="233"/>
      <c r="R60" s="233"/>
      <c r="S60" s="233"/>
      <c r="T60" s="233"/>
      <c r="U60" s="233"/>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33"/>
      <c r="BL60" s="233"/>
      <c r="BM60" s="233"/>
      <c r="BN60" s="233"/>
      <c r="BO60" s="233"/>
      <c r="BP60" s="233"/>
      <c r="BQ60" s="233"/>
      <c r="BR60" s="233"/>
      <c r="BS60" s="233"/>
      <c r="BT60" s="233"/>
      <c r="BU60" s="233"/>
      <c r="BV60" s="233"/>
      <c r="BW60" s="233"/>
      <c r="BX60" s="233"/>
      <c r="BY60" s="233"/>
      <c r="BZ60" s="233"/>
      <c r="CA60" s="233"/>
      <c r="CB60" s="233"/>
      <c r="CC60" s="233"/>
      <c r="CD60" s="233"/>
      <c r="CE60" s="233"/>
      <c r="CF60" s="233"/>
      <c r="CG60" s="233"/>
      <c r="CH60" s="233"/>
      <c r="CI60" s="233"/>
      <c r="CJ60" s="233"/>
      <c r="CK60" s="233"/>
      <c r="CL60" s="233"/>
      <c r="CM60" s="233"/>
      <c r="CN60" s="233"/>
      <c r="CO60" s="233"/>
      <c r="CP60" s="233"/>
      <c r="CQ60" s="233"/>
      <c r="CR60" s="233"/>
      <c r="CS60" s="233"/>
      <c r="CT60" s="233"/>
      <c r="CU60" s="233"/>
      <c r="CV60" s="233"/>
      <c r="CW60" s="233"/>
      <c r="CX60" s="233"/>
      <c r="CY60" s="233"/>
      <c r="CZ60" s="233"/>
      <c r="DA60" s="233"/>
      <c r="DB60" s="233"/>
      <c r="DC60" s="233"/>
      <c r="DD60" s="233"/>
      <c r="DE60" s="233"/>
      <c r="DF60" s="233"/>
      <c r="DG60" s="233"/>
      <c r="DH60" s="233"/>
      <c r="DI60" s="233"/>
      <c r="DJ60" s="233"/>
      <c r="DK60" s="233"/>
      <c r="DL60" s="233"/>
      <c r="DM60" s="233"/>
      <c r="DN60" s="233"/>
      <c r="DO60" s="233"/>
      <c r="DP60" s="233"/>
      <c r="DQ60" s="233"/>
      <c r="DR60" s="233"/>
      <c r="DS60" s="233"/>
    </row>
    <row r="61" spans="1:123" ht="24" customHeight="1" x14ac:dyDescent="0.2">
      <c r="A61" s="369"/>
      <c r="B61" s="110"/>
      <c r="C61" s="367" t="s">
        <v>604</v>
      </c>
      <c r="D61" s="111"/>
      <c r="E61" s="112"/>
      <c r="F61" s="113"/>
      <c r="G61" s="295"/>
    </row>
    <row r="62" spans="1:123" s="232" customFormat="1" ht="24" customHeight="1" x14ac:dyDescent="0.2">
      <c r="A62" s="229" t="str">
        <f t="shared" ref="A62:A75" si="18">IFERROR(VLOOKUP(C62,Tabla_Insumos,4,FALSE),"")</f>
        <v/>
      </c>
      <c r="B62" s="227" t="str">
        <f t="shared" ref="B62:B75" si="19">IFERROR(VLOOKUP(C62,Tabla_Insumos,5,FALSE),"")</f>
        <v/>
      </c>
      <c r="C62" s="228"/>
      <c r="D62" s="229" t="str">
        <f t="shared" ref="D62:D75" si="20">IFERROR(VLOOKUP(C62,Tabla_Insumos,2,FALSE),"")</f>
        <v/>
      </c>
      <c r="E62" s="230"/>
      <c r="F62" s="231">
        <f t="shared" ref="F62:F75" si="21">IFERROR(VLOOKUP(C62,Tabla_Insumos,3,FALSE),0)</f>
        <v>0</v>
      </c>
      <c r="G62" s="296">
        <f>ROUND(E62*F62,2)</f>
        <v>0</v>
      </c>
    </row>
    <row r="63" spans="1:123" s="232" customFormat="1" ht="24" customHeight="1" x14ac:dyDescent="0.2">
      <c r="A63" s="229" t="str">
        <f t="shared" si="18"/>
        <v/>
      </c>
      <c r="B63" s="227" t="str">
        <f t="shared" si="19"/>
        <v/>
      </c>
      <c r="C63" s="228"/>
      <c r="D63" s="229" t="str">
        <f t="shared" si="20"/>
        <v/>
      </c>
      <c r="E63" s="230"/>
      <c r="F63" s="231">
        <f t="shared" si="21"/>
        <v>0</v>
      </c>
      <c r="G63" s="296">
        <f t="shared" ref="G63:G75" si="22">ROUND(E63*F63,2)</f>
        <v>0</v>
      </c>
    </row>
    <row r="64" spans="1:123" s="232" customFormat="1" ht="24" customHeight="1" x14ac:dyDescent="0.2">
      <c r="A64" s="229" t="str">
        <f t="shared" si="18"/>
        <v/>
      </c>
      <c r="B64" s="227" t="str">
        <f t="shared" si="19"/>
        <v/>
      </c>
      <c r="C64" s="228"/>
      <c r="D64" s="229" t="str">
        <f t="shared" si="20"/>
        <v/>
      </c>
      <c r="E64" s="230"/>
      <c r="F64" s="231">
        <f t="shared" si="21"/>
        <v>0</v>
      </c>
      <c r="G64" s="296">
        <f t="shared" si="22"/>
        <v>0</v>
      </c>
    </row>
    <row r="65" spans="1:7" s="232" customFormat="1" ht="24" customHeight="1" x14ac:dyDescent="0.2">
      <c r="A65" s="229" t="str">
        <f t="shared" si="18"/>
        <v/>
      </c>
      <c r="B65" s="227" t="str">
        <f t="shared" si="19"/>
        <v/>
      </c>
      <c r="C65" s="228"/>
      <c r="D65" s="229" t="str">
        <f t="shared" si="20"/>
        <v/>
      </c>
      <c r="E65" s="230"/>
      <c r="F65" s="231">
        <f t="shared" si="21"/>
        <v>0</v>
      </c>
      <c r="G65" s="296">
        <f t="shared" si="22"/>
        <v>0</v>
      </c>
    </row>
    <row r="66" spans="1:7" s="232" customFormat="1" ht="24" customHeight="1" x14ac:dyDescent="0.2">
      <c r="A66" s="229" t="str">
        <f t="shared" si="18"/>
        <v/>
      </c>
      <c r="B66" s="227" t="str">
        <f t="shared" si="19"/>
        <v/>
      </c>
      <c r="C66" s="228"/>
      <c r="D66" s="229" t="str">
        <f t="shared" si="20"/>
        <v/>
      </c>
      <c r="E66" s="230"/>
      <c r="F66" s="231">
        <f t="shared" si="21"/>
        <v>0</v>
      </c>
      <c r="G66" s="296">
        <f t="shared" si="22"/>
        <v>0</v>
      </c>
    </row>
    <row r="67" spans="1:7" s="232" customFormat="1" ht="24" customHeight="1" x14ac:dyDescent="0.2">
      <c r="A67" s="229" t="str">
        <f t="shared" si="18"/>
        <v/>
      </c>
      <c r="B67" s="227" t="str">
        <f t="shared" si="19"/>
        <v/>
      </c>
      <c r="C67" s="228"/>
      <c r="D67" s="229" t="str">
        <f t="shared" si="20"/>
        <v/>
      </c>
      <c r="E67" s="230"/>
      <c r="F67" s="231">
        <f t="shared" si="21"/>
        <v>0</v>
      </c>
      <c r="G67" s="296">
        <f t="shared" si="22"/>
        <v>0</v>
      </c>
    </row>
    <row r="68" spans="1:7" s="232" customFormat="1" ht="24" customHeight="1" x14ac:dyDescent="0.2">
      <c r="A68" s="229" t="str">
        <f t="shared" si="18"/>
        <v/>
      </c>
      <c r="B68" s="227" t="str">
        <f t="shared" si="19"/>
        <v/>
      </c>
      <c r="C68" s="228"/>
      <c r="D68" s="229" t="str">
        <f t="shared" si="20"/>
        <v/>
      </c>
      <c r="E68" s="230"/>
      <c r="F68" s="231">
        <f t="shared" si="21"/>
        <v>0</v>
      </c>
      <c r="G68" s="296">
        <f t="shared" si="22"/>
        <v>0</v>
      </c>
    </row>
    <row r="69" spans="1:7" s="232" customFormat="1" ht="24" customHeight="1" x14ac:dyDescent="0.2">
      <c r="A69" s="229" t="str">
        <f t="shared" si="18"/>
        <v/>
      </c>
      <c r="B69" s="227" t="str">
        <f t="shared" si="19"/>
        <v/>
      </c>
      <c r="C69" s="228"/>
      <c r="D69" s="229" t="str">
        <f t="shared" si="20"/>
        <v/>
      </c>
      <c r="E69" s="230"/>
      <c r="F69" s="231">
        <f t="shared" si="21"/>
        <v>0</v>
      </c>
      <c r="G69" s="296">
        <f t="shared" si="22"/>
        <v>0</v>
      </c>
    </row>
    <row r="70" spans="1:7" s="232" customFormat="1" ht="24" customHeight="1" x14ac:dyDescent="0.2">
      <c r="A70" s="229" t="str">
        <f t="shared" si="18"/>
        <v/>
      </c>
      <c r="B70" s="227" t="str">
        <f t="shared" si="19"/>
        <v/>
      </c>
      <c r="C70" s="228"/>
      <c r="D70" s="229" t="str">
        <f t="shared" si="20"/>
        <v/>
      </c>
      <c r="E70" s="230"/>
      <c r="F70" s="231">
        <f t="shared" si="21"/>
        <v>0</v>
      </c>
      <c r="G70" s="296">
        <f t="shared" si="22"/>
        <v>0</v>
      </c>
    </row>
    <row r="71" spans="1:7" s="232" customFormat="1" ht="24" customHeight="1" x14ac:dyDescent="0.2">
      <c r="A71" s="229" t="str">
        <f t="shared" si="18"/>
        <v/>
      </c>
      <c r="B71" s="227" t="str">
        <f t="shared" si="19"/>
        <v/>
      </c>
      <c r="C71" s="228"/>
      <c r="D71" s="229" t="str">
        <f t="shared" si="20"/>
        <v/>
      </c>
      <c r="E71" s="230"/>
      <c r="F71" s="231">
        <f t="shared" si="21"/>
        <v>0</v>
      </c>
      <c r="G71" s="296">
        <f t="shared" si="22"/>
        <v>0</v>
      </c>
    </row>
    <row r="72" spans="1:7" s="232" customFormat="1" ht="24" customHeight="1" x14ac:dyDescent="0.2">
      <c r="A72" s="229" t="str">
        <f t="shared" si="18"/>
        <v/>
      </c>
      <c r="B72" s="227" t="str">
        <f t="shared" si="19"/>
        <v/>
      </c>
      <c r="C72" s="228"/>
      <c r="D72" s="229" t="str">
        <f t="shared" si="20"/>
        <v/>
      </c>
      <c r="E72" s="230"/>
      <c r="F72" s="231">
        <f t="shared" si="21"/>
        <v>0</v>
      </c>
      <c r="G72" s="296">
        <f t="shared" si="22"/>
        <v>0</v>
      </c>
    </row>
    <row r="73" spans="1:7" s="232" customFormat="1" ht="24" customHeight="1" x14ac:dyDescent="0.2">
      <c r="A73" s="229" t="str">
        <f t="shared" si="18"/>
        <v/>
      </c>
      <c r="B73" s="227" t="str">
        <f t="shared" si="19"/>
        <v/>
      </c>
      <c r="C73" s="228"/>
      <c r="D73" s="229" t="str">
        <f t="shared" si="20"/>
        <v/>
      </c>
      <c r="E73" s="230"/>
      <c r="F73" s="231">
        <f t="shared" si="21"/>
        <v>0</v>
      </c>
      <c r="G73" s="296">
        <f t="shared" si="22"/>
        <v>0</v>
      </c>
    </row>
    <row r="74" spans="1:7" s="232" customFormat="1" ht="24" customHeight="1" x14ac:dyDescent="0.2">
      <c r="A74" s="229" t="str">
        <f t="shared" si="18"/>
        <v/>
      </c>
      <c r="B74" s="227" t="str">
        <f t="shared" si="19"/>
        <v/>
      </c>
      <c r="C74" s="228"/>
      <c r="D74" s="229" t="str">
        <f t="shared" si="20"/>
        <v/>
      </c>
      <c r="E74" s="230"/>
      <c r="F74" s="231">
        <f t="shared" si="21"/>
        <v>0</v>
      </c>
      <c r="G74" s="296">
        <f t="shared" si="22"/>
        <v>0</v>
      </c>
    </row>
    <row r="75" spans="1:7" s="232" customFormat="1" ht="24" customHeight="1" x14ac:dyDescent="0.2">
      <c r="A75" s="229" t="str">
        <f t="shared" si="18"/>
        <v/>
      </c>
      <c r="B75" s="227" t="str">
        <f t="shared" si="19"/>
        <v/>
      </c>
      <c r="C75" s="228"/>
      <c r="D75" s="229" t="str">
        <f t="shared" si="20"/>
        <v/>
      </c>
      <c r="E75" s="230"/>
      <c r="F75" s="231">
        <f t="shared" si="21"/>
        <v>0</v>
      </c>
      <c r="G75" s="296">
        <f t="shared" si="22"/>
        <v>0</v>
      </c>
    </row>
    <row r="76" spans="1:7" ht="24" customHeight="1" x14ac:dyDescent="0.2">
      <c r="A76" s="297"/>
      <c r="B76" s="97"/>
      <c r="C76" s="97"/>
      <c r="D76" s="103"/>
      <c r="E76" s="104"/>
      <c r="F76" s="368" t="s">
        <v>31</v>
      </c>
      <c r="G76" s="298">
        <f>SUBTOTAL(9,G62:G75)</f>
        <v>0</v>
      </c>
    </row>
    <row r="77" spans="1:7" ht="24" customHeight="1" x14ac:dyDescent="0.2">
      <c r="A77" s="297"/>
      <c r="B77" s="97"/>
      <c r="C77" s="366" t="s">
        <v>605</v>
      </c>
      <c r="D77" s="103"/>
      <c r="E77" s="104"/>
      <c r="F77" s="105"/>
      <c r="G77" s="299"/>
    </row>
    <row r="78" spans="1:7" s="232" customFormat="1" ht="24" customHeight="1" x14ac:dyDescent="0.2">
      <c r="A78" s="229" t="str">
        <f t="shared" ref="A78:A85" si="23">IFERROR(VLOOKUP(C78,Tabla_Insumos,4,FALSE),"")</f>
        <v/>
      </c>
      <c r="B78" s="227">
        <f t="shared" ref="B78:B85" si="24">IFERROR(VLOOKUP(A78,Tabla_Indices,5,FALSE),"")</f>
        <v>0</v>
      </c>
      <c r="C78" s="228"/>
      <c r="D78" s="229" t="str">
        <f t="shared" ref="D78:D85" si="25">IFERROR(VLOOKUP(C78,Tabla_Insumos,2,FALSE),"")</f>
        <v/>
      </c>
      <c r="E78" s="230"/>
      <c r="F78" s="231">
        <f t="shared" ref="F78:F85" si="26">IFERROR(VLOOKUP(C78,Tabla_Insumos,3,FALSE),0)</f>
        <v>0</v>
      </c>
      <c r="G78" s="296">
        <f>ROUND(E78*F78,2)</f>
        <v>0</v>
      </c>
    </row>
    <row r="79" spans="1:7" s="232" customFormat="1" ht="24" customHeight="1" x14ac:dyDescent="0.2">
      <c r="A79" s="229" t="str">
        <f t="shared" si="23"/>
        <v/>
      </c>
      <c r="B79" s="227">
        <f t="shared" si="24"/>
        <v>0</v>
      </c>
      <c r="C79" s="228"/>
      <c r="D79" s="229" t="str">
        <f t="shared" si="25"/>
        <v/>
      </c>
      <c r="E79" s="230"/>
      <c r="F79" s="231">
        <f t="shared" si="26"/>
        <v>0</v>
      </c>
      <c r="G79" s="296">
        <f>ROUND(E79*F79,2)</f>
        <v>0</v>
      </c>
    </row>
    <row r="80" spans="1:7" s="232" customFormat="1" ht="24" customHeight="1" x14ac:dyDescent="0.2">
      <c r="A80" s="229" t="str">
        <f t="shared" si="23"/>
        <v/>
      </c>
      <c r="B80" s="227">
        <f t="shared" si="24"/>
        <v>0</v>
      </c>
      <c r="C80" s="228"/>
      <c r="D80" s="229" t="str">
        <f t="shared" si="25"/>
        <v/>
      </c>
      <c r="E80" s="230"/>
      <c r="F80" s="231">
        <f t="shared" si="26"/>
        <v>0</v>
      </c>
      <c r="G80" s="296">
        <f t="shared" ref="G80:G85" si="27">ROUND(E80*F80,2)</f>
        <v>0</v>
      </c>
    </row>
    <row r="81" spans="1:7" s="232" customFormat="1" ht="24" customHeight="1" x14ac:dyDescent="0.2">
      <c r="A81" s="229" t="str">
        <f t="shared" si="23"/>
        <v/>
      </c>
      <c r="B81" s="227">
        <f t="shared" si="24"/>
        <v>0</v>
      </c>
      <c r="C81" s="228"/>
      <c r="D81" s="229" t="str">
        <f t="shared" si="25"/>
        <v/>
      </c>
      <c r="E81" s="230"/>
      <c r="F81" s="231">
        <f t="shared" si="26"/>
        <v>0</v>
      </c>
      <c r="G81" s="296">
        <f t="shared" si="27"/>
        <v>0</v>
      </c>
    </row>
    <row r="82" spans="1:7" s="232" customFormat="1" ht="24" customHeight="1" x14ac:dyDescent="0.2">
      <c r="A82" s="229" t="str">
        <f t="shared" si="23"/>
        <v/>
      </c>
      <c r="B82" s="227">
        <f t="shared" si="24"/>
        <v>0</v>
      </c>
      <c r="C82" s="228"/>
      <c r="D82" s="229" t="str">
        <f t="shared" si="25"/>
        <v/>
      </c>
      <c r="E82" s="230"/>
      <c r="F82" s="231">
        <f t="shared" si="26"/>
        <v>0</v>
      </c>
      <c r="G82" s="296">
        <f t="shared" si="27"/>
        <v>0</v>
      </c>
    </row>
    <row r="83" spans="1:7" s="232" customFormat="1" ht="24" customHeight="1" x14ac:dyDescent="0.2">
      <c r="A83" s="229" t="str">
        <f t="shared" si="23"/>
        <v/>
      </c>
      <c r="B83" s="227">
        <f t="shared" si="24"/>
        <v>0</v>
      </c>
      <c r="C83" s="228"/>
      <c r="D83" s="229" t="str">
        <f t="shared" si="25"/>
        <v/>
      </c>
      <c r="E83" s="230"/>
      <c r="F83" s="231">
        <f t="shared" si="26"/>
        <v>0</v>
      </c>
      <c r="G83" s="296">
        <f t="shared" si="27"/>
        <v>0</v>
      </c>
    </row>
    <row r="84" spans="1:7" s="232" customFormat="1" ht="24" customHeight="1" x14ac:dyDescent="0.2">
      <c r="A84" s="229" t="str">
        <f t="shared" si="23"/>
        <v/>
      </c>
      <c r="B84" s="227">
        <f t="shared" si="24"/>
        <v>0</v>
      </c>
      <c r="C84" s="228"/>
      <c r="D84" s="229" t="str">
        <f t="shared" si="25"/>
        <v/>
      </c>
      <c r="E84" s="230"/>
      <c r="F84" s="231">
        <f t="shared" si="26"/>
        <v>0</v>
      </c>
      <c r="G84" s="296">
        <f t="shared" si="27"/>
        <v>0</v>
      </c>
    </row>
    <row r="85" spans="1:7" s="232" customFormat="1" ht="24" customHeight="1" x14ac:dyDescent="0.2">
      <c r="A85" s="229" t="str">
        <f t="shared" si="23"/>
        <v/>
      </c>
      <c r="B85" s="227">
        <f t="shared" si="24"/>
        <v>0</v>
      </c>
      <c r="C85" s="228"/>
      <c r="D85" s="229" t="str">
        <f t="shared" si="25"/>
        <v/>
      </c>
      <c r="E85" s="230"/>
      <c r="F85" s="231">
        <f t="shared" si="26"/>
        <v>0</v>
      </c>
      <c r="G85" s="296">
        <f t="shared" si="27"/>
        <v>0</v>
      </c>
    </row>
    <row r="86" spans="1:7" ht="24" customHeight="1" x14ac:dyDescent="0.2">
      <c r="A86" s="297"/>
      <c r="B86" s="97"/>
      <c r="C86" s="97"/>
      <c r="D86" s="103"/>
      <c r="E86" s="104"/>
      <c r="F86" s="368" t="s">
        <v>32</v>
      </c>
      <c r="G86" s="298">
        <f>SUBTOTAL(9,G78:G85)</f>
        <v>0</v>
      </c>
    </row>
    <row r="87" spans="1:7" ht="24" customHeight="1" x14ac:dyDescent="0.2">
      <c r="A87" s="297"/>
      <c r="B87" s="97"/>
      <c r="C87" s="366" t="s">
        <v>606</v>
      </c>
      <c r="D87" s="103"/>
      <c r="E87" s="104"/>
      <c r="F87" s="105"/>
      <c r="G87" s="299"/>
    </row>
    <row r="88" spans="1:7" s="232" customFormat="1" ht="24" customHeight="1" x14ac:dyDescent="0.2">
      <c r="A88" s="229" t="str">
        <f t="shared" ref="A88:A96" si="28">IFERROR(VLOOKUP(C88,Tabla_Insumos,4,FALSE),"")</f>
        <v/>
      </c>
      <c r="B88" s="227" t="str">
        <f t="shared" ref="B88:B96" si="29">IFERROR(VLOOKUP(C88,Tabla_Insumos,5,FALSE),"")</f>
        <v/>
      </c>
      <c r="C88" s="228"/>
      <c r="D88" s="229" t="str">
        <f t="shared" ref="D88:D96" si="30">IFERROR(VLOOKUP(C88,Tabla_Insumos,2,FALSE),"")</f>
        <v/>
      </c>
      <c r="E88" s="230"/>
      <c r="F88" s="231">
        <f t="shared" ref="F88:F96" si="31">IFERROR(VLOOKUP(C88,Tabla_Insumos,3,FALSE),0)</f>
        <v>0</v>
      </c>
      <c r="G88" s="296">
        <f t="shared" ref="G88:G96" si="32">ROUND(E88*F88,2)</f>
        <v>0</v>
      </c>
    </row>
    <row r="89" spans="1:7" s="232" customFormat="1" ht="24" customHeight="1" x14ac:dyDescent="0.2">
      <c r="A89" s="229" t="str">
        <f t="shared" si="28"/>
        <v/>
      </c>
      <c r="B89" s="227" t="str">
        <f t="shared" si="29"/>
        <v/>
      </c>
      <c r="C89" s="228"/>
      <c r="D89" s="229" t="str">
        <f t="shared" si="30"/>
        <v/>
      </c>
      <c r="E89" s="230"/>
      <c r="F89" s="231">
        <f t="shared" si="31"/>
        <v>0</v>
      </c>
      <c r="G89" s="296">
        <f t="shared" si="32"/>
        <v>0</v>
      </c>
    </row>
    <row r="90" spans="1:7" s="232" customFormat="1" ht="24" customHeight="1" x14ac:dyDescent="0.2">
      <c r="A90" s="229" t="str">
        <f t="shared" si="28"/>
        <v/>
      </c>
      <c r="B90" s="227" t="str">
        <f t="shared" si="29"/>
        <v/>
      </c>
      <c r="C90" s="228"/>
      <c r="D90" s="229" t="str">
        <f t="shared" si="30"/>
        <v/>
      </c>
      <c r="E90" s="230"/>
      <c r="F90" s="231">
        <f t="shared" si="31"/>
        <v>0</v>
      </c>
      <c r="G90" s="296">
        <f t="shared" si="32"/>
        <v>0</v>
      </c>
    </row>
    <row r="91" spans="1:7" s="232" customFormat="1" ht="24" customHeight="1" x14ac:dyDescent="0.2">
      <c r="A91" s="229" t="str">
        <f t="shared" si="28"/>
        <v/>
      </c>
      <c r="B91" s="227" t="str">
        <f t="shared" si="29"/>
        <v/>
      </c>
      <c r="C91" s="228"/>
      <c r="D91" s="229" t="str">
        <f t="shared" si="30"/>
        <v/>
      </c>
      <c r="E91" s="230"/>
      <c r="F91" s="231">
        <f t="shared" si="31"/>
        <v>0</v>
      </c>
      <c r="G91" s="296">
        <f t="shared" si="32"/>
        <v>0</v>
      </c>
    </row>
    <row r="92" spans="1:7" s="232" customFormat="1" ht="24" customHeight="1" x14ac:dyDescent="0.2">
      <c r="A92" s="229" t="str">
        <f t="shared" si="28"/>
        <v/>
      </c>
      <c r="B92" s="227" t="str">
        <f t="shared" si="29"/>
        <v/>
      </c>
      <c r="C92" s="228"/>
      <c r="D92" s="229" t="str">
        <f t="shared" si="30"/>
        <v/>
      </c>
      <c r="E92" s="230"/>
      <c r="F92" s="231">
        <f t="shared" si="31"/>
        <v>0</v>
      </c>
      <c r="G92" s="296">
        <f t="shared" si="32"/>
        <v>0</v>
      </c>
    </row>
    <row r="93" spans="1:7" s="232" customFormat="1" ht="24" customHeight="1" x14ac:dyDescent="0.2">
      <c r="A93" s="229" t="str">
        <f t="shared" si="28"/>
        <v/>
      </c>
      <c r="B93" s="227" t="str">
        <f t="shared" si="29"/>
        <v/>
      </c>
      <c r="C93" s="228"/>
      <c r="D93" s="229" t="str">
        <f t="shared" si="30"/>
        <v/>
      </c>
      <c r="E93" s="230"/>
      <c r="F93" s="231">
        <f t="shared" si="31"/>
        <v>0</v>
      </c>
      <c r="G93" s="296">
        <f t="shared" si="32"/>
        <v>0</v>
      </c>
    </row>
    <row r="94" spans="1:7" s="232" customFormat="1" ht="24" customHeight="1" x14ac:dyDescent="0.2">
      <c r="A94" s="229" t="str">
        <f t="shared" si="28"/>
        <v/>
      </c>
      <c r="B94" s="227" t="str">
        <f t="shared" si="29"/>
        <v/>
      </c>
      <c r="C94" s="228"/>
      <c r="D94" s="229" t="str">
        <f t="shared" si="30"/>
        <v/>
      </c>
      <c r="E94" s="230"/>
      <c r="F94" s="231">
        <f t="shared" si="31"/>
        <v>0</v>
      </c>
      <c r="G94" s="296">
        <f t="shared" si="32"/>
        <v>0</v>
      </c>
    </row>
    <row r="95" spans="1:7" s="232" customFormat="1" ht="24" customHeight="1" x14ac:dyDescent="0.2">
      <c r="A95" s="229" t="str">
        <f t="shared" si="28"/>
        <v/>
      </c>
      <c r="B95" s="227" t="str">
        <f t="shared" si="29"/>
        <v/>
      </c>
      <c r="C95" s="228"/>
      <c r="D95" s="229" t="str">
        <f t="shared" si="30"/>
        <v/>
      </c>
      <c r="E95" s="230"/>
      <c r="F95" s="231">
        <f t="shared" si="31"/>
        <v>0</v>
      </c>
      <c r="G95" s="296">
        <f t="shared" si="32"/>
        <v>0</v>
      </c>
    </row>
    <row r="96" spans="1:7" s="232" customFormat="1" ht="24" customHeight="1" x14ac:dyDescent="0.2">
      <c r="A96" s="229" t="str">
        <f t="shared" si="28"/>
        <v/>
      </c>
      <c r="B96" s="227" t="str">
        <f t="shared" si="29"/>
        <v/>
      </c>
      <c r="C96" s="228"/>
      <c r="D96" s="229" t="str">
        <f t="shared" si="30"/>
        <v/>
      </c>
      <c r="E96" s="230"/>
      <c r="F96" s="231">
        <f t="shared" si="31"/>
        <v>0</v>
      </c>
      <c r="G96" s="296">
        <f t="shared" si="32"/>
        <v>0</v>
      </c>
    </row>
    <row r="97" spans="1:123" ht="24" customHeight="1" x14ac:dyDescent="0.2">
      <c r="A97" s="300"/>
      <c r="B97" s="103"/>
      <c r="C97" s="97"/>
      <c r="D97" s="103"/>
      <c r="E97" s="104"/>
      <c r="F97" s="368" t="s">
        <v>33</v>
      </c>
      <c r="G97" s="298">
        <f>SUBTOTAL(9,G88:G96)</f>
        <v>0</v>
      </c>
    </row>
    <row r="98" spans="1:123" ht="24" customHeight="1" x14ac:dyDescent="0.2">
      <c r="A98" s="301"/>
      <c r="B98" s="103"/>
      <c r="C98" s="97"/>
      <c r="D98" s="103"/>
      <c r="E98" s="104"/>
      <c r="F98" s="105"/>
      <c r="G98" s="299"/>
    </row>
    <row r="99" spans="1:123" ht="24" customHeight="1" x14ac:dyDescent="0.2">
      <c r="A99" s="302">
        <f>B57</f>
        <v>2</v>
      </c>
      <c r="B99" s="303" t="str">
        <f>C57</f>
        <v>Escuela Matías Zapiola – Niquivil</v>
      </c>
      <c r="C99" s="111"/>
      <c r="D99" s="111" t="s">
        <v>34</v>
      </c>
      <c r="E99" s="112"/>
      <c r="F99" s="305" t="s">
        <v>35</v>
      </c>
      <c r="G99" s="304">
        <f>SUBTOTAL(9,G62:G98)</f>
        <v>0</v>
      </c>
    </row>
    <row r="101" spans="1:123" ht="24" customHeight="1" x14ac:dyDescent="0.2">
      <c r="A101" s="284" t="s">
        <v>37</v>
      </c>
      <c r="B101" s="285"/>
      <c r="C101" s="285"/>
      <c r="D101" s="285"/>
      <c r="E101" s="285"/>
      <c r="F101" s="285"/>
      <c r="G101" s="286"/>
    </row>
    <row r="102" spans="1:123" ht="24" customHeight="1" x14ac:dyDescent="0.2">
      <c r="A102" s="287" t="s">
        <v>602</v>
      </c>
      <c r="B102" s="99" t="str">
        <f>Comitente</f>
        <v>DIRECCION PROVINCIAL REDES DE GAS</v>
      </c>
      <c r="C102" s="94"/>
      <c r="D102" s="100"/>
      <c r="E102" s="100"/>
      <c r="F102" s="101"/>
      <c r="G102" s="288"/>
    </row>
    <row r="103" spans="1:123" ht="24" customHeight="1" x14ac:dyDescent="0.2">
      <c r="A103" s="287" t="s">
        <v>603</v>
      </c>
      <c r="B103" s="99">
        <f>Contratista</f>
        <v>0</v>
      </c>
      <c r="C103" s="95"/>
      <c r="D103" s="95"/>
      <c r="E103" s="95"/>
      <c r="F103" s="102"/>
      <c r="G103" s="289"/>
    </row>
    <row r="104" spans="1:123" ht="24" customHeight="1" x14ac:dyDescent="0.2">
      <c r="A104" s="287" t="s">
        <v>24</v>
      </c>
      <c r="B104" s="99" t="str">
        <f>Obra</f>
        <v>“SERVICIO de MANTENIMIENTO de las INSTALACIONES de GAS en los ESTABLECIMIENTOS EDUCATIVOS”</v>
      </c>
      <c r="C104" s="95"/>
      <c r="D104" s="95"/>
      <c r="E104" s="95"/>
      <c r="F104" s="102" t="s">
        <v>38</v>
      </c>
      <c r="G104" s="290">
        <f>Fecha_Base</f>
        <v>0</v>
      </c>
    </row>
    <row r="105" spans="1:123" ht="24" customHeight="1" x14ac:dyDescent="0.2">
      <c r="A105" s="291" t="s">
        <v>601</v>
      </c>
      <c r="B105" s="96" t="str">
        <f>Ubicación</f>
        <v>DEPARTAMENTO JACHAL A</v>
      </c>
      <c r="C105" s="96"/>
      <c r="D105" s="103"/>
      <c r="E105" s="104"/>
      <c r="F105" s="105"/>
      <c r="G105" s="292"/>
    </row>
    <row r="106" spans="1:123" ht="24" customHeight="1" x14ac:dyDescent="0.2">
      <c r="A106" s="291" t="s">
        <v>39</v>
      </c>
      <c r="B106" s="106" t="str">
        <f>IFERROR(VALUE(LEFT(B107,FIND(".",B107)-1)),"")</f>
        <v/>
      </c>
      <c r="C106" s="97" t="str">
        <f>IFERROR(VLOOKUP(B106,Tabla_CyP,2,FALSE),"")</f>
        <v/>
      </c>
      <c r="D106" s="97"/>
      <c r="E106" s="104"/>
      <c r="F106" s="105"/>
      <c r="G106" s="292"/>
    </row>
    <row r="107" spans="1:123" ht="24" customHeight="1" x14ac:dyDescent="0.2">
      <c r="A107" s="291" t="s">
        <v>25</v>
      </c>
      <c r="B107" s="107">
        <f>IFERROR(VLOOKUP(COUNTIF($A$1:A107,"ANALISIS DE PRECIOS"),Tabla_NumeroItem,2,FALSE),"")</f>
        <v>3</v>
      </c>
      <c r="C107" s="97" t="str">
        <f>IFERROR(VLOOKUP(B107,Tabla_CyP,2,FALSE),"")</f>
        <v xml:space="preserve"> Escuela Monseñor Tomas Cruz – Jardín Kahue</v>
      </c>
      <c r="D107" s="103"/>
      <c r="E107" s="104"/>
      <c r="F107" s="102" t="s">
        <v>26</v>
      </c>
      <c r="G107" s="293" t="str">
        <f>IFERROR(VLOOKUP(B107,Tabla_CyP,4,FALSE),"")</f>
        <v>1</v>
      </c>
    </row>
    <row r="108" spans="1:123" ht="24" customHeight="1" x14ac:dyDescent="0.2">
      <c r="A108" s="291"/>
      <c r="B108" s="96"/>
      <c r="C108" s="97"/>
      <c r="D108" s="103"/>
      <c r="E108" s="104"/>
      <c r="F108" s="105"/>
      <c r="G108" s="292"/>
    </row>
    <row r="109" spans="1:123" ht="24" customHeight="1" x14ac:dyDescent="0.2">
      <c r="A109" s="389" t="s">
        <v>507</v>
      </c>
      <c r="B109" s="390"/>
      <c r="C109" s="391" t="s">
        <v>0</v>
      </c>
      <c r="D109" s="391" t="s">
        <v>27</v>
      </c>
      <c r="E109" s="393" t="s">
        <v>28</v>
      </c>
      <c r="F109" s="387" t="s">
        <v>29</v>
      </c>
      <c r="G109" s="387" t="s">
        <v>30</v>
      </c>
    </row>
    <row r="110" spans="1:123" s="109" customFormat="1" ht="24" customHeight="1" x14ac:dyDescent="0.2">
      <c r="A110" s="108" t="s">
        <v>508</v>
      </c>
      <c r="B110" s="108" t="s">
        <v>509</v>
      </c>
      <c r="C110" s="392"/>
      <c r="D110" s="392"/>
      <c r="E110" s="394"/>
      <c r="F110" s="388"/>
      <c r="G110" s="388"/>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c r="AW110" s="233"/>
      <c r="AX110" s="233"/>
      <c r="AY110" s="233"/>
      <c r="AZ110" s="233"/>
      <c r="BA110" s="233"/>
      <c r="BB110" s="233"/>
      <c r="BC110" s="233"/>
      <c r="BD110" s="233"/>
      <c r="BE110" s="233"/>
      <c r="BF110" s="233"/>
      <c r="BG110" s="233"/>
      <c r="BH110" s="233"/>
      <c r="BI110" s="233"/>
      <c r="BJ110" s="233"/>
      <c r="BK110" s="233"/>
      <c r="BL110" s="233"/>
      <c r="BM110" s="233"/>
      <c r="BN110" s="233"/>
      <c r="BO110" s="233"/>
      <c r="BP110" s="233"/>
      <c r="BQ110" s="233"/>
      <c r="BR110" s="233"/>
      <c r="BS110" s="233"/>
      <c r="BT110" s="233"/>
      <c r="BU110" s="233"/>
      <c r="BV110" s="233"/>
      <c r="BW110" s="233"/>
      <c r="BX110" s="233"/>
      <c r="BY110" s="233"/>
      <c r="BZ110" s="233"/>
      <c r="CA110" s="233"/>
      <c r="CB110" s="233"/>
      <c r="CC110" s="233"/>
      <c r="CD110" s="233"/>
      <c r="CE110" s="233"/>
      <c r="CF110" s="233"/>
      <c r="CG110" s="233"/>
      <c r="CH110" s="233"/>
      <c r="CI110" s="233"/>
      <c r="CJ110" s="233"/>
      <c r="CK110" s="233"/>
      <c r="CL110" s="233"/>
      <c r="CM110" s="233"/>
      <c r="CN110" s="233"/>
      <c r="CO110" s="233"/>
      <c r="CP110" s="233"/>
      <c r="CQ110" s="233"/>
      <c r="CR110" s="233"/>
      <c r="CS110" s="233"/>
      <c r="CT110" s="233"/>
      <c r="CU110" s="233"/>
      <c r="CV110" s="233"/>
      <c r="CW110" s="233"/>
      <c r="CX110" s="233"/>
      <c r="CY110" s="233"/>
      <c r="CZ110" s="233"/>
      <c r="DA110" s="233"/>
      <c r="DB110" s="233"/>
      <c r="DC110" s="233"/>
      <c r="DD110" s="233"/>
      <c r="DE110" s="233"/>
      <c r="DF110" s="233"/>
      <c r="DG110" s="233"/>
      <c r="DH110" s="233"/>
      <c r="DI110" s="233"/>
      <c r="DJ110" s="233"/>
      <c r="DK110" s="233"/>
      <c r="DL110" s="233"/>
      <c r="DM110" s="233"/>
      <c r="DN110" s="233"/>
      <c r="DO110" s="233"/>
      <c r="DP110" s="233"/>
      <c r="DQ110" s="233"/>
      <c r="DR110" s="233"/>
      <c r="DS110" s="233"/>
    </row>
    <row r="111" spans="1:123" ht="24" customHeight="1" x14ac:dyDescent="0.2">
      <c r="A111" s="369"/>
      <c r="B111" s="110"/>
      <c r="C111" s="367" t="s">
        <v>604</v>
      </c>
      <c r="D111" s="111"/>
      <c r="E111" s="112"/>
      <c r="F111" s="113"/>
      <c r="G111" s="295"/>
    </row>
    <row r="112" spans="1:123" s="232" customFormat="1" ht="24" customHeight="1" x14ac:dyDescent="0.2">
      <c r="A112" s="229" t="str">
        <f t="shared" ref="A112:A125" si="33">IFERROR(VLOOKUP(C112,Tabla_Insumos,4,FALSE),"")</f>
        <v/>
      </c>
      <c r="B112" s="227" t="str">
        <f t="shared" ref="B112:B125" si="34">IFERROR(VLOOKUP(C112,Tabla_Insumos,5,FALSE),"")</f>
        <v/>
      </c>
      <c r="C112" s="228"/>
      <c r="D112" s="229" t="str">
        <f t="shared" ref="D112:D125" si="35">IFERROR(VLOOKUP(C112,Tabla_Insumos,2,FALSE),"")</f>
        <v/>
      </c>
      <c r="E112" s="230"/>
      <c r="F112" s="231">
        <f t="shared" ref="F112:F125" si="36">IFERROR(VLOOKUP(C112,Tabla_Insumos,3,FALSE),0)</f>
        <v>0</v>
      </c>
      <c r="G112" s="296">
        <f>ROUND(E112*F112,2)</f>
        <v>0</v>
      </c>
    </row>
    <row r="113" spans="1:7" s="232" customFormat="1" ht="24" customHeight="1" x14ac:dyDescent="0.2">
      <c r="A113" s="229" t="str">
        <f t="shared" si="33"/>
        <v/>
      </c>
      <c r="B113" s="227" t="str">
        <f t="shared" si="34"/>
        <v/>
      </c>
      <c r="C113" s="228"/>
      <c r="D113" s="229" t="str">
        <f t="shared" si="35"/>
        <v/>
      </c>
      <c r="E113" s="230"/>
      <c r="F113" s="231">
        <f t="shared" si="36"/>
        <v>0</v>
      </c>
      <c r="G113" s="296">
        <f t="shared" ref="G113:G125" si="37">ROUND(E113*F113,2)</f>
        <v>0</v>
      </c>
    </row>
    <row r="114" spans="1:7" s="232" customFormat="1" ht="24" customHeight="1" x14ac:dyDescent="0.2">
      <c r="A114" s="229" t="str">
        <f t="shared" si="33"/>
        <v/>
      </c>
      <c r="B114" s="227" t="str">
        <f t="shared" si="34"/>
        <v/>
      </c>
      <c r="C114" s="228"/>
      <c r="D114" s="229" t="str">
        <f t="shared" si="35"/>
        <v/>
      </c>
      <c r="E114" s="230"/>
      <c r="F114" s="231">
        <f t="shared" si="36"/>
        <v>0</v>
      </c>
      <c r="G114" s="296">
        <f t="shared" si="37"/>
        <v>0</v>
      </c>
    </row>
    <row r="115" spans="1:7" s="232" customFormat="1" ht="24" customHeight="1" x14ac:dyDescent="0.2">
      <c r="A115" s="229" t="str">
        <f t="shared" si="33"/>
        <v/>
      </c>
      <c r="B115" s="227" t="str">
        <f t="shared" si="34"/>
        <v/>
      </c>
      <c r="C115" s="228"/>
      <c r="D115" s="229" t="str">
        <f t="shared" si="35"/>
        <v/>
      </c>
      <c r="E115" s="230"/>
      <c r="F115" s="231">
        <f t="shared" si="36"/>
        <v>0</v>
      </c>
      <c r="G115" s="296">
        <f t="shared" si="37"/>
        <v>0</v>
      </c>
    </row>
    <row r="116" spans="1:7" s="232" customFormat="1" ht="24" customHeight="1" x14ac:dyDescent="0.2">
      <c r="A116" s="229" t="str">
        <f t="shared" si="33"/>
        <v/>
      </c>
      <c r="B116" s="227" t="str">
        <f t="shared" si="34"/>
        <v/>
      </c>
      <c r="C116" s="228"/>
      <c r="D116" s="229" t="str">
        <f t="shared" si="35"/>
        <v/>
      </c>
      <c r="E116" s="230"/>
      <c r="F116" s="231">
        <f t="shared" si="36"/>
        <v>0</v>
      </c>
      <c r="G116" s="296">
        <f t="shared" si="37"/>
        <v>0</v>
      </c>
    </row>
    <row r="117" spans="1:7" s="232" customFormat="1" ht="24" customHeight="1" x14ac:dyDescent="0.2">
      <c r="A117" s="229" t="str">
        <f t="shared" si="33"/>
        <v/>
      </c>
      <c r="B117" s="227" t="str">
        <f t="shared" si="34"/>
        <v/>
      </c>
      <c r="C117" s="228"/>
      <c r="D117" s="229" t="str">
        <f t="shared" si="35"/>
        <v/>
      </c>
      <c r="E117" s="230"/>
      <c r="F117" s="231">
        <f t="shared" si="36"/>
        <v>0</v>
      </c>
      <c r="G117" s="296">
        <f t="shared" si="37"/>
        <v>0</v>
      </c>
    </row>
    <row r="118" spans="1:7" s="232" customFormat="1" ht="24" customHeight="1" x14ac:dyDescent="0.2">
      <c r="A118" s="229" t="str">
        <f t="shared" si="33"/>
        <v/>
      </c>
      <c r="B118" s="227" t="str">
        <f t="shared" si="34"/>
        <v/>
      </c>
      <c r="C118" s="228"/>
      <c r="D118" s="229" t="str">
        <f t="shared" si="35"/>
        <v/>
      </c>
      <c r="E118" s="230"/>
      <c r="F118" s="231">
        <f t="shared" si="36"/>
        <v>0</v>
      </c>
      <c r="G118" s="296">
        <f t="shared" si="37"/>
        <v>0</v>
      </c>
    </row>
    <row r="119" spans="1:7" s="232" customFormat="1" ht="24" customHeight="1" x14ac:dyDescent="0.2">
      <c r="A119" s="229" t="str">
        <f t="shared" si="33"/>
        <v/>
      </c>
      <c r="B119" s="227" t="str">
        <f t="shared" si="34"/>
        <v/>
      </c>
      <c r="C119" s="228"/>
      <c r="D119" s="229" t="str">
        <f t="shared" si="35"/>
        <v/>
      </c>
      <c r="E119" s="230"/>
      <c r="F119" s="231">
        <f t="shared" si="36"/>
        <v>0</v>
      </c>
      <c r="G119" s="296">
        <f t="shared" si="37"/>
        <v>0</v>
      </c>
    </row>
    <row r="120" spans="1:7" s="232" customFormat="1" ht="24" customHeight="1" x14ac:dyDescent="0.2">
      <c r="A120" s="229" t="str">
        <f t="shared" si="33"/>
        <v/>
      </c>
      <c r="B120" s="227" t="str">
        <f t="shared" si="34"/>
        <v/>
      </c>
      <c r="C120" s="228"/>
      <c r="D120" s="229" t="str">
        <f t="shared" si="35"/>
        <v/>
      </c>
      <c r="E120" s="230"/>
      <c r="F120" s="231">
        <f t="shared" si="36"/>
        <v>0</v>
      </c>
      <c r="G120" s="296">
        <f t="shared" si="37"/>
        <v>0</v>
      </c>
    </row>
    <row r="121" spans="1:7" s="232" customFormat="1" ht="24" customHeight="1" x14ac:dyDescent="0.2">
      <c r="A121" s="229" t="str">
        <f t="shared" si="33"/>
        <v/>
      </c>
      <c r="B121" s="227" t="str">
        <f t="shared" si="34"/>
        <v/>
      </c>
      <c r="C121" s="228"/>
      <c r="D121" s="229" t="str">
        <f t="shared" si="35"/>
        <v/>
      </c>
      <c r="E121" s="230"/>
      <c r="F121" s="231">
        <f t="shared" si="36"/>
        <v>0</v>
      </c>
      <c r="G121" s="296">
        <f t="shared" si="37"/>
        <v>0</v>
      </c>
    </row>
    <row r="122" spans="1:7" s="232" customFormat="1" ht="24" customHeight="1" x14ac:dyDescent="0.2">
      <c r="A122" s="229" t="str">
        <f t="shared" si="33"/>
        <v/>
      </c>
      <c r="B122" s="227" t="str">
        <f t="shared" si="34"/>
        <v/>
      </c>
      <c r="C122" s="228"/>
      <c r="D122" s="229" t="str">
        <f t="shared" si="35"/>
        <v/>
      </c>
      <c r="E122" s="230"/>
      <c r="F122" s="231">
        <f t="shared" si="36"/>
        <v>0</v>
      </c>
      <c r="G122" s="296">
        <f t="shared" si="37"/>
        <v>0</v>
      </c>
    </row>
    <row r="123" spans="1:7" s="232" customFormat="1" ht="24" customHeight="1" x14ac:dyDescent="0.2">
      <c r="A123" s="229" t="str">
        <f t="shared" si="33"/>
        <v/>
      </c>
      <c r="B123" s="227" t="str">
        <f t="shared" si="34"/>
        <v/>
      </c>
      <c r="C123" s="228"/>
      <c r="D123" s="229" t="str">
        <f t="shared" si="35"/>
        <v/>
      </c>
      <c r="E123" s="230"/>
      <c r="F123" s="231">
        <f t="shared" si="36"/>
        <v>0</v>
      </c>
      <c r="G123" s="296">
        <f t="shared" si="37"/>
        <v>0</v>
      </c>
    </row>
    <row r="124" spans="1:7" s="232" customFormat="1" ht="24" customHeight="1" x14ac:dyDescent="0.2">
      <c r="A124" s="229" t="str">
        <f t="shared" si="33"/>
        <v/>
      </c>
      <c r="B124" s="227" t="str">
        <f t="shared" si="34"/>
        <v/>
      </c>
      <c r="C124" s="228"/>
      <c r="D124" s="229" t="str">
        <f t="shared" si="35"/>
        <v/>
      </c>
      <c r="E124" s="230"/>
      <c r="F124" s="231">
        <f t="shared" si="36"/>
        <v>0</v>
      </c>
      <c r="G124" s="296">
        <f t="shared" si="37"/>
        <v>0</v>
      </c>
    </row>
    <row r="125" spans="1:7" s="232" customFormat="1" ht="24" customHeight="1" x14ac:dyDescent="0.2">
      <c r="A125" s="229" t="str">
        <f t="shared" si="33"/>
        <v/>
      </c>
      <c r="B125" s="227" t="str">
        <f t="shared" si="34"/>
        <v/>
      </c>
      <c r="C125" s="228"/>
      <c r="D125" s="229" t="str">
        <f t="shared" si="35"/>
        <v/>
      </c>
      <c r="E125" s="230"/>
      <c r="F125" s="231">
        <f t="shared" si="36"/>
        <v>0</v>
      </c>
      <c r="G125" s="296">
        <f t="shared" si="37"/>
        <v>0</v>
      </c>
    </row>
    <row r="126" spans="1:7" ht="24" customHeight="1" x14ac:dyDescent="0.2">
      <c r="A126" s="297"/>
      <c r="B126" s="97"/>
      <c r="C126" s="97"/>
      <c r="D126" s="103"/>
      <c r="E126" s="104"/>
      <c r="F126" s="368" t="s">
        <v>31</v>
      </c>
      <c r="G126" s="298">
        <f>SUBTOTAL(9,G112:G125)</f>
        <v>0</v>
      </c>
    </row>
    <row r="127" spans="1:7" ht="24" customHeight="1" x14ac:dyDescent="0.2">
      <c r="A127" s="297"/>
      <c r="B127" s="97"/>
      <c r="C127" s="366" t="s">
        <v>605</v>
      </c>
      <c r="D127" s="103"/>
      <c r="E127" s="104"/>
      <c r="F127" s="105"/>
      <c r="G127" s="299"/>
    </row>
    <row r="128" spans="1:7" s="232" customFormat="1" ht="24" customHeight="1" x14ac:dyDescent="0.2">
      <c r="A128" s="229" t="str">
        <f t="shared" ref="A128:A135" si="38">IFERROR(VLOOKUP(C128,Tabla_Insumos,4,FALSE),"")</f>
        <v/>
      </c>
      <c r="B128" s="227">
        <f t="shared" ref="B128:B135" si="39">IFERROR(VLOOKUP(A128,Tabla_Indices,5,FALSE),"")</f>
        <v>0</v>
      </c>
      <c r="C128" s="228"/>
      <c r="D128" s="229" t="str">
        <f t="shared" ref="D128:D135" si="40">IFERROR(VLOOKUP(C128,Tabla_Insumos,2,FALSE),"")</f>
        <v/>
      </c>
      <c r="E128" s="230"/>
      <c r="F128" s="231">
        <f t="shared" ref="F128:F135" si="41">IFERROR(VLOOKUP(C128,Tabla_Insumos,3,FALSE),0)</f>
        <v>0</v>
      </c>
      <c r="G128" s="296">
        <f>ROUND(E128*F128,2)</f>
        <v>0</v>
      </c>
    </row>
    <row r="129" spans="1:7" s="232" customFormat="1" ht="24" customHeight="1" x14ac:dyDescent="0.2">
      <c r="A129" s="229" t="str">
        <f t="shared" si="38"/>
        <v/>
      </c>
      <c r="B129" s="227">
        <f t="shared" si="39"/>
        <v>0</v>
      </c>
      <c r="C129" s="228"/>
      <c r="D129" s="229" t="str">
        <f t="shared" si="40"/>
        <v/>
      </c>
      <c r="E129" s="230"/>
      <c r="F129" s="231">
        <f t="shared" si="41"/>
        <v>0</v>
      </c>
      <c r="G129" s="296">
        <f>ROUND(E129*F129,2)</f>
        <v>0</v>
      </c>
    </row>
    <row r="130" spans="1:7" s="232" customFormat="1" ht="24" customHeight="1" x14ac:dyDescent="0.2">
      <c r="A130" s="229" t="str">
        <f t="shared" si="38"/>
        <v/>
      </c>
      <c r="B130" s="227">
        <f t="shared" si="39"/>
        <v>0</v>
      </c>
      <c r="C130" s="228"/>
      <c r="D130" s="229" t="str">
        <f t="shared" si="40"/>
        <v/>
      </c>
      <c r="E130" s="230"/>
      <c r="F130" s="231">
        <f t="shared" si="41"/>
        <v>0</v>
      </c>
      <c r="G130" s="296">
        <f t="shared" ref="G130:G135" si="42">ROUND(E130*F130,2)</f>
        <v>0</v>
      </c>
    </row>
    <row r="131" spans="1:7" s="232" customFormat="1" ht="24" customHeight="1" x14ac:dyDescent="0.2">
      <c r="A131" s="229" t="str">
        <f t="shared" si="38"/>
        <v/>
      </c>
      <c r="B131" s="227">
        <f t="shared" si="39"/>
        <v>0</v>
      </c>
      <c r="C131" s="228"/>
      <c r="D131" s="229" t="str">
        <f t="shared" si="40"/>
        <v/>
      </c>
      <c r="E131" s="230"/>
      <c r="F131" s="231">
        <f t="shared" si="41"/>
        <v>0</v>
      </c>
      <c r="G131" s="296">
        <f t="shared" si="42"/>
        <v>0</v>
      </c>
    </row>
    <row r="132" spans="1:7" s="232" customFormat="1" ht="24" customHeight="1" x14ac:dyDescent="0.2">
      <c r="A132" s="229" t="str">
        <f t="shared" si="38"/>
        <v/>
      </c>
      <c r="B132" s="227">
        <f t="shared" si="39"/>
        <v>0</v>
      </c>
      <c r="C132" s="228"/>
      <c r="D132" s="229" t="str">
        <f t="shared" si="40"/>
        <v/>
      </c>
      <c r="E132" s="230"/>
      <c r="F132" s="231">
        <f t="shared" si="41"/>
        <v>0</v>
      </c>
      <c r="G132" s="296">
        <f t="shared" si="42"/>
        <v>0</v>
      </c>
    </row>
    <row r="133" spans="1:7" s="232" customFormat="1" ht="24" customHeight="1" x14ac:dyDescent="0.2">
      <c r="A133" s="229" t="str">
        <f t="shared" si="38"/>
        <v/>
      </c>
      <c r="B133" s="227">
        <f t="shared" si="39"/>
        <v>0</v>
      </c>
      <c r="C133" s="228"/>
      <c r="D133" s="229" t="str">
        <f t="shared" si="40"/>
        <v/>
      </c>
      <c r="E133" s="230"/>
      <c r="F133" s="231">
        <f t="shared" si="41"/>
        <v>0</v>
      </c>
      <c r="G133" s="296">
        <f t="shared" si="42"/>
        <v>0</v>
      </c>
    </row>
    <row r="134" spans="1:7" s="232" customFormat="1" ht="24" customHeight="1" x14ac:dyDescent="0.2">
      <c r="A134" s="229" t="str">
        <f t="shared" si="38"/>
        <v/>
      </c>
      <c r="B134" s="227">
        <f t="shared" si="39"/>
        <v>0</v>
      </c>
      <c r="C134" s="228"/>
      <c r="D134" s="229" t="str">
        <f t="shared" si="40"/>
        <v/>
      </c>
      <c r="E134" s="230"/>
      <c r="F134" s="231">
        <f t="shared" si="41"/>
        <v>0</v>
      </c>
      <c r="G134" s="296">
        <f t="shared" si="42"/>
        <v>0</v>
      </c>
    </row>
    <row r="135" spans="1:7" s="232" customFormat="1" ht="24" customHeight="1" x14ac:dyDescent="0.2">
      <c r="A135" s="229" t="str">
        <f t="shared" si="38"/>
        <v/>
      </c>
      <c r="B135" s="227">
        <f t="shared" si="39"/>
        <v>0</v>
      </c>
      <c r="C135" s="228"/>
      <c r="D135" s="229" t="str">
        <f t="shared" si="40"/>
        <v/>
      </c>
      <c r="E135" s="230"/>
      <c r="F135" s="231">
        <f t="shared" si="41"/>
        <v>0</v>
      </c>
      <c r="G135" s="296">
        <f t="shared" si="42"/>
        <v>0</v>
      </c>
    </row>
    <row r="136" spans="1:7" ht="24" customHeight="1" x14ac:dyDescent="0.2">
      <c r="A136" s="297"/>
      <c r="B136" s="97"/>
      <c r="C136" s="97"/>
      <c r="D136" s="103"/>
      <c r="E136" s="104"/>
      <c r="F136" s="368" t="s">
        <v>32</v>
      </c>
      <c r="G136" s="298">
        <f>SUBTOTAL(9,G128:G135)</f>
        <v>0</v>
      </c>
    </row>
    <row r="137" spans="1:7" ht="24" customHeight="1" x14ac:dyDescent="0.2">
      <c r="A137" s="297"/>
      <c r="B137" s="97"/>
      <c r="C137" s="366" t="s">
        <v>606</v>
      </c>
      <c r="D137" s="103"/>
      <c r="E137" s="104"/>
      <c r="F137" s="105"/>
      <c r="G137" s="299"/>
    </row>
    <row r="138" spans="1:7" s="232" customFormat="1" ht="24" customHeight="1" x14ac:dyDescent="0.2">
      <c r="A138" s="229" t="str">
        <f t="shared" ref="A138:A146" si="43">IFERROR(VLOOKUP(C138,Tabla_Insumos,4,FALSE),"")</f>
        <v/>
      </c>
      <c r="B138" s="227" t="str">
        <f t="shared" ref="B138:B146" si="44">IFERROR(VLOOKUP(C138,Tabla_Insumos,5,FALSE),"")</f>
        <v/>
      </c>
      <c r="C138" s="228"/>
      <c r="D138" s="229" t="str">
        <f t="shared" ref="D138:D146" si="45">IFERROR(VLOOKUP(C138,Tabla_Insumos,2,FALSE),"")</f>
        <v/>
      </c>
      <c r="E138" s="230"/>
      <c r="F138" s="231">
        <f t="shared" ref="F138:F146" si="46">IFERROR(VLOOKUP(C138,Tabla_Insumos,3,FALSE),0)</f>
        <v>0</v>
      </c>
      <c r="G138" s="296">
        <f t="shared" ref="G138:G146" si="47">ROUND(E138*F138,2)</f>
        <v>0</v>
      </c>
    </row>
    <row r="139" spans="1:7" s="232" customFormat="1" ht="24" customHeight="1" x14ac:dyDescent="0.2">
      <c r="A139" s="229" t="str">
        <f t="shared" si="43"/>
        <v/>
      </c>
      <c r="B139" s="227" t="str">
        <f t="shared" si="44"/>
        <v/>
      </c>
      <c r="C139" s="228"/>
      <c r="D139" s="229" t="str">
        <f t="shared" si="45"/>
        <v/>
      </c>
      <c r="E139" s="230"/>
      <c r="F139" s="231">
        <f t="shared" si="46"/>
        <v>0</v>
      </c>
      <c r="G139" s="296">
        <f t="shared" si="47"/>
        <v>0</v>
      </c>
    </row>
    <row r="140" spans="1:7" s="232" customFormat="1" ht="24" customHeight="1" x14ac:dyDescent="0.2">
      <c r="A140" s="229" t="str">
        <f t="shared" si="43"/>
        <v/>
      </c>
      <c r="B140" s="227" t="str">
        <f t="shared" si="44"/>
        <v/>
      </c>
      <c r="C140" s="228"/>
      <c r="D140" s="229" t="str">
        <f t="shared" si="45"/>
        <v/>
      </c>
      <c r="E140" s="230"/>
      <c r="F140" s="231">
        <f t="shared" si="46"/>
        <v>0</v>
      </c>
      <c r="G140" s="296">
        <f t="shared" si="47"/>
        <v>0</v>
      </c>
    </row>
    <row r="141" spans="1:7" s="232" customFormat="1" ht="24" customHeight="1" x14ac:dyDescent="0.2">
      <c r="A141" s="229" t="str">
        <f t="shared" si="43"/>
        <v/>
      </c>
      <c r="B141" s="227" t="str">
        <f t="shared" si="44"/>
        <v/>
      </c>
      <c r="C141" s="228"/>
      <c r="D141" s="229" t="str">
        <f t="shared" si="45"/>
        <v/>
      </c>
      <c r="E141" s="230"/>
      <c r="F141" s="231">
        <f t="shared" si="46"/>
        <v>0</v>
      </c>
      <c r="G141" s="296">
        <f t="shared" si="47"/>
        <v>0</v>
      </c>
    </row>
    <row r="142" spans="1:7" s="232" customFormat="1" ht="24" customHeight="1" x14ac:dyDescent="0.2">
      <c r="A142" s="229" t="str">
        <f t="shared" si="43"/>
        <v/>
      </c>
      <c r="B142" s="227" t="str">
        <f t="shared" si="44"/>
        <v/>
      </c>
      <c r="C142" s="228"/>
      <c r="D142" s="229" t="str">
        <f t="shared" si="45"/>
        <v/>
      </c>
      <c r="E142" s="230"/>
      <c r="F142" s="231">
        <f t="shared" si="46"/>
        <v>0</v>
      </c>
      <c r="G142" s="296">
        <f t="shared" si="47"/>
        <v>0</v>
      </c>
    </row>
    <row r="143" spans="1:7" s="232" customFormat="1" ht="24" customHeight="1" x14ac:dyDescent="0.2">
      <c r="A143" s="229" t="str">
        <f t="shared" si="43"/>
        <v/>
      </c>
      <c r="B143" s="227" t="str">
        <f t="shared" si="44"/>
        <v/>
      </c>
      <c r="C143" s="228"/>
      <c r="D143" s="229" t="str">
        <f t="shared" si="45"/>
        <v/>
      </c>
      <c r="E143" s="230"/>
      <c r="F143" s="231">
        <f t="shared" si="46"/>
        <v>0</v>
      </c>
      <c r="G143" s="296">
        <f t="shared" si="47"/>
        <v>0</v>
      </c>
    </row>
    <row r="144" spans="1:7" s="232" customFormat="1" ht="24" customHeight="1" x14ac:dyDescent="0.2">
      <c r="A144" s="229" t="str">
        <f t="shared" si="43"/>
        <v/>
      </c>
      <c r="B144" s="227" t="str">
        <f t="shared" si="44"/>
        <v/>
      </c>
      <c r="C144" s="228"/>
      <c r="D144" s="229" t="str">
        <f t="shared" si="45"/>
        <v/>
      </c>
      <c r="E144" s="230"/>
      <c r="F144" s="231">
        <f t="shared" si="46"/>
        <v>0</v>
      </c>
      <c r="G144" s="296">
        <f t="shared" si="47"/>
        <v>0</v>
      </c>
    </row>
    <row r="145" spans="1:123" s="232" customFormat="1" ht="24" customHeight="1" x14ac:dyDescent="0.2">
      <c r="A145" s="229" t="str">
        <f t="shared" si="43"/>
        <v/>
      </c>
      <c r="B145" s="227" t="str">
        <f t="shared" si="44"/>
        <v/>
      </c>
      <c r="C145" s="228"/>
      <c r="D145" s="229" t="str">
        <f t="shared" si="45"/>
        <v/>
      </c>
      <c r="E145" s="230"/>
      <c r="F145" s="231">
        <f t="shared" si="46"/>
        <v>0</v>
      </c>
      <c r="G145" s="296">
        <f t="shared" si="47"/>
        <v>0</v>
      </c>
    </row>
    <row r="146" spans="1:123" s="232" customFormat="1" ht="24" customHeight="1" x14ac:dyDescent="0.2">
      <c r="A146" s="229" t="str">
        <f t="shared" si="43"/>
        <v/>
      </c>
      <c r="B146" s="227" t="str">
        <f t="shared" si="44"/>
        <v/>
      </c>
      <c r="C146" s="228"/>
      <c r="D146" s="229" t="str">
        <f t="shared" si="45"/>
        <v/>
      </c>
      <c r="E146" s="230"/>
      <c r="F146" s="231">
        <f t="shared" si="46"/>
        <v>0</v>
      </c>
      <c r="G146" s="296">
        <f t="shared" si="47"/>
        <v>0</v>
      </c>
    </row>
    <row r="147" spans="1:123" ht="24" customHeight="1" x14ac:dyDescent="0.2">
      <c r="A147" s="300"/>
      <c r="B147" s="103"/>
      <c r="C147" s="97"/>
      <c r="D147" s="103"/>
      <c r="E147" s="104"/>
      <c r="F147" s="368" t="s">
        <v>33</v>
      </c>
      <c r="G147" s="298">
        <f>SUBTOTAL(9,G138:G146)</f>
        <v>0</v>
      </c>
    </row>
    <row r="148" spans="1:123" ht="24" customHeight="1" x14ac:dyDescent="0.2">
      <c r="A148" s="301"/>
      <c r="B148" s="103"/>
      <c r="C148" s="97"/>
      <c r="D148" s="103"/>
      <c r="E148" s="104"/>
      <c r="F148" s="105"/>
      <c r="G148" s="299"/>
    </row>
    <row r="149" spans="1:123" ht="24" customHeight="1" x14ac:dyDescent="0.2">
      <c r="A149" s="302">
        <f>B107</f>
        <v>3</v>
      </c>
      <c r="B149" s="303" t="str">
        <f>C107</f>
        <v xml:space="preserve"> Escuela Monseñor Tomas Cruz – Jardín Kahue</v>
      </c>
      <c r="C149" s="111"/>
      <c r="D149" s="111" t="s">
        <v>34</v>
      </c>
      <c r="E149" s="112"/>
      <c r="F149" s="305" t="s">
        <v>35</v>
      </c>
      <c r="G149" s="304">
        <f>SUBTOTAL(9,G112:G148)</f>
        <v>0</v>
      </c>
    </row>
    <row r="151" spans="1:123" ht="24" customHeight="1" x14ac:dyDescent="0.2">
      <c r="A151" s="284" t="s">
        <v>37</v>
      </c>
      <c r="B151" s="285"/>
      <c r="C151" s="285"/>
      <c r="D151" s="285"/>
      <c r="E151" s="285"/>
      <c r="F151" s="285"/>
      <c r="G151" s="286"/>
    </row>
    <row r="152" spans="1:123" ht="24" customHeight="1" x14ac:dyDescent="0.2">
      <c r="A152" s="287" t="s">
        <v>602</v>
      </c>
      <c r="B152" s="99" t="str">
        <f>Comitente</f>
        <v>DIRECCION PROVINCIAL REDES DE GAS</v>
      </c>
      <c r="C152" s="94"/>
      <c r="D152" s="100"/>
      <c r="E152" s="100"/>
      <c r="F152" s="101"/>
      <c r="G152" s="288"/>
    </row>
    <row r="153" spans="1:123" ht="24" customHeight="1" x14ac:dyDescent="0.2">
      <c r="A153" s="287" t="s">
        <v>603</v>
      </c>
      <c r="B153" s="99">
        <f>Contratista</f>
        <v>0</v>
      </c>
      <c r="C153" s="95"/>
      <c r="D153" s="95"/>
      <c r="E153" s="95"/>
      <c r="F153" s="102"/>
      <c r="G153" s="289"/>
    </row>
    <row r="154" spans="1:123" ht="24" customHeight="1" x14ac:dyDescent="0.2">
      <c r="A154" s="287" t="s">
        <v>24</v>
      </c>
      <c r="B154" s="99" t="str">
        <f>Obra</f>
        <v>“SERVICIO de MANTENIMIENTO de las INSTALACIONES de GAS en los ESTABLECIMIENTOS EDUCATIVOS”</v>
      </c>
      <c r="C154" s="95"/>
      <c r="D154" s="95"/>
      <c r="E154" s="95"/>
      <c r="F154" s="102" t="s">
        <v>38</v>
      </c>
      <c r="G154" s="290">
        <f>Fecha_Base</f>
        <v>0</v>
      </c>
    </row>
    <row r="155" spans="1:123" ht="24" customHeight="1" x14ac:dyDescent="0.2">
      <c r="A155" s="291" t="s">
        <v>601</v>
      </c>
      <c r="B155" s="96" t="str">
        <f>Ubicación</f>
        <v>DEPARTAMENTO JACHAL A</v>
      </c>
      <c r="C155" s="96"/>
      <c r="D155" s="103"/>
      <c r="E155" s="104"/>
      <c r="F155" s="105"/>
      <c r="G155" s="292"/>
    </row>
    <row r="156" spans="1:123" ht="24" customHeight="1" x14ac:dyDescent="0.2">
      <c r="A156" s="291" t="s">
        <v>39</v>
      </c>
      <c r="B156" s="106" t="str">
        <f>IFERROR(VALUE(LEFT(B157,FIND(".",B157)-1)),"")</f>
        <v/>
      </c>
      <c r="C156" s="97" t="str">
        <f>IFERROR(VLOOKUP(B156,Tabla_CyP,2,FALSE),"")</f>
        <v/>
      </c>
      <c r="D156" s="97"/>
      <c r="E156" s="104"/>
      <c r="F156" s="105"/>
      <c r="G156" s="292"/>
    </row>
    <row r="157" spans="1:123" ht="24" customHeight="1" x14ac:dyDescent="0.2">
      <c r="A157" s="291" t="s">
        <v>25</v>
      </c>
      <c r="B157" s="107">
        <f>IFERROR(VLOOKUP(COUNTIF($A$1:A157,"ANALISIS DE PRECIOS"),Tabla_NumeroItem,2,FALSE),"")</f>
        <v>4</v>
      </c>
      <c r="C157" s="97" t="str">
        <f>IFERROR(VLOOKUP(B157,Tabla_CyP,2,FALSE),"")</f>
        <v xml:space="preserve"> Escuela Juan de Echegaray – Jardín Burbujita</v>
      </c>
      <c r="D157" s="103"/>
      <c r="E157" s="104"/>
      <c r="F157" s="102" t="s">
        <v>26</v>
      </c>
      <c r="G157" s="293" t="str">
        <f>IFERROR(VLOOKUP(B157,Tabla_CyP,4,FALSE),"")</f>
        <v>1</v>
      </c>
    </row>
    <row r="158" spans="1:123" ht="24" customHeight="1" x14ac:dyDescent="0.2">
      <c r="A158" s="291"/>
      <c r="B158" s="96"/>
      <c r="C158" s="97"/>
      <c r="D158" s="103"/>
      <c r="E158" s="104"/>
      <c r="F158" s="105"/>
      <c r="G158" s="292"/>
    </row>
    <row r="159" spans="1:123" ht="24" customHeight="1" x14ac:dyDescent="0.2">
      <c r="A159" s="389" t="s">
        <v>507</v>
      </c>
      <c r="B159" s="390"/>
      <c r="C159" s="391" t="s">
        <v>0</v>
      </c>
      <c r="D159" s="391" t="s">
        <v>27</v>
      </c>
      <c r="E159" s="393" t="s">
        <v>28</v>
      </c>
      <c r="F159" s="387" t="s">
        <v>29</v>
      </c>
      <c r="G159" s="387" t="s">
        <v>30</v>
      </c>
    </row>
    <row r="160" spans="1:123" s="109" customFormat="1" ht="24" customHeight="1" x14ac:dyDescent="0.2">
      <c r="A160" s="108" t="s">
        <v>508</v>
      </c>
      <c r="B160" s="108" t="s">
        <v>509</v>
      </c>
      <c r="C160" s="392"/>
      <c r="D160" s="392"/>
      <c r="E160" s="394"/>
      <c r="F160" s="388"/>
      <c r="G160" s="388"/>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233"/>
      <c r="BE160" s="233"/>
      <c r="BF160" s="233"/>
      <c r="BG160" s="233"/>
      <c r="BH160" s="233"/>
      <c r="BI160" s="233"/>
      <c r="BJ160" s="233"/>
      <c r="BK160" s="233"/>
      <c r="BL160" s="233"/>
      <c r="BM160" s="233"/>
      <c r="BN160" s="233"/>
      <c r="BO160" s="233"/>
      <c r="BP160" s="233"/>
      <c r="BQ160" s="233"/>
      <c r="BR160" s="233"/>
      <c r="BS160" s="233"/>
      <c r="BT160" s="233"/>
      <c r="BU160" s="233"/>
      <c r="BV160" s="233"/>
      <c r="BW160" s="233"/>
      <c r="BX160" s="233"/>
      <c r="BY160" s="233"/>
      <c r="BZ160" s="233"/>
      <c r="CA160" s="233"/>
      <c r="CB160" s="233"/>
      <c r="CC160" s="233"/>
      <c r="CD160" s="233"/>
      <c r="CE160" s="233"/>
      <c r="CF160" s="233"/>
      <c r="CG160" s="233"/>
      <c r="CH160" s="233"/>
      <c r="CI160" s="233"/>
      <c r="CJ160" s="233"/>
      <c r="CK160" s="233"/>
      <c r="CL160" s="233"/>
      <c r="CM160" s="233"/>
      <c r="CN160" s="233"/>
      <c r="CO160" s="233"/>
      <c r="CP160" s="233"/>
      <c r="CQ160" s="233"/>
      <c r="CR160" s="233"/>
      <c r="CS160" s="233"/>
      <c r="CT160" s="233"/>
      <c r="CU160" s="233"/>
      <c r="CV160" s="233"/>
      <c r="CW160" s="233"/>
      <c r="CX160" s="233"/>
      <c r="CY160" s="233"/>
      <c r="CZ160" s="233"/>
      <c r="DA160" s="233"/>
      <c r="DB160" s="233"/>
      <c r="DC160" s="233"/>
      <c r="DD160" s="233"/>
      <c r="DE160" s="233"/>
      <c r="DF160" s="233"/>
      <c r="DG160" s="233"/>
      <c r="DH160" s="233"/>
      <c r="DI160" s="233"/>
      <c r="DJ160" s="233"/>
      <c r="DK160" s="233"/>
      <c r="DL160" s="233"/>
      <c r="DM160" s="233"/>
      <c r="DN160" s="233"/>
      <c r="DO160" s="233"/>
      <c r="DP160" s="233"/>
      <c r="DQ160" s="233"/>
      <c r="DR160" s="233"/>
      <c r="DS160" s="233"/>
    </row>
    <row r="161" spans="1:7" ht="24" customHeight="1" x14ac:dyDescent="0.2">
      <c r="A161" s="369"/>
      <c r="B161" s="110"/>
      <c r="C161" s="367" t="s">
        <v>604</v>
      </c>
      <c r="D161" s="111"/>
      <c r="E161" s="112"/>
      <c r="F161" s="113"/>
      <c r="G161" s="295"/>
    </row>
    <row r="162" spans="1:7" s="232" customFormat="1" ht="24" customHeight="1" x14ac:dyDescent="0.2">
      <c r="A162" s="229" t="str">
        <f t="shared" ref="A162:A175" si="48">IFERROR(VLOOKUP(C162,Tabla_Insumos,4,FALSE),"")</f>
        <v/>
      </c>
      <c r="B162" s="227" t="str">
        <f t="shared" ref="B162:B175" si="49">IFERROR(VLOOKUP(C162,Tabla_Insumos,5,FALSE),"")</f>
        <v/>
      </c>
      <c r="C162" s="228"/>
      <c r="D162" s="229" t="str">
        <f t="shared" ref="D162:D175" si="50">IFERROR(VLOOKUP(C162,Tabla_Insumos,2,FALSE),"")</f>
        <v/>
      </c>
      <c r="E162" s="230"/>
      <c r="F162" s="231">
        <f t="shared" ref="F162:F175" si="51">IFERROR(VLOOKUP(C162,Tabla_Insumos,3,FALSE),0)</f>
        <v>0</v>
      </c>
      <c r="G162" s="296">
        <f>ROUND(E162*F162,2)</f>
        <v>0</v>
      </c>
    </row>
    <row r="163" spans="1:7" s="232" customFormat="1" ht="24" customHeight="1" x14ac:dyDescent="0.2">
      <c r="A163" s="229" t="str">
        <f t="shared" si="48"/>
        <v/>
      </c>
      <c r="B163" s="227" t="str">
        <f t="shared" si="49"/>
        <v/>
      </c>
      <c r="C163" s="228"/>
      <c r="D163" s="229" t="str">
        <f t="shared" si="50"/>
        <v/>
      </c>
      <c r="E163" s="230"/>
      <c r="F163" s="231">
        <f t="shared" si="51"/>
        <v>0</v>
      </c>
      <c r="G163" s="296">
        <f t="shared" ref="G163:G175" si="52">ROUND(E163*F163,2)</f>
        <v>0</v>
      </c>
    </row>
    <row r="164" spans="1:7" s="232" customFormat="1" ht="24" customHeight="1" x14ac:dyDescent="0.2">
      <c r="A164" s="229" t="str">
        <f t="shared" si="48"/>
        <v/>
      </c>
      <c r="B164" s="227" t="str">
        <f t="shared" si="49"/>
        <v/>
      </c>
      <c r="C164" s="228"/>
      <c r="D164" s="229" t="str">
        <f t="shared" si="50"/>
        <v/>
      </c>
      <c r="E164" s="230"/>
      <c r="F164" s="231">
        <f t="shared" si="51"/>
        <v>0</v>
      </c>
      <c r="G164" s="296">
        <f t="shared" si="52"/>
        <v>0</v>
      </c>
    </row>
    <row r="165" spans="1:7" s="232" customFormat="1" ht="24" customHeight="1" x14ac:dyDescent="0.2">
      <c r="A165" s="229" t="str">
        <f t="shared" si="48"/>
        <v/>
      </c>
      <c r="B165" s="227" t="str">
        <f t="shared" si="49"/>
        <v/>
      </c>
      <c r="C165" s="228"/>
      <c r="D165" s="229" t="str">
        <f t="shared" si="50"/>
        <v/>
      </c>
      <c r="E165" s="230"/>
      <c r="F165" s="231">
        <f t="shared" si="51"/>
        <v>0</v>
      </c>
      <c r="G165" s="296">
        <f t="shared" si="52"/>
        <v>0</v>
      </c>
    </row>
    <row r="166" spans="1:7" s="232" customFormat="1" ht="24" customHeight="1" x14ac:dyDescent="0.2">
      <c r="A166" s="229" t="str">
        <f t="shared" si="48"/>
        <v/>
      </c>
      <c r="B166" s="227" t="str">
        <f t="shared" si="49"/>
        <v/>
      </c>
      <c r="C166" s="228"/>
      <c r="D166" s="229" t="str">
        <f t="shared" si="50"/>
        <v/>
      </c>
      <c r="E166" s="230"/>
      <c r="F166" s="231">
        <f t="shared" si="51"/>
        <v>0</v>
      </c>
      <c r="G166" s="296">
        <f t="shared" si="52"/>
        <v>0</v>
      </c>
    </row>
    <row r="167" spans="1:7" s="232" customFormat="1" ht="24" customHeight="1" x14ac:dyDescent="0.2">
      <c r="A167" s="229" t="str">
        <f t="shared" si="48"/>
        <v/>
      </c>
      <c r="B167" s="227" t="str">
        <f t="shared" si="49"/>
        <v/>
      </c>
      <c r="C167" s="228"/>
      <c r="D167" s="229" t="str">
        <f t="shared" si="50"/>
        <v/>
      </c>
      <c r="E167" s="230"/>
      <c r="F167" s="231">
        <f t="shared" si="51"/>
        <v>0</v>
      </c>
      <c r="G167" s="296">
        <f t="shared" si="52"/>
        <v>0</v>
      </c>
    </row>
    <row r="168" spans="1:7" s="232" customFormat="1" ht="24" customHeight="1" x14ac:dyDescent="0.2">
      <c r="A168" s="229" t="str">
        <f t="shared" si="48"/>
        <v/>
      </c>
      <c r="B168" s="227" t="str">
        <f t="shared" si="49"/>
        <v/>
      </c>
      <c r="C168" s="228"/>
      <c r="D168" s="229" t="str">
        <f t="shared" si="50"/>
        <v/>
      </c>
      <c r="E168" s="230"/>
      <c r="F168" s="231">
        <f t="shared" si="51"/>
        <v>0</v>
      </c>
      <c r="G168" s="296">
        <f t="shared" si="52"/>
        <v>0</v>
      </c>
    </row>
    <row r="169" spans="1:7" s="232" customFormat="1" ht="24" customHeight="1" x14ac:dyDescent="0.2">
      <c r="A169" s="229" t="str">
        <f t="shared" si="48"/>
        <v/>
      </c>
      <c r="B169" s="227" t="str">
        <f t="shared" si="49"/>
        <v/>
      </c>
      <c r="C169" s="228"/>
      <c r="D169" s="229" t="str">
        <f t="shared" si="50"/>
        <v/>
      </c>
      <c r="E169" s="230"/>
      <c r="F169" s="231">
        <f t="shared" si="51"/>
        <v>0</v>
      </c>
      <c r="G169" s="296">
        <f t="shared" si="52"/>
        <v>0</v>
      </c>
    </row>
    <row r="170" spans="1:7" s="232" customFormat="1" ht="24" customHeight="1" x14ac:dyDescent="0.2">
      <c r="A170" s="229" t="str">
        <f t="shared" si="48"/>
        <v/>
      </c>
      <c r="B170" s="227" t="str">
        <f t="shared" si="49"/>
        <v/>
      </c>
      <c r="C170" s="228"/>
      <c r="D170" s="229" t="str">
        <f t="shared" si="50"/>
        <v/>
      </c>
      <c r="E170" s="230"/>
      <c r="F170" s="231">
        <f t="shared" si="51"/>
        <v>0</v>
      </c>
      <c r="G170" s="296">
        <f t="shared" si="52"/>
        <v>0</v>
      </c>
    </row>
    <row r="171" spans="1:7" s="232" customFormat="1" ht="24" customHeight="1" x14ac:dyDescent="0.2">
      <c r="A171" s="229" t="str">
        <f t="shared" si="48"/>
        <v/>
      </c>
      <c r="B171" s="227" t="str">
        <f t="shared" si="49"/>
        <v/>
      </c>
      <c r="C171" s="228"/>
      <c r="D171" s="229" t="str">
        <f t="shared" si="50"/>
        <v/>
      </c>
      <c r="E171" s="230"/>
      <c r="F171" s="231">
        <f t="shared" si="51"/>
        <v>0</v>
      </c>
      <c r="G171" s="296">
        <f t="shared" si="52"/>
        <v>0</v>
      </c>
    </row>
    <row r="172" spans="1:7" s="232" customFormat="1" ht="24" customHeight="1" x14ac:dyDescent="0.2">
      <c r="A172" s="229" t="str">
        <f t="shared" si="48"/>
        <v/>
      </c>
      <c r="B172" s="227" t="str">
        <f t="shared" si="49"/>
        <v/>
      </c>
      <c r="C172" s="228"/>
      <c r="D172" s="229" t="str">
        <f t="shared" si="50"/>
        <v/>
      </c>
      <c r="E172" s="230"/>
      <c r="F172" s="231">
        <f t="shared" si="51"/>
        <v>0</v>
      </c>
      <c r="G172" s="296">
        <f t="shared" si="52"/>
        <v>0</v>
      </c>
    </row>
    <row r="173" spans="1:7" s="232" customFormat="1" ht="24" customHeight="1" x14ac:dyDescent="0.2">
      <c r="A173" s="229" t="str">
        <f t="shared" si="48"/>
        <v/>
      </c>
      <c r="B173" s="227" t="str">
        <f t="shared" si="49"/>
        <v/>
      </c>
      <c r="C173" s="228"/>
      <c r="D173" s="229" t="str">
        <f t="shared" si="50"/>
        <v/>
      </c>
      <c r="E173" s="230"/>
      <c r="F173" s="231">
        <f t="shared" si="51"/>
        <v>0</v>
      </c>
      <c r="G173" s="296">
        <f t="shared" si="52"/>
        <v>0</v>
      </c>
    </row>
    <row r="174" spans="1:7" s="232" customFormat="1" ht="24" customHeight="1" x14ac:dyDescent="0.2">
      <c r="A174" s="229" t="str">
        <f t="shared" si="48"/>
        <v/>
      </c>
      <c r="B174" s="227" t="str">
        <f t="shared" si="49"/>
        <v/>
      </c>
      <c r="C174" s="228"/>
      <c r="D174" s="229" t="str">
        <f t="shared" si="50"/>
        <v/>
      </c>
      <c r="E174" s="230"/>
      <c r="F174" s="231">
        <f t="shared" si="51"/>
        <v>0</v>
      </c>
      <c r="G174" s="296">
        <f t="shared" si="52"/>
        <v>0</v>
      </c>
    </row>
    <row r="175" spans="1:7" s="232" customFormat="1" ht="24" customHeight="1" x14ac:dyDescent="0.2">
      <c r="A175" s="229" t="str">
        <f t="shared" si="48"/>
        <v/>
      </c>
      <c r="B175" s="227" t="str">
        <f t="shared" si="49"/>
        <v/>
      </c>
      <c r="C175" s="228"/>
      <c r="D175" s="229" t="str">
        <f t="shared" si="50"/>
        <v/>
      </c>
      <c r="E175" s="230"/>
      <c r="F175" s="231">
        <f t="shared" si="51"/>
        <v>0</v>
      </c>
      <c r="G175" s="296">
        <f t="shared" si="52"/>
        <v>0</v>
      </c>
    </row>
    <row r="176" spans="1:7" ht="24" customHeight="1" x14ac:dyDescent="0.2">
      <c r="A176" s="297"/>
      <c r="B176" s="97"/>
      <c r="C176" s="97"/>
      <c r="D176" s="103"/>
      <c r="E176" s="104"/>
      <c r="F176" s="368" t="s">
        <v>31</v>
      </c>
      <c r="G176" s="298">
        <f>SUBTOTAL(9,G162:G175)</f>
        <v>0</v>
      </c>
    </row>
    <row r="177" spans="1:7" ht="24" customHeight="1" x14ac:dyDescent="0.2">
      <c r="A177" s="297"/>
      <c r="B177" s="97"/>
      <c r="C177" s="366" t="s">
        <v>605</v>
      </c>
      <c r="D177" s="103"/>
      <c r="E177" s="104"/>
      <c r="F177" s="105"/>
      <c r="G177" s="299"/>
    </row>
    <row r="178" spans="1:7" s="232" customFormat="1" ht="24" customHeight="1" x14ac:dyDescent="0.2">
      <c r="A178" s="229" t="str">
        <f t="shared" ref="A178:A185" si="53">IFERROR(VLOOKUP(C178,Tabla_Insumos,4,FALSE),"")</f>
        <v/>
      </c>
      <c r="B178" s="227">
        <f t="shared" ref="B178:B185" si="54">IFERROR(VLOOKUP(A178,Tabla_Indices,5,FALSE),"")</f>
        <v>0</v>
      </c>
      <c r="C178" s="228"/>
      <c r="D178" s="229" t="str">
        <f t="shared" ref="D178:D185" si="55">IFERROR(VLOOKUP(C178,Tabla_Insumos,2,FALSE),"")</f>
        <v/>
      </c>
      <c r="E178" s="230"/>
      <c r="F178" s="231">
        <f t="shared" ref="F178:F185" si="56">IFERROR(VLOOKUP(C178,Tabla_Insumos,3,FALSE),0)</f>
        <v>0</v>
      </c>
      <c r="G178" s="296">
        <f>ROUND(E178*F178,2)</f>
        <v>0</v>
      </c>
    </row>
    <row r="179" spans="1:7" s="232" customFormat="1" ht="24" customHeight="1" x14ac:dyDescent="0.2">
      <c r="A179" s="229" t="str">
        <f t="shared" si="53"/>
        <v/>
      </c>
      <c r="B179" s="227">
        <f t="shared" si="54"/>
        <v>0</v>
      </c>
      <c r="C179" s="228"/>
      <c r="D179" s="229" t="str">
        <f t="shared" si="55"/>
        <v/>
      </c>
      <c r="E179" s="230"/>
      <c r="F179" s="231">
        <f t="shared" si="56"/>
        <v>0</v>
      </c>
      <c r="G179" s="296">
        <f>ROUND(E179*F179,2)</f>
        <v>0</v>
      </c>
    </row>
    <row r="180" spans="1:7" s="232" customFormat="1" ht="24" customHeight="1" x14ac:dyDescent="0.2">
      <c r="A180" s="229" t="str">
        <f t="shared" si="53"/>
        <v/>
      </c>
      <c r="B180" s="227">
        <f t="shared" si="54"/>
        <v>0</v>
      </c>
      <c r="C180" s="228"/>
      <c r="D180" s="229" t="str">
        <f t="shared" si="55"/>
        <v/>
      </c>
      <c r="E180" s="230"/>
      <c r="F180" s="231">
        <f t="shared" si="56"/>
        <v>0</v>
      </c>
      <c r="G180" s="296">
        <f t="shared" ref="G180:G185" si="57">ROUND(E180*F180,2)</f>
        <v>0</v>
      </c>
    </row>
    <row r="181" spans="1:7" s="232" customFormat="1" ht="24" customHeight="1" x14ac:dyDescent="0.2">
      <c r="A181" s="229" t="str">
        <f t="shared" si="53"/>
        <v/>
      </c>
      <c r="B181" s="227">
        <f t="shared" si="54"/>
        <v>0</v>
      </c>
      <c r="C181" s="228"/>
      <c r="D181" s="229" t="str">
        <f t="shared" si="55"/>
        <v/>
      </c>
      <c r="E181" s="230"/>
      <c r="F181" s="231">
        <f t="shared" si="56"/>
        <v>0</v>
      </c>
      <c r="G181" s="296">
        <f t="shared" si="57"/>
        <v>0</v>
      </c>
    </row>
    <row r="182" spans="1:7" s="232" customFormat="1" ht="24" customHeight="1" x14ac:dyDescent="0.2">
      <c r="A182" s="229" t="str">
        <f t="shared" si="53"/>
        <v/>
      </c>
      <c r="B182" s="227">
        <f t="shared" si="54"/>
        <v>0</v>
      </c>
      <c r="C182" s="228"/>
      <c r="D182" s="229" t="str">
        <f t="shared" si="55"/>
        <v/>
      </c>
      <c r="E182" s="230"/>
      <c r="F182" s="231">
        <f t="shared" si="56"/>
        <v>0</v>
      </c>
      <c r="G182" s="296">
        <f t="shared" si="57"/>
        <v>0</v>
      </c>
    </row>
    <row r="183" spans="1:7" s="232" customFormat="1" ht="24" customHeight="1" x14ac:dyDescent="0.2">
      <c r="A183" s="229" t="str">
        <f t="shared" si="53"/>
        <v/>
      </c>
      <c r="B183" s="227">
        <f t="shared" si="54"/>
        <v>0</v>
      </c>
      <c r="C183" s="228"/>
      <c r="D183" s="229" t="str">
        <f t="shared" si="55"/>
        <v/>
      </c>
      <c r="E183" s="230"/>
      <c r="F183" s="231">
        <f t="shared" si="56"/>
        <v>0</v>
      </c>
      <c r="G183" s="296">
        <f t="shared" si="57"/>
        <v>0</v>
      </c>
    </row>
    <row r="184" spans="1:7" s="232" customFormat="1" ht="24" customHeight="1" x14ac:dyDescent="0.2">
      <c r="A184" s="229" t="str">
        <f t="shared" si="53"/>
        <v/>
      </c>
      <c r="B184" s="227">
        <f t="shared" si="54"/>
        <v>0</v>
      </c>
      <c r="C184" s="228"/>
      <c r="D184" s="229" t="str">
        <f t="shared" si="55"/>
        <v/>
      </c>
      <c r="E184" s="230"/>
      <c r="F184" s="231">
        <f t="shared" si="56"/>
        <v>0</v>
      </c>
      <c r="G184" s="296">
        <f t="shared" si="57"/>
        <v>0</v>
      </c>
    </row>
    <row r="185" spans="1:7" s="232" customFormat="1" ht="24" customHeight="1" x14ac:dyDescent="0.2">
      <c r="A185" s="229" t="str">
        <f t="shared" si="53"/>
        <v/>
      </c>
      <c r="B185" s="227">
        <f t="shared" si="54"/>
        <v>0</v>
      </c>
      <c r="C185" s="228"/>
      <c r="D185" s="229" t="str">
        <f t="shared" si="55"/>
        <v/>
      </c>
      <c r="E185" s="230"/>
      <c r="F185" s="231">
        <f t="shared" si="56"/>
        <v>0</v>
      </c>
      <c r="G185" s="296">
        <f t="shared" si="57"/>
        <v>0</v>
      </c>
    </row>
    <row r="186" spans="1:7" ht="24" customHeight="1" x14ac:dyDescent="0.2">
      <c r="A186" s="297"/>
      <c r="B186" s="97"/>
      <c r="C186" s="97"/>
      <c r="D186" s="103"/>
      <c r="E186" s="104"/>
      <c r="F186" s="368" t="s">
        <v>32</v>
      </c>
      <c r="G186" s="298">
        <f>SUBTOTAL(9,G178:G185)</f>
        <v>0</v>
      </c>
    </row>
    <row r="187" spans="1:7" ht="24" customHeight="1" x14ac:dyDescent="0.2">
      <c r="A187" s="297"/>
      <c r="B187" s="97"/>
      <c r="C187" s="366" t="s">
        <v>606</v>
      </c>
      <c r="D187" s="103"/>
      <c r="E187" s="104"/>
      <c r="F187" s="105"/>
      <c r="G187" s="299"/>
    </row>
    <row r="188" spans="1:7" s="232" customFormat="1" ht="24" customHeight="1" x14ac:dyDescent="0.2">
      <c r="A188" s="229" t="str">
        <f t="shared" ref="A188:A196" si="58">IFERROR(VLOOKUP(C188,Tabla_Insumos,4,FALSE),"")</f>
        <v/>
      </c>
      <c r="B188" s="227" t="str">
        <f t="shared" ref="B188:B196" si="59">IFERROR(VLOOKUP(C188,Tabla_Insumos,5,FALSE),"")</f>
        <v/>
      </c>
      <c r="C188" s="228"/>
      <c r="D188" s="229" t="str">
        <f t="shared" ref="D188:D196" si="60">IFERROR(VLOOKUP(C188,Tabla_Insumos,2,FALSE),"")</f>
        <v/>
      </c>
      <c r="E188" s="230"/>
      <c r="F188" s="231">
        <f t="shared" ref="F188:F196" si="61">IFERROR(VLOOKUP(C188,Tabla_Insumos,3,FALSE),0)</f>
        <v>0</v>
      </c>
      <c r="G188" s="296">
        <f t="shared" ref="G188:G196" si="62">ROUND(E188*F188,2)</f>
        <v>0</v>
      </c>
    </row>
    <row r="189" spans="1:7" s="232" customFormat="1" ht="24" customHeight="1" x14ac:dyDescent="0.2">
      <c r="A189" s="229" t="str">
        <f t="shared" si="58"/>
        <v/>
      </c>
      <c r="B189" s="227" t="str">
        <f t="shared" si="59"/>
        <v/>
      </c>
      <c r="C189" s="228"/>
      <c r="D189" s="229" t="str">
        <f t="shared" si="60"/>
        <v/>
      </c>
      <c r="E189" s="230"/>
      <c r="F189" s="231">
        <f t="shared" si="61"/>
        <v>0</v>
      </c>
      <c r="G189" s="296">
        <f t="shared" si="62"/>
        <v>0</v>
      </c>
    </row>
    <row r="190" spans="1:7" s="232" customFormat="1" ht="24" customHeight="1" x14ac:dyDescent="0.2">
      <c r="A190" s="229" t="str">
        <f t="shared" si="58"/>
        <v/>
      </c>
      <c r="B190" s="227" t="str">
        <f t="shared" si="59"/>
        <v/>
      </c>
      <c r="C190" s="228"/>
      <c r="D190" s="229" t="str">
        <f t="shared" si="60"/>
        <v/>
      </c>
      <c r="E190" s="230"/>
      <c r="F190" s="231">
        <f t="shared" si="61"/>
        <v>0</v>
      </c>
      <c r="G190" s="296">
        <f t="shared" si="62"/>
        <v>0</v>
      </c>
    </row>
    <row r="191" spans="1:7" s="232" customFormat="1" ht="24" customHeight="1" x14ac:dyDescent="0.2">
      <c r="A191" s="229" t="str">
        <f t="shared" si="58"/>
        <v/>
      </c>
      <c r="B191" s="227" t="str">
        <f t="shared" si="59"/>
        <v/>
      </c>
      <c r="C191" s="228"/>
      <c r="D191" s="229" t="str">
        <f t="shared" si="60"/>
        <v/>
      </c>
      <c r="E191" s="230"/>
      <c r="F191" s="231">
        <f t="shared" si="61"/>
        <v>0</v>
      </c>
      <c r="G191" s="296">
        <f t="shared" si="62"/>
        <v>0</v>
      </c>
    </row>
    <row r="192" spans="1:7" s="232" customFormat="1" ht="24" customHeight="1" x14ac:dyDescent="0.2">
      <c r="A192" s="229" t="str">
        <f t="shared" si="58"/>
        <v/>
      </c>
      <c r="B192" s="227" t="str">
        <f t="shared" si="59"/>
        <v/>
      </c>
      <c r="C192" s="228"/>
      <c r="D192" s="229" t="str">
        <f t="shared" si="60"/>
        <v/>
      </c>
      <c r="E192" s="230"/>
      <c r="F192" s="231">
        <f t="shared" si="61"/>
        <v>0</v>
      </c>
      <c r="G192" s="296">
        <f t="shared" si="62"/>
        <v>0</v>
      </c>
    </row>
    <row r="193" spans="1:7" s="232" customFormat="1" ht="24" customHeight="1" x14ac:dyDescent="0.2">
      <c r="A193" s="229" t="str">
        <f t="shared" si="58"/>
        <v/>
      </c>
      <c r="B193" s="227" t="str">
        <f t="shared" si="59"/>
        <v/>
      </c>
      <c r="C193" s="228"/>
      <c r="D193" s="229" t="str">
        <f t="shared" si="60"/>
        <v/>
      </c>
      <c r="E193" s="230"/>
      <c r="F193" s="231">
        <f t="shared" si="61"/>
        <v>0</v>
      </c>
      <c r="G193" s="296">
        <f t="shared" si="62"/>
        <v>0</v>
      </c>
    </row>
    <row r="194" spans="1:7" s="232" customFormat="1" ht="24" customHeight="1" x14ac:dyDescent="0.2">
      <c r="A194" s="229" t="str">
        <f t="shared" si="58"/>
        <v/>
      </c>
      <c r="B194" s="227" t="str">
        <f t="shared" si="59"/>
        <v/>
      </c>
      <c r="C194" s="228"/>
      <c r="D194" s="229" t="str">
        <f t="shared" si="60"/>
        <v/>
      </c>
      <c r="E194" s="230"/>
      <c r="F194" s="231">
        <f t="shared" si="61"/>
        <v>0</v>
      </c>
      <c r="G194" s="296">
        <f t="shared" si="62"/>
        <v>0</v>
      </c>
    </row>
    <row r="195" spans="1:7" s="232" customFormat="1" ht="24" customHeight="1" x14ac:dyDescent="0.2">
      <c r="A195" s="229" t="str">
        <f t="shared" si="58"/>
        <v/>
      </c>
      <c r="B195" s="227" t="str">
        <f t="shared" si="59"/>
        <v/>
      </c>
      <c r="C195" s="228"/>
      <c r="D195" s="229" t="str">
        <f t="shared" si="60"/>
        <v/>
      </c>
      <c r="E195" s="230"/>
      <c r="F195" s="231">
        <f t="shared" si="61"/>
        <v>0</v>
      </c>
      <c r="G195" s="296">
        <f t="shared" si="62"/>
        <v>0</v>
      </c>
    </row>
    <row r="196" spans="1:7" s="232" customFormat="1" ht="24" customHeight="1" x14ac:dyDescent="0.2">
      <c r="A196" s="229" t="str">
        <f t="shared" si="58"/>
        <v/>
      </c>
      <c r="B196" s="227" t="str">
        <f t="shared" si="59"/>
        <v/>
      </c>
      <c r="C196" s="228"/>
      <c r="D196" s="229" t="str">
        <f t="shared" si="60"/>
        <v/>
      </c>
      <c r="E196" s="230"/>
      <c r="F196" s="231">
        <f t="shared" si="61"/>
        <v>0</v>
      </c>
      <c r="G196" s="296">
        <f t="shared" si="62"/>
        <v>0</v>
      </c>
    </row>
    <row r="197" spans="1:7" ht="24" customHeight="1" x14ac:dyDescent="0.2">
      <c r="A197" s="300"/>
      <c r="B197" s="103"/>
      <c r="C197" s="97"/>
      <c r="D197" s="103"/>
      <c r="E197" s="104"/>
      <c r="F197" s="368" t="s">
        <v>33</v>
      </c>
      <c r="G197" s="298">
        <f>SUBTOTAL(9,G188:G196)</f>
        <v>0</v>
      </c>
    </row>
    <row r="198" spans="1:7" ht="24" customHeight="1" x14ac:dyDescent="0.2">
      <c r="A198" s="301"/>
      <c r="B198" s="103"/>
      <c r="C198" s="97"/>
      <c r="D198" s="103"/>
      <c r="E198" s="104"/>
      <c r="F198" s="105"/>
      <c r="G198" s="299"/>
    </row>
    <row r="199" spans="1:7" ht="24" customHeight="1" x14ac:dyDescent="0.2">
      <c r="A199" s="302">
        <f>B157</f>
        <v>4</v>
      </c>
      <c r="B199" s="303" t="str">
        <f>C157</f>
        <v xml:space="preserve"> Escuela Juan de Echegaray – Jardín Burbujita</v>
      </c>
      <c r="C199" s="111"/>
      <c r="D199" s="111" t="s">
        <v>34</v>
      </c>
      <c r="E199" s="112"/>
      <c r="F199" s="305" t="s">
        <v>35</v>
      </c>
      <c r="G199" s="304">
        <f>SUBTOTAL(9,G162:G198)</f>
        <v>0</v>
      </c>
    </row>
    <row r="201" spans="1:7" ht="24" customHeight="1" x14ac:dyDescent="0.2">
      <c r="A201" s="284" t="s">
        <v>37</v>
      </c>
      <c r="B201" s="285"/>
      <c r="C201" s="285"/>
      <c r="D201" s="285"/>
      <c r="E201" s="285"/>
      <c r="F201" s="285"/>
      <c r="G201" s="286"/>
    </row>
    <row r="202" spans="1:7" ht="24" customHeight="1" x14ac:dyDescent="0.2">
      <c r="A202" s="287" t="s">
        <v>602</v>
      </c>
      <c r="B202" s="99" t="str">
        <f>Comitente</f>
        <v>DIRECCION PROVINCIAL REDES DE GAS</v>
      </c>
      <c r="C202" s="94"/>
      <c r="D202" s="100"/>
      <c r="E202" s="100"/>
      <c r="F202" s="101"/>
      <c r="G202" s="288"/>
    </row>
    <row r="203" spans="1:7" ht="24" customHeight="1" x14ac:dyDescent="0.2">
      <c r="A203" s="287" t="s">
        <v>603</v>
      </c>
      <c r="B203" s="99">
        <f>Contratista</f>
        <v>0</v>
      </c>
      <c r="C203" s="95"/>
      <c r="D203" s="95"/>
      <c r="E203" s="95"/>
      <c r="F203" s="102"/>
      <c r="G203" s="289"/>
    </row>
    <row r="204" spans="1:7" ht="24" customHeight="1" x14ac:dyDescent="0.2">
      <c r="A204" s="287" t="s">
        <v>24</v>
      </c>
      <c r="B204" s="99" t="str">
        <f>Obra</f>
        <v>“SERVICIO de MANTENIMIENTO de las INSTALACIONES de GAS en los ESTABLECIMIENTOS EDUCATIVOS”</v>
      </c>
      <c r="C204" s="95"/>
      <c r="D204" s="95"/>
      <c r="E204" s="95"/>
      <c r="F204" s="102" t="s">
        <v>38</v>
      </c>
      <c r="G204" s="290">
        <f>Fecha_Base</f>
        <v>0</v>
      </c>
    </row>
    <row r="205" spans="1:7" ht="24" customHeight="1" x14ac:dyDescent="0.2">
      <c r="A205" s="291" t="s">
        <v>601</v>
      </c>
      <c r="B205" s="96" t="str">
        <f>Ubicación</f>
        <v>DEPARTAMENTO JACHAL A</v>
      </c>
      <c r="C205" s="96"/>
      <c r="D205" s="103"/>
      <c r="E205" s="104"/>
      <c r="F205" s="105"/>
      <c r="G205" s="292"/>
    </row>
    <row r="206" spans="1:7" ht="24" customHeight="1" x14ac:dyDescent="0.2">
      <c r="A206" s="291" t="s">
        <v>39</v>
      </c>
      <c r="B206" s="106" t="str">
        <f>IFERROR(VALUE(LEFT(B207,FIND(".",B207)-1)),"")</f>
        <v/>
      </c>
      <c r="C206" s="97" t="str">
        <f>IFERROR(VLOOKUP(B206,Tabla_CyP,2,FALSE),"")</f>
        <v/>
      </c>
      <c r="D206" s="97"/>
      <c r="E206" s="104"/>
      <c r="F206" s="105"/>
      <c r="G206" s="292"/>
    </row>
    <row r="207" spans="1:7" ht="24" customHeight="1" x14ac:dyDescent="0.2">
      <c r="A207" s="291" t="s">
        <v>25</v>
      </c>
      <c r="B207" s="107">
        <f>IFERROR(VLOOKUP(COUNTIF($A$1:A207,"ANALISIS DE PRECIOS"),Tabla_NumeroItem,2,FALSE),"")</f>
        <v>5</v>
      </c>
      <c r="C207" s="97" t="str">
        <f>IFERROR(VLOOKUP(B207,Tabla_CyP,2,FALSE),"")</f>
        <v xml:space="preserve"> Escuela Juan M. de Pueyrrerdon </v>
      </c>
      <c r="D207" s="103"/>
      <c r="E207" s="104"/>
      <c r="F207" s="102" t="s">
        <v>26</v>
      </c>
      <c r="G207" s="293" t="str">
        <f>IFERROR(VLOOKUP(B207,Tabla_CyP,4,FALSE),"")</f>
        <v>1</v>
      </c>
    </row>
    <row r="208" spans="1:7" ht="24" customHeight="1" x14ac:dyDescent="0.2">
      <c r="A208" s="291"/>
      <c r="B208" s="96"/>
      <c r="C208" s="97"/>
      <c r="D208" s="103"/>
      <c r="E208" s="104"/>
      <c r="F208" s="105"/>
      <c r="G208" s="292"/>
    </row>
    <row r="209" spans="1:123" ht="24" customHeight="1" x14ac:dyDescent="0.2">
      <c r="A209" s="389" t="s">
        <v>507</v>
      </c>
      <c r="B209" s="390"/>
      <c r="C209" s="391" t="s">
        <v>0</v>
      </c>
      <c r="D209" s="391" t="s">
        <v>27</v>
      </c>
      <c r="E209" s="393" t="s">
        <v>28</v>
      </c>
      <c r="F209" s="387" t="s">
        <v>29</v>
      </c>
      <c r="G209" s="387" t="s">
        <v>30</v>
      </c>
    </row>
    <row r="210" spans="1:123" s="109" customFormat="1" ht="24" customHeight="1" x14ac:dyDescent="0.2">
      <c r="A210" s="108" t="s">
        <v>508</v>
      </c>
      <c r="B210" s="108" t="s">
        <v>509</v>
      </c>
      <c r="C210" s="392"/>
      <c r="D210" s="392"/>
      <c r="E210" s="394"/>
      <c r="F210" s="388"/>
      <c r="G210" s="388"/>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c r="AE210" s="233"/>
      <c r="AF210" s="233"/>
      <c r="AG210" s="233"/>
      <c r="AH210" s="233"/>
      <c r="AI210" s="233"/>
      <c r="AJ210" s="233"/>
      <c r="AK210" s="233"/>
      <c r="AL210" s="233"/>
      <c r="AM210" s="233"/>
      <c r="AN210" s="233"/>
      <c r="AO210" s="233"/>
      <c r="AP210" s="233"/>
      <c r="AQ210" s="233"/>
      <c r="AR210" s="233"/>
      <c r="AS210" s="233"/>
      <c r="AT210" s="233"/>
      <c r="AU210" s="233"/>
      <c r="AV210" s="233"/>
      <c r="AW210" s="233"/>
      <c r="AX210" s="233"/>
      <c r="AY210" s="233"/>
      <c r="AZ210" s="233"/>
      <c r="BA210" s="233"/>
      <c r="BB210" s="233"/>
      <c r="BC210" s="233"/>
      <c r="BD210" s="233"/>
      <c r="BE210" s="233"/>
      <c r="BF210" s="233"/>
      <c r="BG210" s="233"/>
      <c r="BH210" s="233"/>
      <c r="BI210" s="233"/>
      <c r="BJ210" s="233"/>
      <c r="BK210" s="233"/>
      <c r="BL210" s="233"/>
      <c r="BM210" s="233"/>
      <c r="BN210" s="233"/>
      <c r="BO210" s="233"/>
      <c r="BP210" s="233"/>
      <c r="BQ210" s="233"/>
      <c r="BR210" s="233"/>
      <c r="BS210" s="233"/>
      <c r="BT210" s="233"/>
      <c r="BU210" s="233"/>
      <c r="BV210" s="233"/>
      <c r="BW210" s="233"/>
      <c r="BX210" s="233"/>
      <c r="BY210" s="233"/>
      <c r="BZ210" s="233"/>
      <c r="CA210" s="233"/>
      <c r="CB210" s="233"/>
      <c r="CC210" s="233"/>
      <c r="CD210" s="233"/>
      <c r="CE210" s="233"/>
      <c r="CF210" s="233"/>
      <c r="CG210" s="233"/>
      <c r="CH210" s="233"/>
      <c r="CI210" s="233"/>
      <c r="CJ210" s="233"/>
      <c r="CK210" s="233"/>
      <c r="CL210" s="233"/>
      <c r="CM210" s="233"/>
      <c r="CN210" s="233"/>
      <c r="CO210" s="233"/>
      <c r="CP210" s="233"/>
      <c r="CQ210" s="233"/>
      <c r="CR210" s="233"/>
      <c r="CS210" s="233"/>
      <c r="CT210" s="233"/>
      <c r="CU210" s="233"/>
      <c r="CV210" s="233"/>
      <c r="CW210" s="233"/>
      <c r="CX210" s="233"/>
      <c r="CY210" s="233"/>
      <c r="CZ210" s="233"/>
      <c r="DA210" s="233"/>
      <c r="DB210" s="233"/>
      <c r="DC210" s="233"/>
      <c r="DD210" s="233"/>
      <c r="DE210" s="233"/>
      <c r="DF210" s="233"/>
      <c r="DG210" s="233"/>
      <c r="DH210" s="233"/>
      <c r="DI210" s="233"/>
      <c r="DJ210" s="233"/>
      <c r="DK210" s="233"/>
      <c r="DL210" s="233"/>
      <c r="DM210" s="233"/>
      <c r="DN210" s="233"/>
      <c r="DO210" s="233"/>
      <c r="DP210" s="233"/>
      <c r="DQ210" s="233"/>
      <c r="DR210" s="233"/>
      <c r="DS210" s="233"/>
    </row>
    <row r="211" spans="1:123" ht="24" customHeight="1" x14ac:dyDescent="0.2">
      <c r="A211" s="369"/>
      <c r="B211" s="110"/>
      <c r="C211" s="367" t="s">
        <v>604</v>
      </c>
      <c r="D211" s="111"/>
      <c r="E211" s="112"/>
      <c r="F211" s="113"/>
      <c r="G211" s="295"/>
    </row>
    <row r="212" spans="1:123" s="232" customFormat="1" ht="24" customHeight="1" x14ac:dyDescent="0.2">
      <c r="A212" s="229" t="str">
        <f t="shared" ref="A212:A225" si="63">IFERROR(VLOOKUP(C212,Tabla_Insumos,4,FALSE),"")</f>
        <v/>
      </c>
      <c r="B212" s="227" t="str">
        <f t="shared" ref="B212:B225" si="64">IFERROR(VLOOKUP(C212,Tabla_Insumos,5,FALSE),"")</f>
        <v/>
      </c>
      <c r="C212" s="228"/>
      <c r="D212" s="229" t="str">
        <f t="shared" ref="D212:D225" si="65">IFERROR(VLOOKUP(C212,Tabla_Insumos,2,FALSE),"")</f>
        <v/>
      </c>
      <c r="E212" s="230"/>
      <c r="F212" s="231">
        <f t="shared" ref="F212:F225" si="66">IFERROR(VLOOKUP(C212,Tabla_Insumos,3,FALSE),0)</f>
        <v>0</v>
      </c>
      <c r="G212" s="296">
        <f>ROUND(E212*F212,2)</f>
        <v>0</v>
      </c>
    </row>
    <row r="213" spans="1:123" s="232" customFormat="1" ht="24" customHeight="1" x14ac:dyDescent="0.2">
      <c r="A213" s="229" t="str">
        <f t="shared" si="63"/>
        <v/>
      </c>
      <c r="B213" s="227" t="str">
        <f t="shared" si="64"/>
        <v/>
      </c>
      <c r="C213" s="228"/>
      <c r="D213" s="229" t="str">
        <f t="shared" si="65"/>
        <v/>
      </c>
      <c r="E213" s="230"/>
      <c r="F213" s="231">
        <f t="shared" si="66"/>
        <v>0</v>
      </c>
      <c r="G213" s="296">
        <f t="shared" ref="G213:G225" si="67">ROUND(E213*F213,2)</f>
        <v>0</v>
      </c>
    </row>
    <row r="214" spans="1:123" s="232" customFormat="1" ht="24" customHeight="1" x14ac:dyDescent="0.2">
      <c r="A214" s="229" t="str">
        <f t="shared" si="63"/>
        <v/>
      </c>
      <c r="B214" s="227" t="str">
        <f t="shared" si="64"/>
        <v/>
      </c>
      <c r="C214" s="228"/>
      <c r="D214" s="229" t="str">
        <f t="shared" si="65"/>
        <v/>
      </c>
      <c r="E214" s="230"/>
      <c r="F214" s="231">
        <f t="shared" si="66"/>
        <v>0</v>
      </c>
      <c r="G214" s="296">
        <f t="shared" si="67"/>
        <v>0</v>
      </c>
    </row>
    <row r="215" spans="1:123" s="232" customFormat="1" ht="24" customHeight="1" x14ac:dyDescent="0.2">
      <c r="A215" s="229" t="str">
        <f t="shared" si="63"/>
        <v/>
      </c>
      <c r="B215" s="227" t="str">
        <f t="shared" si="64"/>
        <v/>
      </c>
      <c r="C215" s="228"/>
      <c r="D215" s="229" t="str">
        <f t="shared" si="65"/>
        <v/>
      </c>
      <c r="E215" s="230"/>
      <c r="F215" s="231">
        <f t="shared" si="66"/>
        <v>0</v>
      </c>
      <c r="G215" s="296">
        <f t="shared" si="67"/>
        <v>0</v>
      </c>
    </row>
    <row r="216" spans="1:123" s="232" customFormat="1" ht="24" customHeight="1" x14ac:dyDescent="0.2">
      <c r="A216" s="229" t="str">
        <f t="shared" si="63"/>
        <v/>
      </c>
      <c r="B216" s="227" t="str">
        <f t="shared" si="64"/>
        <v/>
      </c>
      <c r="C216" s="228"/>
      <c r="D216" s="229" t="str">
        <f t="shared" si="65"/>
        <v/>
      </c>
      <c r="E216" s="230"/>
      <c r="F216" s="231">
        <f t="shared" si="66"/>
        <v>0</v>
      </c>
      <c r="G216" s="296">
        <f t="shared" si="67"/>
        <v>0</v>
      </c>
    </row>
    <row r="217" spans="1:123" s="232" customFormat="1" ht="24" customHeight="1" x14ac:dyDescent="0.2">
      <c r="A217" s="229" t="str">
        <f t="shared" si="63"/>
        <v/>
      </c>
      <c r="B217" s="227" t="str">
        <f t="shared" si="64"/>
        <v/>
      </c>
      <c r="C217" s="228"/>
      <c r="D217" s="229" t="str">
        <f t="shared" si="65"/>
        <v/>
      </c>
      <c r="E217" s="230"/>
      <c r="F217" s="231">
        <f t="shared" si="66"/>
        <v>0</v>
      </c>
      <c r="G217" s="296">
        <f t="shared" si="67"/>
        <v>0</v>
      </c>
    </row>
    <row r="218" spans="1:123" s="232" customFormat="1" ht="24" customHeight="1" x14ac:dyDescent="0.2">
      <c r="A218" s="229" t="str">
        <f t="shared" si="63"/>
        <v/>
      </c>
      <c r="B218" s="227" t="str">
        <f t="shared" si="64"/>
        <v/>
      </c>
      <c r="C218" s="228"/>
      <c r="D218" s="229" t="str">
        <f t="shared" si="65"/>
        <v/>
      </c>
      <c r="E218" s="230"/>
      <c r="F218" s="231">
        <f t="shared" si="66"/>
        <v>0</v>
      </c>
      <c r="G218" s="296">
        <f t="shared" si="67"/>
        <v>0</v>
      </c>
    </row>
    <row r="219" spans="1:123" s="232" customFormat="1" ht="24" customHeight="1" x14ac:dyDescent="0.2">
      <c r="A219" s="229" t="str">
        <f t="shared" si="63"/>
        <v/>
      </c>
      <c r="B219" s="227" t="str">
        <f t="shared" si="64"/>
        <v/>
      </c>
      <c r="C219" s="228"/>
      <c r="D219" s="229" t="str">
        <f t="shared" si="65"/>
        <v/>
      </c>
      <c r="E219" s="230"/>
      <c r="F219" s="231">
        <f t="shared" si="66"/>
        <v>0</v>
      </c>
      <c r="G219" s="296">
        <f t="shared" si="67"/>
        <v>0</v>
      </c>
    </row>
    <row r="220" spans="1:123" s="232" customFormat="1" ht="24" customHeight="1" x14ac:dyDescent="0.2">
      <c r="A220" s="229" t="str">
        <f t="shared" si="63"/>
        <v/>
      </c>
      <c r="B220" s="227" t="str">
        <f t="shared" si="64"/>
        <v/>
      </c>
      <c r="C220" s="228"/>
      <c r="D220" s="229" t="str">
        <f t="shared" si="65"/>
        <v/>
      </c>
      <c r="E220" s="230"/>
      <c r="F220" s="231">
        <f t="shared" si="66"/>
        <v>0</v>
      </c>
      <c r="G220" s="296">
        <f t="shared" si="67"/>
        <v>0</v>
      </c>
    </row>
    <row r="221" spans="1:123" s="232" customFormat="1" ht="24" customHeight="1" x14ac:dyDescent="0.2">
      <c r="A221" s="229" t="str">
        <f t="shared" si="63"/>
        <v/>
      </c>
      <c r="B221" s="227" t="str">
        <f t="shared" si="64"/>
        <v/>
      </c>
      <c r="C221" s="228"/>
      <c r="D221" s="229" t="str">
        <f t="shared" si="65"/>
        <v/>
      </c>
      <c r="E221" s="230"/>
      <c r="F221" s="231">
        <f t="shared" si="66"/>
        <v>0</v>
      </c>
      <c r="G221" s="296">
        <f t="shared" si="67"/>
        <v>0</v>
      </c>
    </row>
    <row r="222" spans="1:123" s="232" customFormat="1" ht="24" customHeight="1" x14ac:dyDescent="0.2">
      <c r="A222" s="229" t="str">
        <f t="shared" si="63"/>
        <v/>
      </c>
      <c r="B222" s="227" t="str">
        <f t="shared" si="64"/>
        <v/>
      </c>
      <c r="C222" s="228"/>
      <c r="D222" s="229" t="str">
        <f t="shared" si="65"/>
        <v/>
      </c>
      <c r="E222" s="230"/>
      <c r="F222" s="231">
        <f t="shared" si="66"/>
        <v>0</v>
      </c>
      <c r="G222" s="296">
        <f t="shared" si="67"/>
        <v>0</v>
      </c>
    </row>
    <row r="223" spans="1:123" s="232" customFormat="1" ht="24" customHeight="1" x14ac:dyDescent="0.2">
      <c r="A223" s="229" t="str">
        <f t="shared" si="63"/>
        <v/>
      </c>
      <c r="B223" s="227" t="str">
        <f t="shared" si="64"/>
        <v/>
      </c>
      <c r="C223" s="228"/>
      <c r="D223" s="229" t="str">
        <f t="shared" si="65"/>
        <v/>
      </c>
      <c r="E223" s="230"/>
      <c r="F223" s="231">
        <f t="shared" si="66"/>
        <v>0</v>
      </c>
      <c r="G223" s="296">
        <f t="shared" si="67"/>
        <v>0</v>
      </c>
    </row>
    <row r="224" spans="1:123" s="232" customFormat="1" ht="24" customHeight="1" x14ac:dyDescent="0.2">
      <c r="A224" s="229" t="str">
        <f t="shared" si="63"/>
        <v/>
      </c>
      <c r="B224" s="227" t="str">
        <f t="shared" si="64"/>
        <v/>
      </c>
      <c r="C224" s="228"/>
      <c r="D224" s="229" t="str">
        <f t="shared" si="65"/>
        <v/>
      </c>
      <c r="E224" s="230"/>
      <c r="F224" s="231">
        <f t="shared" si="66"/>
        <v>0</v>
      </c>
      <c r="G224" s="296">
        <f t="shared" si="67"/>
        <v>0</v>
      </c>
    </row>
    <row r="225" spans="1:7" s="232" customFormat="1" ht="24" customHeight="1" x14ac:dyDescent="0.2">
      <c r="A225" s="229" t="str">
        <f t="shared" si="63"/>
        <v/>
      </c>
      <c r="B225" s="227" t="str">
        <f t="shared" si="64"/>
        <v/>
      </c>
      <c r="C225" s="228"/>
      <c r="D225" s="229" t="str">
        <f t="shared" si="65"/>
        <v/>
      </c>
      <c r="E225" s="230"/>
      <c r="F225" s="231">
        <f t="shared" si="66"/>
        <v>0</v>
      </c>
      <c r="G225" s="296">
        <f t="shared" si="67"/>
        <v>0</v>
      </c>
    </row>
    <row r="226" spans="1:7" ht="24" customHeight="1" x14ac:dyDescent="0.2">
      <c r="A226" s="297"/>
      <c r="B226" s="97"/>
      <c r="C226" s="97"/>
      <c r="D226" s="103"/>
      <c r="E226" s="104"/>
      <c r="F226" s="368" t="s">
        <v>31</v>
      </c>
      <c r="G226" s="298">
        <f>SUBTOTAL(9,G212:G225)</f>
        <v>0</v>
      </c>
    </row>
    <row r="227" spans="1:7" ht="24" customHeight="1" x14ac:dyDescent="0.2">
      <c r="A227" s="297"/>
      <c r="B227" s="97"/>
      <c r="C227" s="366" t="s">
        <v>605</v>
      </c>
      <c r="D227" s="103"/>
      <c r="E227" s="104"/>
      <c r="F227" s="105"/>
      <c r="G227" s="299"/>
    </row>
    <row r="228" spans="1:7" s="232" customFormat="1" ht="24" customHeight="1" x14ac:dyDescent="0.2">
      <c r="A228" s="229" t="str">
        <f t="shared" ref="A228:A235" si="68">IFERROR(VLOOKUP(C228,Tabla_Insumos,4,FALSE),"")</f>
        <v/>
      </c>
      <c r="B228" s="227">
        <f t="shared" ref="B228:B235" si="69">IFERROR(VLOOKUP(A228,Tabla_Indices,5,FALSE),"")</f>
        <v>0</v>
      </c>
      <c r="C228" s="228"/>
      <c r="D228" s="229" t="str">
        <f t="shared" ref="D228:D235" si="70">IFERROR(VLOOKUP(C228,Tabla_Insumos,2,FALSE),"")</f>
        <v/>
      </c>
      <c r="E228" s="230"/>
      <c r="F228" s="231">
        <f t="shared" ref="F228:F235" si="71">IFERROR(VLOOKUP(C228,Tabla_Insumos,3,FALSE),0)</f>
        <v>0</v>
      </c>
      <c r="G228" s="296">
        <f>ROUND(E228*F228,2)</f>
        <v>0</v>
      </c>
    </row>
    <row r="229" spans="1:7" s="232" customFormat="1" ht="24" customHeight="1" x14ac:dyDescent="0.2">
      <c r="A229" s="229" t="str">
        <f t="shared" si="68"/>
        <v/>
      </c>
      <c r="B229" s="227">
        <f t="shared" si="69"/>
        <v>0</v>
      </c>
      <c r="C229" s="228"/>
      <c r="D229" s="229" t="str">
        <f t="shared" si="70"/>
        <v/>
      </c>
      <c r="E229" s="230"/>
      <c r="F229" s="231">
        <f t="shared" si="71"/>
        <v>0</v>
      </c>
      <c r="G229" s="296">
        <f>ROUND(E229*F229,2)</f>
        <v>0</v>
      </c>
    </row>
    <row r="230" spans="1:7" s="232" customFormat="1" ht="24" customHeight="1" x14ac:dyDescent="0.2">
      <c r="A230" s="229" t="str">
        <f t="shared" si="68"/>
        <v/>
      </c>
      <c r="B230" s="227">
        <f t="shared" si="69"/>
        <v>0</v>
      </c>
      <c r="C230" s="228"/>
      <c r="D230" s="229" t="str">
        <f t="shared" si="70"/>
        <v/>
      </c>
      <c r="E230" s="230"/>
      <c r="F230" s="231">
        <f t="shared" si="71"/>
        <v>0</v>
      </c>
      <c r="G230" s="296">
        <f t="shared" ref="G230:G235" si="72">ROUND(E230*F230,2)</f>
        <v>0</v>
      </c>
    </row>
    <row r="231" spans="1:7" s="232" customFormat="1" ht="24" customHeight="1" x14ac:dyDescent="0.2">
      <c r="A231" s="229" t="str">
        <f t="shared" si="68"/>
        <v/>
      </c>
      <c r="B231" s="227">
        <f t="shared" si="69"/>
        <v>0</v>
      </c>
      <c r="C231" s="228"/>
      <c r="D231" s="229" t="str">
        <f t="shared" si="70"/>
        <v/>
      </c>
      <c r="E231" s="230"/>
      <c r="F231" s="231">
        <f t="shared" si="71"/>
        <v>0</v>
      </c>
      <c r="G231" s="296">
        <f t="shared" si="72"/>
        <v>0</v>
      </c>
    </row>
    <row r="232" spans="1:7" s="232" customFormat="1" ht="24" customHeight="1" x14ac:dyDescent="0.2">
      <c r="A232" s="229" t="str">
        <f t="shared" si="68"/>
        <v/>
      </c>
      <c r="B232" s="227">
        <f t="shared" si="69"/>
        <v>0</v>
      </c>
      <c r="C232" s="228"/>
      <c r="D232" s="229" t="str">
        <f t="shared" si="70"/>
        <v/>
      </c>
      <c r="E232" s="230"/>
      <c r="F232" s="231">
        <f t="shared" si="71"/>
        <v>0</v>
      </c>
      <c r="G232" s="296">
        <f t="shared" si="72"/>
        <v>0</v>
      </c>
    </row>
    <row r="233" spans="1:7" s="232" customFormat="1" ht="24" customHeight="1" x14ac:dyDescent="0.2">
      <c r="A233" s="229" t="str">
        <f t="shared" si="68"/>
        <v/>
      </c>
      <c r="B233" s="227">
        <f t="shared" si="69"/>
        <v>0</v>
      </c>
      <c r="C233" s="228"/>
      <c r="D233" s="229" t="str">
        <f t="shared" si="70"/>
        <v/>
      </c>
      <c r="E233" s="230"/>
      <c r="F233" s="231">
        <f t="shared" si="71"/>
        <v>0</v>
      </c>
      <c r="G233" s="296">
        <f t="shared" si="72"/>
        <v>0</v>
      </c>
    </row>
    <row r="234" spans="1:7" s="232" customFormat="1" ht="24" customHeight="1" x14ac:dyDescent="0.2">
      <c r="A234" s="229" t="str">
        <f t="shared" si="68"/>
        <v/>
      </c>
      <c r="B234" s="227">
        <f t="shared" si="69"/>
        <v>0</v>
      </c>
      <c r="C234" s="228"/>
      <c r="D234" s="229" t="str">
        <f t="shared" si="70"/>
        <v/>
      </c>
      <c r="E234" s="230"/>
      <c r="F234" s="231">
        <f t="shared" si="71"/>
        <v>0</v>
      </c>
      <c r="G234" s="296">
        <f t="shared" si="72"/>
        <v>0</v>
      </c>
    </row>
    <row r="235" spans="1:7" s="232" customFormat="1" ht="24" customHeight="1" x14ac:dyDescent="0.2">
      <c r="A235" s="229" t="str">
        <f t="shared" si="68"/>
        <v/>
      </c>
      <c r="B235" s="227">
        <f t="shared" si="69"/>
        <v>0</v>
      </c>
      <c r="C235" s="228"/>
      <c r="D235" s="229" t="str">
        <f t="shared" si="70"/>
        <v/>
      </c>
      <c r="E235" s="230"/>
      <c r="F235" s="231">
        <f t="shared" si="71"/>
        <v>0</v>
      </c>
      <c r="G235" s="296">
        <f t="shared" si="72"/>
        <v>0</v>
      </c>
    </row>
    <row r="236" spans="1:7" ht="24" customHeight="1" x14ac:dyDescent="0.2">
      <c r="A236" s="297"/>
      <c r="B236" s="97"/>
      <c r="C236" s="97"/>
      <c r="D236" s="103"/>
      <c r="E236" s="104"/>
      <c r="F236" s="368" t="s">
        <v>32</v>
      </c>
      <c r="G236" s="298">
        <f>SUBTOTAL(9,G228:G235)</f>
        <v>0</v>
      </c>
    </row>
    <row r="237" spans="1:7" ht="24" customHeight="1" x14ac:dyDescent="0.2">
      <c r="A237" s="297"/>
      <c r="B237" s="97"/>
      <c r="C237" s="366" t="s">
        <v>606</v>
      </c>
      <c r="D237" s="103"/>
      <c r="E237" s="104"/>
      <c r="F237" s="105"/>
      <c r="G237" s="299"/>
    </row>
    <row r="238" spans="1:7" s="232" customFormat="1" ht="24" customHeight="1" x14ac:dyDescent="0.2">
      <c r="A238" s="229" t="str">
        <f t="shared" ref="A238:A246" si="73">IFERROR(VLOOKUP(C238,Tabla_Insumos,4,FALSE),"")</f>
        <v/>
      </c>
      <c r="B238" s="227" t="str">
        <f t="shared" ref="B238:B246" si="74">IFERROR(VLOOKUP(C238,Tabla_Insumos,5,FALSE),"")</f>
        <v/>
      </c>
      <c r="C238" s="228"/>
      <c r="D238" s="229" t="str">
        <f t="shared" ref="D238:D246" si="75">IFERROR(VLOOKUP(C238,Tabla_Insumos,2,FALSE),"")</f>
        <v/>
      </c>
      <c r="E238" s="230"/>
      <c r="F238" s="231">
        <f t="shared" ref="F238:F246" si="76">IFERROR(VLOOKUP(C238,Tabla_Insumos,3,FALSE),0)</f>
        <v>0</v>
      </c>
      <c r="G238" s="296">
        <f t="shared" ref="G238:G246" si="77">ROUND(E238*F238,2)</f>
        <v>0</v>
      </c>
    </row>
    <row r="239" spans="1:7" s="232" customFormat="1" ht="24" customHeight="1" x14ac:dyDescent="0.2">
      <c r="A239" s="229" t="str">
        <f t="shared" si="73"/>
        <v/>
      </c>
      <c r="B239" s="227" t="str">
        <f t="shared" si="74"/>
        <v/>
      </c>
      <c r="C239" s="228"/>
      <c r="D239" s="229" t="str">
        <f t="shared" si="75"/>
        <v/>
      </c>
      <c r="E239" s="230"/>
      <c r="F239" s="231">
        <f t="shared" si="76"/>
        <v>0</v>
      </c>
      <c r="G239" s="296">
        <f t="shared" si="77"/>
        <v>0</v>
      </c>
    </row>
    <row r="240" spans="1:7" s="232" customFormat="1" ht="24" customHeight="1" x14ac:dyDescent="0.2">
      <c r="A240" s="229" t="str">
        <f t="shared" si="73"/>
        <v/>
      </c>
      <c r="B240" s="227" t="str">
        <f t="shared" si="74"/>
        <v/>
      </c>
      <c r="C240" s="228"/>
      <c r="D240" s="229" t="str">
        <f t="shared" si="75"/>
        <v/>
      </c>
      <c r="E240" s="230"/>
      <c r="F240" s="231">
        <f t="shared" si="76"/>
        <v>0</v>
      </c>
      <c r="G240" s="296">
        <f t="shared" si="77"/>
        <v>0</v>
      </c>
    </row>
    <row r="241" spans="1:7" s="232" customFormat="1" ht="24" customHeight="1" x14ac:dyDescent="0.2">
      <c r="A241" s="229" t="str">
        <f t="shared" si="73"/>
        <v/>
      </c>
      <c r="B241" s="227" t="str">
        <f t="shared" si="74"/>
        <v/>
      </c>
      <c r="C241" s="228"/>
      <c r="D241" s="229" t="str">
        <f t="shared" si="75"/>
        <v/>
      </c>
      <c r="E241" s="230"/>
      <c r="F241" s="231">
        <f t="shared" si="76"/>
        <v>0</v>
      </c>
      <c r="G241" s="296">
        <f t="shared" si="77"/>
        <v>0</v>
      </c>
    </row>
    <row r="242" spans="1:7" s="232" customFormat="1" ht="24" customHeight="1" x14ac:dyDescent="0.2">
      <c r="A242" s="229" t="str">
        <f t="shared" si="73"/>
        <v/>
      </c>
      <c r="B242" s="227" t="str">
        <f t="shared" si="74"/>
        <v/>
      </c>
      <c r="C242" s="228"/>
      <c r="D242" s="229" t="str">
        <f t="shared" si="75"/>
        <v/>
      </c>
      <c r="E242" s="230"/>
      <c r="F242" s="231">
        <f t="shared" si="76"/>
        <v>0</v>
      </c>
      <c r="G242" s="296">
        <f t="shared" si="77"/>
        <v>0</v>
      </c>
    </row>
    <row r="243" spans="1:7" s="232" customFormat="1" ht="24" customHeight="1" x14ac:dyDescent="0.2">
      <c r="A243" s="229" t="str">
        <f t="shared" si="73"/>
        <v/>
      </c>
      <c r="B243" s="227" t="str">
        <f t="shared" si="74"/>
        <v/>
      </c>
      <c r="C243" s="228"/>
      <c r="D243" s="229" t="str">
        <f t="shared" si="75"/>
        <v/>
      </c>
      <c r="E243" s="230"/>
      <c r="F243" s="231">
        <f t="shared" si="76"/>
        <v>0</v>
      </c>
      <c r="G243" s="296">
        <f t="shared" si="77"/>
        <v>0</v>
      </c>
    </row>
    <row r="244" spans="1:7" s="232" customFormat="1" ht="24" customHeight="1" x14ac:dyDescent="0.2">
      <c r="A244" s="229" t="str">
        <f t="shared" si="73"/>
        <v/>
      </c>
      <c r="B244" s="227" t="str">
        <f t="shared" si="74"/>
        <v/>
      </c>
      <c r="C244" s="228"/>
      <c r="D244" s="229" t="str">
        <f t="shared" si="75"/>
        <v/>
      </c>
      <c r="E244" s="230"/>
      <c r="F244" s="231">
        <f t="shared" si="76"/>
        <v>0</v>
      </c>
      <c r="G244" s="296">
        <f t="shared" si="77"/>
        <v>0</v>
      </c>
    </row>
    <row r="245" spans="1:7" s="232" customFormat="1" ht="24" customHeight="1" x14ac:dyDescent="0.2">
      <c r="A245" s="229" t="str">
        <f t="shared" si="73"/>
        <v/>
      </c>
      <c r="B245" s="227" t="str">
        <f t="shared" si="74"/>
        <v/>
      </c>
      <c r="C245" s="228"/>
      <c r="D245" s="229" t="str">
        <f t="shared" si="75"/>
        <v/>
      </c>
      <c r="E245" s="230"/>
      <c r="F245" s="231">
        <f t="shared" si="76"/>
        <v>0</v>
      </c>
      <c r="G245" s="296">
        <f t="shared" si="77"/>
        <v>0</v>
      </c>
    </row>
    <row r="246" spans="1:7" s="232" customFormat="1" ht="24" customHeight="1" x14ac:dyDescent="0.2">
      <c r="A246" s="229" t="str">
        <f t="shared" si="73"/>
        <v/>
      </c>
      <c r="B246" s="227" t="str">
        <f t="shared" si="74"/>
        <v/>
      </c>
      <c r="C246" s="228"/>
      <c r="D246" s="229" t="str">
        <f t="shared" si="75"/>
        <v/>
      </c>
      <c r="E246" s="230"/>
      <c r="F246" s="231">
        <f t="shared" si="76"/>
        <v>0</v>
      </c>
      <c r="G246" s="296">
        <f t="shared" si="77"/>
        <v>0</v>
      </c>
    </row>
    <row r="247" spans="1:7" ht="24" customHeight="1" x14ac:dyDescent="0.2">
      <c r="A247" s="300"/>
      <c r="B247" s="103"/>
      <c r="C247" s="97"/>
      <c r="D247" s="103"/>
      <c r="E247" s="104"/>
      <c r="F247" s="368" t="s">
        <v>33</v>
      </c>
      <c r="G247" s="298">
        <f>SUBTOTAL(9,G238:G246)</f>
        <v>0</v>
      </c>
    </row>
    <row r="248" spans="1:7" ht="24" customHeight="1" x14ac:dyDescent="0.2">
      <c r="A248" s="301"/>
      <c r="B248" s="103"/>
      <c r="C248" s="97"/>
      <c r="D248" s="103"/>
      <c r="E248" s="104"/>
      <c r="F248" s="105"/>
      <c r="G248" s="299"/>
    </row>
    <row r="249" spans="1:7" ht="24" customHeight="1" x14ac:dyDescent="0.2">
      <c r="A249" s="302">
        <f>B207</f>
        <v>5</v>
      </c>
      <c r="B249" s="303" t="str">
        <f>C207</f>
        <v xml:space="preserve"> Escuela Juan M. de Pueyrrerdon </v>
      </c>
      <c r="C249" s="111"/>
      <c r="D249" s="111" t="s">
        <v>34</v>
      </c>
      <c r="E249" s="112"/>
      <c r="F249" s="305" t="s">
        <v>35</v>
      </c>
      <c r="G249" s="304">
        <f>SUBTOTAL(9,G212:G248)</f>
        <v>0</v>
      </c>
    </row>
    <row r="251" spans="1:7" ht="24" customHeight="1" x14ac:dyDescent="0.2">
      <c r="A251" s="284" t="s">
        <v>37</v>
      </c>
      <c r="B251" s="285"/>
      <c r="C251" s="285"/>
      <c r="D251" s="285"/>
      <c r="E251" s="285"/>
      <c r="F251" s="285"/>
      <c r="G251" s="286"/>
    </row>
    <row r="252" spans="1:7" ht="24" customHeight="1" x14ac:dyDescent="0.2">
      <c r="A252" s="287" t="s">
        <v>602</v>
      </c>
      <c r="B252" s="99" t="str">
        <f>Comitente</f>
        <v>DIRECCION PROVINCIAL REDES DE GAS</v>
      </c>
      <c r="C252" s="94"/>
      <c r="D252" s="100"/>
      <c r="E252" s="100"/>
      <c r="F252" s="101"/>
      <c r="G252" s="288"/>
    </row>
    <row r="253" spans="1:7" ht="24" customHeight="1" x14ac:dyDescent="0.2">
      <c r="A253" s="287" t="s">
        <v>603</v>
      </c>
      <c r="B253" s="99">
        <f>Contratista</f>
        <v>0</v>
      </c>
      <c r="C253" s="95"/>
      <c r="D253" s="95"/>
      <c r="E253" s="95"/>
      <c r="F253" s="102"/>
      <c r="G253" s="289"/>
    </row>
    <row r="254" spans="1:7" ht="24" customHeight="1" x14ac:dyDescent="0.2">
      <c r="A254" s="287" t="s">
        <v>24</v>
      </c>
      <c r="B254" s="99" t="str">
        <f>Obra</f>
        <v>“SERVICIO de MANTENIMIENTO de las INSTALACIONES de GAS en los ESTABLECIMIENTOS EDUCATIVOS”</v>
      </c>
      <c r="C254" s="95"/>
      <c r="D254" s="95"/>
      <c r="E254" s="95"/>
      <c r="F254" s="102" t="s">
        <v>38</v>
      </c>
      <c r="G254" s="290">
        <f>Fecha_Base</f>
        <v>0</v>
      </c>
    </row>
    <row r="255" spans="1:7" ht="24" customHeight="1" x14ac:dyDescent="0.2">
      <c r="A255" s="291" t="s">
        <v>601</v>
      </c>
      <c r="B255" s="96" t="str">
        <f>Ubicación</f>
        <v>DEPARTAMENTO JACHAL A</v>
      </c>
      <c r="C255" s="96"/>
      <c r="D255" s="103"/>
      <c r="E255" s="104"/>
      <c r="F255" s="105"/>
      <c r="G255" s="292"/>
    </row>
    <row r="256" spans="1:7" ht="24" customHeight="1" x14ac:dyDescent="0.2">
      <c r="A256" s="291" t="s">
        <v>39</v>
      </c>
      <c r="B256" s="106" t="str">
        <f>IFERROR(VALUE(LEFT(B257,FIND(".",B257)-1)),"")</f>
        <v/>
      </c>
      <c r="C256" s="97" t="str">
        <f>IFERROR(VLOOKUP(B256,Tabla_CyP,2,FALSE),"")</f>
        <v/>
      </c>
      <c r="D256" s="97"/>
      <c r="E256" s="104"/>
      <c r="F256" s="105"/>
      <c r="G256" s="292"/>
    </row>
    <row r="257" spans="1:123" ht="24" customHeight="1" x14ac:dyDescent="0.2">
      <c r="A257" s="291" t="s">
        <v>25</v>
      </c>
      <c r="B257" s="107">
        <f>IFERROR(VLOOKUP(COUNTIF($A$1:A257,"ANALISIS DE PRECIOS"),Tabla_NumeroItem,2,FALSE),"")</f>
        <v>6</v>
      </c>
      <c r="C257" s="97" t="str">
        <f>IFERROR(VLOOKUP(B257,Tabla_CyP,2,FALSE),"")</f>
        <v xml:space="preserve"> Escuela Abejitas de Santa Rita</v>
      </c>
      <c r="D257" s="103"/>
      <c r="E257" s="104"/>
      <c r="F257" s="102" t="s">
        <v>26</v>
      </c>
      <c r="G257" s="293" t="str">
        <f>IFERROR(VLOOKUP(B257,Tabla_CyP,4,FALSE),"")</f>
        <v>1</v>
      </c>
    </row>
    <row r="258" spans="1:123" ht="24" customHeight="1" x14ac:dyDescent="0.2">
      <c r="A258" s="291"/>
      <c r="B258" s="96"/>
      <c r="C258" s="97"/>
      <c r="D258" s="103"/>
      <c r="E258" s="104"/>
      <c r="F258" s="105"/>
      <c r="G258" s="292"/>
    </row>
    <row r="259" spans="1:123" ht="24" customHeight="1" x14ac:dyDescent="0.2">
      <c r="A259" s="389" t="s">
        <v>507</v>
      </c>
      <c r="B259" s="390"/>
      <c r="C259" s="391" t="s">
        <v>0</v>
      </c>
      <c r="D259" s="391" t="s">
        <v>27</v>
      </c>
      <c r="E259" s="393" t="s">
        <v>28</v>
      </c>
      <c r="F259" s="387" t="s">
        <v>29</v>
      </c>
      <c r="G259" s="387" t="s">
        <v>30</v>
      </c>
    </row>
    <row r="260" spans="1:123" s="109" customFormat="1" ht="24" customHeight="1" x14ac:dyDescent="0.2">
      <c r="A260" s="108" t="s">
        <v>508</v>
      </c>
      <c r="B260" s="108" t="s">
        <v>509</v>
      </c>
      <c r="C260" s="392"/>
      <c r="D260" s="392"/>
      <c r="E260" s="394"/>
      <c r="F260" s="388"/>
      <c r="G260" s="388"/>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c r="AE260" s="233"/>
      <c r="AF260" s="233"/>
      <c r="AG260" s="233"/>
      <c r="AH260" s="233"/>
      <c r="AI260" s="233"/>
      <c r="AJ260" s="233"/>
      <c r="AK260" s="233"/>
      <c r="AL260" s="233"/>
      <c r="AM260" s="233"/>
      <c r="AN260" s="233"/>
      <c r="AO260" s="233"/>
      <c r="AP260" s="233"/>
      <c r="AQ260" s="233"/>
      <c r="AR260" s="233"/>
      <c r="AS260" s="233"/>
      <c r="AT260" s="233"/>
      <c r="AU260" s="233"/>
      <c r="AV260" s="233"/>
      <c r="AW260" s="233"/>
      <c r="AX260" s="233"/>
      <c r="AY260" s="233"/>
      <c r="AZ260" s="233"/>
      <c r="BA260" s="233"/>
      <c r="BB260" s="233"/>
      <c r="BC260" s="233"/>
      <c r="BD260" s="233"/>
      <c r="BE260" s="233"/>
      <c r="BF260" s="233"/>
      <c r="BG260" s="233"/>
      <c r="BH260" s="233"/>
      <c r="BI260" s="233"/>
      <c r="BJ260" s="233"/>
      <c r="BK260" s="233"/>
      <c r="BL260" s="233"/>
      <c r="BM260" s="233"/>
      <c r="BN260" s="233"/>
      <c r="BO260" s="233"/>
      <c r="BP260" s="233"/>
      <c r="BQ260" s="233"/>
      <c r="BR260" s="233"/>
      <c r="BS260" s="233"/>
      <c r="BT260" s="233"/>
      <c r="BU260" s="233"/>
      <c r="BV260" s="233"/>
      <c r="BW260" s="233"/>
      <c r="BX260" s="233"/>
      <c r="BY260" s="233"/>
      <c r="BZ260" s="233"/>
      <c r="CA260" s="233"/>
      <c r="CB260" s="233"/>
      <c r="CC260" s="233"/>
      <c r="CD260" s="233"/>
      <c r="CE260" s="233"/>
      <c r="CF260" s="233"/>
      <c r="CG260" s="233"/>
      <c r="CH260" s="233"/>
      <c r="CI260" s="233"/>
      <c r="CJ260" s="233"/>
      <c r="CK260" s="233"/>
      <c r="CL260" s="233"/>
      <c r="CM260" s="233"/>
      <c r="CN260" s="233"/>
      <c r="CO260" s="233"/>
      <c r="CP260" s="233"/>
      <c r="CQ260" s="233"/>
      <c r="CR260" s="233"/>
      <c r="CS260" s="233"/>
      <c r="CT260" s="233"/>
      <c r="CU260" s="233"/>
      <c r="CV260" s="233"/>
      <c r="CW260" s="233"/>
      <c r="CX260" s="233"/>
      <c r="CY260" s="233"/>
      <c r="CZ260" s="233"/>
      <c r="DA260" s="233"/>
      <c r="DB260" s="233"/>
      <c r="DC260" s="233"/>
      <c r="DD260" s="233"/>
      <c r="DE260" s="233"/>
      <c r="DF260" s="233"/>
      <c r="DG260" s="233"/>
      <c r="DH260" s="233"/>
      <c r="DI260" s="233"/>
      <c r="DJ260" s="233"/>
      <c r="DK260" s="233"/>
      <c r="DL260" s="233"/>
      <c r="DM260" s="233"/>
      <c r="DN260" s="233"/>
      <c r="DO260" s="233"/>
      <c r="DP260" s="233"/>
      <c r="DQ260" s="233"/>
      <c r="DR260" s="233"/>
      <c r="DS260" s="233"/>
    </row>
    <row r="261" spans="1:123" ht="24" customHeight="1" x14ac:dyDescent="0.2">
      <c r="A261" s="369"/>
      <c r="B261" s="110"/>
      <c r="C261" s="367" t="s">
        <v>604</v>
      </c>
      <c r="D261" s="111"/>
      <c r="E261" s="112"/>
      <c r="F261" s="113"/>
      <c r="G261" s="295"/>
    </row>
    <row r="262" spans="1:123" s="232" customFormat="1" ht="24" customHeight="1" x14ac:dyDescent="0.2">
      <c r="A262" s="229" t="str">
        <f t="shared" ref="A262:A275" si="78">IFERROR(VLOOKUP(C262,Tabla_Insumos,4,FALSE),"")</f>
        <v/>
      </c>
      <c r="B262" s="227" t="str">
        <f t="shared" ref="B262:B275" si="79">IFERROR(VLOOKUP(C262,Tabla_Insumos,5,FALSE),"")</f>
        <v/>
      </c>
      <c r="C262" s="228"/>
      <c r="D262" s="229" t="str">
        <f t="shared" ref="D262:D275" si="80">IFERROR(VLOOKUP(C262,Tabla_Insumos,2,FALSE),"")</f>
        <v/>
      </c>
      <c r="E262" s="230"/>
      <c r="F262" s="231">
        <f t="shared" ref="F262:F275" si="81">IFERROR(VLOOKUP(C262,Tabla_Insumos,3,FALSE),0)</f>
        <v>0</v>
      </c>
      <c r="G262" s="296">
        <f>ROUND(E262*F262,2)</f>
        <v>0</v>
      </c>
    </row>
    <row r="263" spans="1:123" s="232" customFormat="1" ht="24" customHeight="1" x14ac:dyDescent="0.2">
      <c r="A263" s="229" t="str">
        <f t="shared" si="78"/>
        <v/>
      </c>
      <c r="B263" s="227" t="str">
        <f t="shared" si="79"/>
        <v/>
      </c>
      <c r="C263" s="228"/>
      <c r="D263" s="229" t="str">
        <f t="shared" si="80"/>
        <v/>
      </c>
      <c r="E263" s="230"/>
      <c r="F263" s="231">
        <f t="shared" si="81"/>
        <v>0</v>
      </c>
      <c r="G263" s="296">
        <f t="shared" ref="G263:G275" si="82">ROUND(E263*F263,2)</f>
        <v>0</v>
      </c>
    </row>
    <row r="264" spans="1:123" s="232" customFormat="1" ht="24" customHeight="1" x14ac:dyDescent="0.2">
      <c r="A264" s="229" t="str">
        <f t="shared" si="78"/>
        <v/>
      </c>
      <c r="B264" s="227" t="str">
        <f t="shared" si="79"/>
        <v/>
      </c>
      <c r="C264" s="228"/>
      <c r="D264" s="229" t="str">
        <f t="shared" si="80"/>
        <v/>
      </c>
      <c r="E264" s="230"/>
      <c r="F264" s="231">
        <f t="shared" si="81"/>
        <v>0</v>
      </c>
      <c r="G264" s="296">
        <f t="shared" si="82"/>
        <v>0</v>
      </c>
    </row>
    <row r="265" spans="1:123" s="232" customFormat="1" ht="24" customHeight="1" x14ac:dyDescent="0.2">
      <c r="A265" s="229" t="str">
        <f t="shared" si="78"/>
        <v/>
      </c>
      <c r="B265" s="227" t="str">
        <f t="shared" si="79"/>
        <v/>
      </c>
      <c r="C265" s="228"/>
      <c r="D265" s="229" t="str">
        <f t="shared" si="80"/>
        <v/>
      </c>
      <c r="E265" s="230"/>
      <c r="F265" s="231">
        <f t="shared" si="81"/>
        <v>0</v>
      </c>
      <c r="G265" s="296">
        <f t="shared" si="82"/>
        <v>0</v>
      </c>
    </row>
    <row r="266" spans="1:123" s="232" customFormat="1" ht="24" customHeight="1" x14ac:dyDescent="0.2">
      <c r="A266" s="229" t="str">
        <f t="shared" si="78"/>
        <v/>
      </c>
      <c r="B266" s="227" t="str">
        <f t="shared" si="79"/>
        <v/>
      </c>
      <c r="C266" s="228"/>
      <c r="D266" s="229" t="str">
        <f t="shared" si="80"/>
        <v/>
      </c>
      <c r="E266" s="230"/>
      <c r="F266" s="231">
        <f t="shared" si="81"/>
        <v>0</v>
      </c>
      <c r="G266" s="296">
        <f t="shared" si="82"/>
        <v>0</v>
      </c>
    </row>
    <row r="267" spans="1:123" s="232" customFormat="1" ht="24" customHeight="1" x14ac:dyDescent="0.2">
      <c r="A267" s="229" t="str">
        <f t="shared" si="78"/>
        <v/>
      </c>
      <c r="B267" s="227" t="str">
        <f t="shared" si="79"/>
        <v/>
      </c>
      <c r="C267" s="228"/>
      <c r="D267" s="229" t="str">
        <f t="shared" si="80"/>
        <v/>
      </c>
      <c r="E267" s="230"/>
      <c r="F267" s="231">
        <f t="shared" si="81"/>
        <v>0</v>
      </c>
      <c r="G267" s="296">
        <f t="shared" si="82"/>
        <v>0</v>
      </c>
    </row>
    <row r="268" spans="1:123" s="232" customFormat="1" ht="24" customHeight="1" x14ac:dyDescent="0.2">
      <c r="A268" s="229" t="str">
        <f t="shared" si="78"/>
        <v/>
      </c>
      <c r="B268" s="227" t="str">
        <f t="shared" si="79"/>
        <v/>
      </c>
      <c r="C268" s="228"/>
      <c r="D268" s="229" t="str">
        <f t="shared" si="80"/>
        <v/>
      </c>
      <c r="E268" s="230"/>
      <c r="F268" s="231">
        <f t="shared" si="81"/>
        <v>0</v>
      </c>
      <c r="G268" s="296">
        <f t="shared" si="82"/>
        <v>0</v>
      </c>
    </row>
    <row r="269" spans="1:123" s="232" customFormat="1" ht="24" customHeight="1" x14ac:dyDescent="0.2">
      <c r="A269" s="229" t="str">
        <f t="shared" si="78"/>
        <v/>
      </c>
      <c r="B269" s="227" t="str">
        <f t="shared" si="79"/>
        <v/>
      </c>
      <c r="C269" s="228"/>
      <c r="D269" s="229" t="str">
        <f t="shared" si="80"/>
        <v/>
      </c>
      <c r="E269" s="230"/>
      <c r="F269" s="231">
        <f t="shared" si="81"/>
        <v>0</v>
      </c>
      <c r="G269" s="296">
        <f t="shared" si="82"/>
        <v>0</v>
      </c>
    </row>
    <row r="270" spans="1:123" s="232" customFormat="1" ht="24" customHeight="1" x14ac:dyDescent="0.2">
      <c r="A270" s="229" t="str">
        <f t="shared" si="78"/>
        <v/>
      </c>
      <c r="B270" s="227" t="str">
        <f t="shared" si="79"/>
        <v/>
      </c>
      <c r="C270" s="228"/>
      <c r="D270" s="229" t="str">
        <f t="shared" si="80"/>
        <v/>
      </c>
      <c r="E270" s="230"/>
      <c r="F270" s="231">
        <f t="shared" si="81"/>
        <v>0</v>
      </c>
      <c r="G270" s="296">
        <f t="shared" si="82"/>
        <v>0</v>
      </c>
    </row>
    <row r="271" spans="1:123" s="232" customFormat="1" ht="24" customHeight="1" x14ac:dyDescent="0.2">
      <c r="A271" s="229" t="str">
        <f t="shared" si="78"/>
        <v/>
      </c>
      <c r="B271" s="227" t="str">
        <f t="shared" si="79"/>
        <v/>
      </c>
      <c r="C271" s="228"/>
      <c r="D271" s="229" t="str">
        <f t="shared" si="80"/>
        <v/>
      </c>
      <c r="E271" s="230"/>
      <c r="F271" s="231">
        <f t="shared" si="81"/>
        <v>0</v>
      </c>
      <c r="G271" s="296">
        <f t="shared" si="82"/>
        <v>0</v>
      </c>
    </row>
    <row r="272" spans="1:123" s="232" customFormat="1" ht="24" customHeight="1" x14ac:dyDescent="0.2">
      <c r="A272" s="229" t="str">
        <f t="shared" si="78"/>
        <v/>
      </c>
      <c r="B272" s="227" t="str">
        <f t="shared" si="79"/>
        <v/>
      </c>
      <c r="C272" s="228"/>
      <c r="D272" s="229" t="str">
        <f t="shared" si="80"/>
        <v/>
      </c>
      <c r="E272" s="230"/>
      <c r="F272" s="231">
        <f t="shared" si="81"/>
        <v>0</v>
      </c>
      <c r="G272" s="296">
        <f t="shared" si="82"/>
        <v>0</v>
      </c>
    </row>
    <row r="273" spans="1:7" s="232" customFormat="1" ht="24" customHeight="1" x14ac:dyDescent="0.2">
      <c r="A273" s="229" t="str">
        <f t="shared" si="78"/>
        <v/>
      </c>
      <c r="B273" s="227" t="str">
        <f t="shared" si="79"/>
        <v/>
      </c>
      <c r="C273" s="228"/>
      <c r="D273" s="229" t="str">
        <f t="shared" si="80"/>
        <v/>
      </c>
      <c r="E273" s="230"/>
      <c r="F273" s="231">
        <f t="shared" si="81"/>
        <v>0</v>
      </c>
      <c r="G273" s="296">
        <f t="shared" si="82"/>
        <v>0</v>
      </c>
    </row>
    <row r="274" spans="1:7" s="232" customFormat="1" ht="24" customHeight="1" x14ac:dyDescent="0.2">
      <c r="A274" s="229" t="str">
        <f t="shared" si="78"/>
        <v/>
      </c>
      <c r="B274" s="227" t="str">
        <f t="shared" si="79"/>
        <v/>
      </c>
      <c r="C274" s="228"/>
      <c r="D274" s="229" t="str">
        <f t="shared" si="80"/>
        <v/>
      </c>
      <c r="E274" s="230"/>
      <c r="F274" s="231">
        <f t="shared" si="81"/>
        <v>0</v>
      </c>
      <c r="G274" s="296">
        <f t="shared" si="82"/>
        <v>0</v>
      </c>
    </row>
    <row r="275" spans="1:7" s="232" customFormat="1" ht="24" customHeight="1" x14ac:dyDescent="0.2">
      <c r="A275" s="229" t="str">
        <f t="shared" si="78"/>
        <v/>
      </c>
      <c r="B275" s="227" t="str">
        <f t="shared" si="79"/>
        <v/>
      </c>
      <c r="C275" s="228"/>
      <c r="D275" s="229" t="str">
        <f t="shared" si="80"/>
        <v/>
      </c>
      <c r="E275" s="230"/>
      <c r="F275" s="231">
        <f t="shared" si="81"/>
        <v>0</v>
      </c>
      <c r="G275" s="296">
        <f t="shared" si="82"/>
        <v>0</v>
      </c>
    </row>
    <row r="276" spans="1:7" ht="24" customHeight="1" x14ac:dyDescent="0.2">
      <c r="A276" s="297"/>
      <c r="B276" s="97"/>
      <c r="C276" s="97"/>
      <c r="D276" s="103"/>
      <c r="E276" s="104"/>
      <c r="F276" s="368" t="s">
        <v>31</v>
      </c>
      <c r="G276" s="298">
        <f>SUBTOTAL(9,G262:G275)</f>
        <v>0</v>
      </c>
    </row>
    <row r="277" spans="1:7" ht="24" customHeight="1" x14ac:dyDescent="0.2">
      <c r="A277" s="297"/>
      <c r="B277" s="97"/>
      <c r="C277" s="366" t="s">
        <v>605</v>
      </c>
      <c r="D277" s="103"/>
      <c r="E277" s="104"/>
      <c r="F277" s="105"/>
      <c r="G277" s="299"/>
    </row>
    <row r="278" spans="1:7" s="232" customFormat="1" ht="24" customHeight="1" x14ac:dyDescent="0.2">
      <c r="A278" s="229" t="str">
        <f t="shared" ref="A278:A285" si="83">IFERROR(VLOOKUP(C278,Tabla_Insumos,4,FALSE),"")</f>
        <v/>
      </c>
      <c r="B278" s="227">
        <f t="shared" ref="B278:B285" si="84">IFERROR(VLOOKUP(A278,Tabla_Indices,5,FALSE),"")</f>
        <v>0</v>
      </c>
      <c r="C278" s="228"/>
      <c r="D278" s="229" t="str">
        <f t="shared" ref="D278:D285" si="85">IFERROR(VLOOKUP(C278,Tabla_Insumos,2,FALSE),"")</f>
        <v/>
      </c>
      <c r="E278" s="230"/>
      <c r="F278" s="231">
        <f t="shared" ref="F278:F285" si="86">IFERROR(VLOOKUP(C278,Tabla_Insumos,3,FALSE),0)</f>
        <v>0</v>
      </c>
      <c r="G278" s="296">
        <f>ROUND(E278*F278,2)</f>
        <v>0</v>
      </c>
    </row>
    <row r="279" spans="1:7" s="232" customFormat="1" ht="24" customHeight="1" x14ac:dyDescent="0.2">
      <c r="A279" s="229" t="str">
        <f t="shared" si="83"/>
        <v/>
      </c>
      <c r="B279" s="227">
        <f t="shared" si="84"/>
        <v>0</v>
      </c>
      <c r="C279" s="228"/>
      <c r="D279" s="229" t="str">
        <f t="shared" si="85"/>
        <v/>
      </c>
      <c r="E279" s="230"/>
      <c r="F279" s="231">
        <f t="shared" si="86"/>
        <v>0</v>
      </c>
      <c r="G279" s="296">
        <f>ROUND(E279*F279,2)</f>
        <v>0</v>
      </c>
    </row>
    <row r="280" spans="1:7" s="232" customFormat="1" ht="24" customHeight="1" x14ac:dyDescent="0.2">
      <c r="A280" s="229" t="str">
        <f t="shared" si="83"/>
        <v/>
      </c>
      <c r="B280" s="227">
        <f t="shared" si="84"/>
        <v>0</v>
      </c>
      <c r="C280" s="228"/>
      <c r="D280" s="229" t="str">
        <f t="shared" si="85"/>
        <v/>
      </c>
      <c r="E280" s="230"/>
      <c r="F280" s="231">
        <f t="shared" si="86"/>
        <v>0</v>
      </c>
      <c r="G280" s="296">
        <f t="shared" ref="G280:G285" si="87">ROUND(E280*F280,2)</f>
        <v>0</v>
      </c>
    </row>
    <row r="281" spans="1:7" s="232" customFormat="1" ht="24" customHeight="1" x14ac:dyDescent="0.2">
      <c r="A281" s="229" t="str">
        <f t="shared" si="83"/>
        <v/>
      </c>
      <c r="B281" s="227">
        <f t="shared" si="84"/>
        <v>0</v>
      </c>
      <c r="C281" s="228"/>
      <c r="D281" s="229" t="str">
        <f t="shared" si="85"/>
        <v/>
      </c>
      <c r="E281" s="230"/>
      <c r="F281" s="231">
        <f t="shared" si="86"/>
        <v>0</v>
      </c>
      <c r="G281" s="296">
        <f t="shared" si="87"/>
        <v>0</v>
      </c>
    </row>
    <row r="282" spans="1:7" s="232" customFormat="1" ht="24" customHeight="1" x14ac:dyDescent="0.2">
      <c r="A282" s="229" t="str">
        <f t="shared" si="83"/>
        <v/>
      </c>
      <c r="B282" s="227">
        <f t="shared" si="84"/>
        <v>0</v>
      </c>
      <c r="C282" s="228"/>
      <c r="D282" s="229" t="str">
        <f t="shared" si="85"/>
        <v/>
      </c>
      <c r="E282" s="230"/>
      <c r="F282" s="231">
        <f t="shared" si="86"/>
        <v>0</v>
      </c>
      <c r="G282" s="296">
        <f t="shared" si="87"/>
        <v>0</v>
      </c>
    </row>
    <row r="283" spans="1:7" s="232" customFormat="1" ht="24" customHeight="1" x14ac:dyDescent="0.2">
      <c r="A283" s="229" t="str">
        <f t="shared" si="83"/>
        <v/>
      </c>
      <c r="B283" s="227">
        <f t="shared" si="84"/>
        <v>0</v>
      </c>
      <c r="C283" s="228"/>
      <c r="D283" s="229" t="str">
        <f t="shared" si="85"/>
        <v/>
      </c>
      <c r="E283" s="230"/>
      <c r="F283" s="231">
        <f t="shared" si="86"/>
        <v>0</v>
      </c>
      <c r="G283" s="296">
        <f t="shared" si="87"/>
        <v>0</v>
      </c>
    </row>
    <row r="284" spans="1:7" s="232" customFormat="1" ht="24" customHeight="1" x14ac:dyDescent="0.2">
      <c r="A284" s="229" t="str">
        <f t="shared" si="83"/>
        <v/>
      </c>
      <c r="B284" s="227">
        <f t="shared" si="84"/>
        <v>0</v>
      </c>
      <c r="C284" s="228"/>
      <c r="D284" s="229" t="str">
        <f t="shared" si="85"/>
        <v/>
      </c>
      <c r="E284" s="230"/>
      <c r="F284" s="231">
        <f t="shared" si="86"/>
        <v>0</v>
      </c>
      <c r="G284" s="296">
        <f t="shared" si="87"/>
        <v>0</v>
      </c>
    </row>
    <row r="285" spans="1:7" s="232" customFormat="1" ht="24" customHeight="1" x14ac:dyDescent="0.2">
      <c r="A285" s="229" t="str">
        <f t="shared" si="83"/>
        <v/>
      </c>
      <c r="B285" s="227">
        <f t="shared" si="84"/>
        <v>0</v>
      </c>
      <c r="C285" s="228"/>
      <c r="D285" s="229" t="str">
        <f t="shared" si="85"/>
        <v/>
      </c>
      <c r="E285" s="230"/>
      <c r="F285" s="231">
        <f t="shared" si="86"/>
        <v>0</v>
      </c>
      <c r="G285" s="296">
        <f t="shared" si="87"/>
        <v>0</v>
      </c>
    </row>
    <row r="286" spans="1:7" ht="24" customHeight="1" x14ac:dyDescent="0.2">
      <c r="A286" s="297"/>
      <c r="B286" s="97"/>
      <c r="C286" s="97"/>
      <c r="D286" s="103"/>
      <c r="E286" s="104"/>
      <c r="F286" s="368" t="s">
        <v>32</v>
      </c>
      <c r="G286" s="298">
        <f>SUBTOTAL(9,G278:G285)</f>
        <v>0</v>
      </c>
    </row>
    <row r="287" spans="1:7" ht="24" customHeight="1" x14ac:dyDescent="0.2">
      <c r="A287" s="297"/>
      <c r="B287" s="97"/>
      <c r="C287" s="366" t="s">
        <v>606</v>
      </c>
      <c r="D287" s="103"/>
      <c r="E287" s="104"/>
      <c r="F287" s="105"/>
      <c r="G287" s="299"/>
    </row>
    <row r="288" spans="1:7" s="232" customFormat="1" ht="24" customHeight="1" x14ac:dyDescent="0.2">
      <c r="A288" s="229" t="str">
        <f t="shared" ref="A288:A296" si="88">IFERROR(VLOOKUP(C288,Tabla_Insumos,4,FALSE),"")</f>
        <v/>
      </c>
      <c r="B288" s="227" t="str">
        <f t="shared" ref="B288:B296" si="89">IFERROR(VLOOKUP(C288,Tabla_Insumos,5,FALSE),"")</f>
        <v/>
      </c>
      <c r="C288" s="228"/>
      <c r="D288" s="229" t="str">
        <f t="shared" ref="D288:D296" si="90">IFERROR(VLOOKUP(C288,Tabla_Insumos,2,FALSE),"")</f>
        <v/>
      </c>
      <c r="E288" s="230"/>
      <c r="F288" s="231">
        <f t="shared" ref="F288:F296" si="91">IFERROR(VLOOKUP(C288,Tabla_Insumos,3,FALSE),0)</f>
        <v>0</v>
      </c>
      <c r="G288" s="296">
        <f t="shared" ref="G288:G296" si="92">ROUND(E288*F288,2)</f>
        <v>0</v>
      </c>
    </row>
    <row r="289" spans="1:7" s="232" customFormat="1" ht="24" customHeight="1" x14ac:dyDescent="0.2">
      <c r="A289" s="229" t="str">
        <f t="shared" si="88"/>
        <v/>
      </c>
      <c r="B289" s="227" t="str">
        <f t="shared" si="89"/>
        <v/>
      </c>
      <c r="C289" s="228"/>
      <c r="D289" s="229" t="str">
        <f t="shared" si="90"/>
        <v/>
      </c>
      <c r="E289" s="230"/>
      <c r="F289" s="231">
        <f t="shared" si="91"/>
        <v>0</v>
      </c>
      <c r="G289" s="296">
        <f t="shared" si="92"/>
        <v>0</v>
      </c>
    </row>
    <row r="290" spans="1:7" s="232" customFormat="1" ht="24" customHeight="1" x14ac:dyDescent="0.2">
      <c r="A290" s="229" t="str">
        <f t="shared" si="88"/>
        <v/>
      </c>
      <c r="B290" s="227" t="str">
        <f t="shared" si="89"/>
        <v/>
      </c>
      <c r="C290" s="228"/>
      <c r="D290" s="229" t="str">
        <f t="shared" si="90"/>
        <v/>
      </c>
      <c r="E290" s="230"/>
      <c r="F290" s="231">
        <f t="shared" si="91"/>
        <v>0</v>
      </c>
      <c r="G290" s="296">
        <f t="shared" si="92"/>
        <v>0</v>
      </c>
    </row>
    <row r="291" spans="1:7" s="232" customFormat="1" ht="24" customHeight="1" x14ac:dyDescent="0.2">
      <c r="A291" s="229" t="str">
        <f t="shared" si="88"/>
        <v/>
      </c>
      <c r="B291" s="227" t="str">
        <f t="shared" si="89"/>
        <v/>
      </c>
      <c r="C291" s="228"/>
      <c r="D291" s="229" t="str">
        <f t="shared" si="90"/>
        <v/>
      </c>
      <c r="E291" s="230"/>
      <c r="F291" s="231">
        <f t="shared" si="91"/>
        <v>0</v>
      </c>
      <c r="G291" s="296">
        <f t="shared" si="92"/>
        <v>0</v>
      </c>
    </row>
    <row r="292" spans="1:7" s="232" customFormat="1" ht="24" customHeight="1" x14ac:dyDescent="0.2">
      <c r="A292" s="229" t="str">
        <f t="shared" si="88"/>
        <v/>
      </c>
      <c r="B292" s="227" t="str">
        <f t="shared" si="89"/>
        <v/>
      </c>
      <c r="C292" s="228"/>
      <c r="D292" s="229" t="str">
        <f t="shared" si="90"/>
        <v/>
      </c>
      <c r="E292" s="230"/>
      <c r="F292" s="231">
        <f t="shared" si="91"/>
        <v>0</v>
      </c>
      <c r="G292" s="296">
        <f t="shared" si="92"/>
        <v>0</v>
      </c>
    </row>
    <row r="293" spans="1:7" s="232" customFormat="1" ht="24" customHeight="1" x14ac:dyDescent="0.2">
      <c r="A293" s="229" t="str">
        <f t="shared" si="88"/>
        <v/>
      </c>
      <c r="B293" s="227" t="str">
        <f t="shared" si="89"/>
        <v/>
      </c>
      <c r="C293" s="228"/>
      <c r="D293" s="229" t="str">
        <f t="shared" si="90"/>
        <v/>
      </c>
      <c r="E293" s="230"/>
      <c r="F293" s="231">
        <f t="shared" si="91"/>
        <v>0</v>
      </c>
      <c r="G293" s="296">
        <f t="shared" si="92"/>
        <v>0</v>
      </c>
    </row>
    <row r="294" spans="1:7" s="232" customFormat="1" ht="24" customHeight="1" x14ac:dyDescent="0.2">
      <c r="A294" s="229" t="str">
        <f t="shared" si="88"/>
        <v/>
      </c>
      <c r="B294" s="227" t="str">
        <f t="shared" si="89"/>
        <v/>
      </c>
      <c r="C294" s="228"/>
      <c r="D294" s="229" t="str">
        <f t="shared" si="90"/>
        <v/>
      </c>
      <c r="E294" s="230"/>
      <c r="F294" s="231">
        <f t="shared" si="91"/>
        <v>0</v>
      </c>
      <c r="G294" s="296">
        <f t="shared" si="92"/>
        <v>0</v>
      </c>
    </row>
    <row r="295" spans="1:7" s="232" customFormat="1" ht="24" customHeight="1" x14ac:dyDescent="0.2">
      <c r="A295" s="229" t="str">
        <f t="shared" si="88"/>
        <v/>
      </c>
      <c r="B295" s="227" t="str">
        <f t="shared" si="89"/>
        <v/>
      </c>
      <c r="C295" s="228"/>
      <c r="D295" s="229" t="str">
        <f t="shared" si="90"/>
        <v/>
      </c>
      <c r="E295" s="230"/>
      <c r="F295" s="231">
        <f t="shared" si="91"/>
        <v>0</v>
      </c>
      <c r="G295" s="296">
        <f t="shared" si="92"/>
        <v>0</v>
      </c>
    </row>
    <row r="296" spans="1:7" s="232" customFormat="1" ht="24" customHeight="1" x14ac:dyDescent="0.2">
      <c r="A296" s="229" t="str">
        <f t="shared" si="88"/>
        <v/>
      </c>
      <c r="B296" s="227" t="str">
        <f t="shared" si="89"/>
        <v/>
      </c>
      <c r="C296" s="228"/>
      <c r="D296" s="229" t="str">
        <f t="shared" si="90"/>
        <v/>
      </c>
      <c r="E296" s="230"/>
      <c r="F296" s="231">
        <f t="shared" si="91"/>
        <v>0</v>
      </c>
      <c r="G296" s="296">
        <f t="shared" si="92"/>
        <v>0</v>
      </c>
    </row>
    <row r="297" spans="1:7" ht="24" customHeight="1" x14ac:dyDescent="0.2">
      <c r="A297" s="300"/>
      <c r="B297" s="103"/>
      <c r="C297" s="97"/>
      <c r="D297" s="103"/>
      <c r="E297" s="104"/>
      <c r="F297" s="368" t="s">
        <v>33</v>
      </c>
      <c r="G297" s="298">
        <f>SUBTOTAL(9,G288:G296)</f>
        <v>0</v>
      </c>
    </row>
    <row r="298" spans="1:7" ht="24" customHeight="1" x14ac:dyDescent="0.2">
      <c r="A298" s="301"/>
      <c r="B298" s="103"/>
      <c r="C298" s="97"/>
      <c r="D298" s="103"/>
      <c r="E298" s="104"/>
      <c r="F298" s="105"/>
      <c r="G298" s="299"/>
    </row>
    <row r="299" spans="1:7" ht="24" customHeight="1" x14ac:dyDescent="0.2">
      <c r="A299" s="302">
        <f>B257</f>
        <v>6</v>
      </c>
      <c r="B299" s="303" t="str">
        <f>C257</f>
        <v xml:space="preserve"> Escuela Abejitas de Santa Rita</v>
      </c>
      <c r="C299" s="111"/>
      <c r="D299" s="111" t="s">
        <v>34</v>
      </c>
      <c r="E299" s="112"/>
      <c r="F299" s="305" t="s">
        <v>35</v>
      </c>
      <c r="G299" s="304">
        <f>SUBTOTAL(9,G262:G298)</f>
        <v>0</v>
      </c>
    </row>
    <row r="301" spans="1:7" ht="24" customHeight="1" x14ac:dyDescent="0.2">
      <c r="A301" s="284" t="s">
        <v>37</v>
      </c>
      <c r="B301" s="285"/>
      <c r="C301" s="285"/>
      <c r="D301" s="285"/>
      <c r="E301" s="285"/>
      <c r="F301" s="285"/>
      <c r="G301" s="286"/>
    </row>
    <row r="302" spans="1:7" ht="24" customHeight="1" x14ac:dyDescent="0.2">
      <c r="A302" s="287" t="s">
        <v>602</v>
      </c>
      <c r="B302" s="99" t="str">
        <f>Comitente</f>
        <v>DIRECCION PROVINCIAL REDES DE GAS</v>
      </c>
      <c r="C302" s="94"/>
      <c r="D302" s="100"/>
      <c r="E302" s="100"/>
      <c r="F302" s="101"/>
      <c r="G302" s="288"/>
    </row>
    <row r="303" spans="1:7" ht="24" customHeight="1" x14ac:dyDescent="0.2">
      <c r="A303" s="287" t="s">
        <v>603</v>
      </c>
      <c r="B303" s="99">
        <f>Contratista</f>
        <v>0</v>
      </c>
      <c r="C303" s="95"/>
      <c r="D303" s="95"/>
      <c r="E303" s="95"/>
      <c r="F303" s="102"/>
      <c r="G303" s="289"/>
    </row>
    <row r="304" spans="1:7" ht="24" customHeight="1" x14ac:dyDescent="0.2">
      <c r="A304" s="287" t="s">
        <v>24</v>
      </c>
      <c r="B304" s="99" t="str">
        <f>Obra</f>
        <v>“SERVICIO de MANTENIMIENTO de las INSTALACIONES de GAS en los ESTABLECIMIENTOS EDUCATIVOS”</v>
      </c>
      <c r="C304" s="95"/>
      <c r="D304" s="95"/>
      <c r="E304" s="95"/>
      <c r="F304" s="102" t="s">
        <v>38</v>
      </c>
      <c r="G304" s="290">
        <f>Fecha_Base</f>
        <v>0</v>
      </c>
    </row>
    <row r="305" spans="1:123" ht="24" customHeight="1" x14ac:dyDescent="0.2">
      <c r="A305" s="291" t="s">
        <v>601</v>
      </c>
      <c r="B305" s="96" t="str">
        <f>Ubicación</f>
        <v>DEPARTAMENTO JACHAL A</v>
      </c>
      <c r="C305" s="96"/>
      <c r="D305" s="103"/>
      <c r="E305" s="104"/>
      <c r="F305" s="105"/>
      <c r="G305" s="292"/>
    </row>
    <row r="306" spans="1:123" ht="24" customHeight="1" x14ac:dyDescent="0.2">
      <c r="A306" s="291" t="s">
        <v>39</v>
      </c>
      <c r="B306" s="106" t="str">
        <f>IFERROR(VALUE(LEFT(B307,FIND(".",B307)-1)),"")</f>
        <v/>
      </c>
      <c r="C306" s="97" t="str">
        <f>IFERROR(VLOOKUP(B306,Tabla_CyP,2,FALSE),"")</f>
        <v/>
      </c>
      <c r="D306" s="97"/>
      <c r="E306" s="104"/>
      <c r="F306" s="105"/>
      <c r="G306" s="292"/>
    </row>
    <row r="307" spans="1:123" ht="24" customHeight="1" x14ac:dyDescent="0.2">
      <c r="A307" s="291" t="s">
        <v>25</v>
      </c>
      <c r="B307" s="107">
        <f>IFERROR(VLOOKUP(COUNTIF($A$1:A307,"ANALISIS DE PRECIOS"),Tabla_NumeroItem,2,FALSE),"")</f>
        <v>7</v>
      </c>
      <c r="C307" s="97" t="str">
        <f>IFERROR(VLOOKUP(B307,Tabla_CyP,2,FALSE),"")</f>
        <v xml:space="preserve"> Escuela EPET Nº 1</v>
      </c>
      <c r="D307" s="103"/>
      <c r="E307" s="104"/>
      <c r="F307" s="102" t="s">
        <v>26</v>
      </c>
      <c r="G307" s="293" t="str">
        <f>IFERROR(VLOOKUP(B307,Tabla_CyP,4,FALSE),"")</f>
        <v>1</v>
      </c>
    </row>
    <row r="308" spans="1:123" ht="24" customHeight="1" x14ac:dyDescent="0.2">
      <c r="A308" s="291"/>
      <c r="B308" s="96"/>
      <c r="C308" s="97"/>
      <c r="D308" s="103"/>
      <c r="E308" s="104"/>
      <c r="F308" s="105"/>
      <c r="G308" s="292"/>
    </row>
    <row r="309" spans="1:123" ht="24" customHeight="1" x14ac:dyDescent="0.2">
      <c r="A309" s="389" t="s">
        <v>507</v>
      </c>
      <c r="B309" s="390"/>
      <c r="C309" s="391" t="s">
        <v>0</v>
      </c>
      <c r="D309" s="391" t="s">
        <v>27</v>
      </c>
      <c r="E309" s="393" t="s">
        <v>28</v>
      </c>
      <c r="F309" s="387" t="s">
        <v>29</v>
      </c>
      <c r="G309" s="387" t="s">
        <v>30</v>
      </c>
    </row>
    <row r="310" spans="1:123" s="109" customFormat="1" ht="24" customHeight="1" x14ac:dyDescent="0.2">
      <c r="A310" s="108" t="s">
        <v>508</v>
      </c>
      <c r="B310" s="108" t="s">
        <v>509</v>
      </c>
      <c r="C310" s="392"/>
      <c r="D310" s="392"/>
      <c r="E310" s="394"/>
      <c r="F310" s="388"/>
      <c r="G310" s="388"/>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c r="AE310" s="233"/>
      <c r="AF310" s="233"/>
      <c r="AG310" s="233"/>
      <c r="AH310" s="233"/>
      <c r="AI310" s="233"/>
      <c r="AJ310" s="233"/>
      <c r="AK310" s="233"/>
      <c r="AL310" s="233"/>
      <c r="AM310" s="233"/>
      <c r="AN310" s="233"/>
      <c r="AO310" s="233"/>
      <c r="AP310" s="233"/>
      <c r="AQ310" s="233"/>
      <c r="AR310" s="233"/>
      <c r="AS310" s="233"/>
      <c r="AT310" s="233"/>
      <c r="AU310" s="233"/>
      <c r="AV310" s="233"/>
      <c r="AW310" s="233"/>
      <c r="AX310" s="233"/>
      <c r="AY310" s="233"/>
      <c r="AZ310" s="233"/>
      <c r="BA310" s="233"/>
      <c r="BB310" s="233"/>
      <c r="BC310" s="233"/>
      <c r="BD310" s="233"/>
      <c r="BE310" s="233"/>
      <c r="BF310" s="233"/>
      <c r="BG310" s="233"/>
      <c r="BH310" s="233"/>
      <c r="BI310" s="233"/>
      <c r="BJ310" s="233"/>
      <c r="BK310" s="233"/>
      <c r="BL310" s="233"/>
      <c r="BM310" s="233"/>
      <c r="BN310" s="233"/>
      <c r="BO310" s="233"/>
      <c r="BP310" s="233"/>
      <c r="BQ310" s="233"/>
      <c r="BR310" s="233"/>
      <c r="BS310" s="233"/>
      <c r="BT310" s="233"/>
      <c r="BU310" s="233"/>
      <c r="BV310" s="233"/>
      <c r="BW310" s="233"/>
      <c r="BX310" s="233"/>
      <c r="BY310" s="233"/>
      <c r="BZ310" s="233"/>
      <c r="CA310" s="233"/>
      <c r="CB310" s="233"/>
      <c r="CC310" s="233"/>
      <c r="CD310" s="233"/>
      <c r="CE310" s="233"/>
      <c r="CF310" s="233"/>
      <c r="CG310" s="233"/>
      <c r="CH310" s="233"/>
      <c r="CI310" s="233"/>
      <c r="CJ310" s="233"/>
      <c r="CK310" s="233"/>
      <c r="CL310" s="233"/>
      <c r="CM310" s="233"/>
      <c r="CN310" s="233"/>
      <c r="CO310" s="233"/>
      <c r="CP310" s="233"/>
      <c r="CQ310" s="233"/>
      <c r="CR310" s="233"/>
      <c r="CS310" s="233"/>
      <c r="CT310" s="233"/>
      <c r="CU310" s="233"/>
      <c r="CV310" s="233"/>
      <c r="CW310" s="233"/>
      <c r="CX310" s="233"/>
      <c r="CY310" s="233"/>
      <c r="CZ310" s="233"/>
      <c r="DA310" s="233"/>
      <c r="DB310" s="233"/>
      <c r="DC310" s="233"/>
      <c r="DD310" s="233"/>
      <c r="DE310" s="233"/>
      <c r="DF310" s="233"/>
      <c r="DG310" s="233"/>
      <c r="DH310" s="233"/>
      <c r="DI310" s="233"/>
      <c r="DJ310" s="233"/>
      <c r="DK310" s="233"/>
      <c r="DL310" s="233"/>
      <c r="DM310" s="233"/>
      <c r="DN310" s="233"/>
      <c r="DO310" s="233"/>
      <c r="DP310" s="233"/>
      <c r="DQ310" s="233"/>
      <c r="DR310" s="233"/>
      <c r="DS310" s="233"/>
    </row>
    <row r="311" spans="1:123" ht="24" customHeight="1" x14ac:dyDescent="0.2">
      <c r="A311" s="369"/>
      <c r="B311" s="110"/>
      <c r="C311" s="367" t="s">
        <v>604</v>
      </c>
      <c r="D311" s="111"/>
      <c r="E311" s="112"/>
      <c r="F311" s="113"/>
      <c r="G311" s="295"/>
    </row>
    <row r="312" spans="1:123" s="232" customFormat="1" ht="24" customHeight="1" x14ac:dyDescent="0.2">
      <c r="A312" s="229" t="str">
        <f t="shared" ref="A312:A325" si="93">IFERROR(VLOOKUP(C312,Tabla_Insumos,4,FALSE),"")</f>
        <v/>
      </c>
      <c r="B312" s="227" t="str">
        <f t="shared" ref="B312:B325" si="94">IFERROR(VLOOKUP(C312,Tabla_Insumos,5,FALSE),"")</f>
        <v/>
      </c>
      <c r="C312" s="228"/>
      <c r="D312" s="229" t="str">
        <f t="shared" ref="D312:D325" si="95">IFERROR(VLOOKUP(C312,Tabla_Insumos,2,FALSE),"")</f>
        <v/>
      </c>
      <c r="E312" s="230"/>
      <c r="F312" s="231">
        <f t="shared" ref="F312:F325" si="96">IFERROR(VLOOKUP(C312,Tabla_Insumos,3,FALSE),0)</f>
        <v>0</v>
      </c>
      <c r="G312" s="296">
        <f>ROUND(E312*F312,2)</f>
        <v>0</v>
      </c>
    </row>
    <row r="313" spans="1:123" s="232" customFormat="1" ht="24" customHeight="1" x14ac:dyDescent="0.2">
      <c r="A313" s="229" t="str">
        <f t="shared" si="93"/>
        <v/>
      </c>
      <c r="B313" s="227" t="str">
        <f t="shared" si="94"/>
        <v/>
      </c>
      <c r="C313" s="228"/>
      <c r="D313" s="229" t="str">
        <f t="shared" si="95"/>
        <v/>
      </c>
      <c r="E313" s="230"/>
      <c r="F313" s="231">
        <f t="shared" si="96"/>
        <v>0</v>
      </c>
      <c r="G313" s="296">
        <f t="shared" ref="G313:G325" si="97">ROUND(E313*F313,2)</f>
        <v>0</v>
      </c>
    </row>
    <row r="314" spans="1:123" s="232" customFormat="1" ht="24" customHeight="1" x14ac:dyDescent="0.2">
      <c r="A314" s="229" t="str">
        <f t="shared" si="93"/>
        <v/>
      </c>
      <c r="B314" s="227" t="str">
        <f t="shared" si="94"/>
        <v/>
      </c>
      <c r="C314" s="228"/>
      <c r="D314" s="229" t="str">
        <f t="shared" si="95"/>
        <v/>
      </c>
      <c r="E314" s="230"/>
      <c r="F314" s="231">
        <f t="shared" si="96"/>
        <v>0</v>
      </c>
      <c r="G314" s="296">
        <f t="shared" si="97"/>
        <v>0</v>
      </c>
    </row>
    <row r="315" spans="1:123" s="232" customFormat="1" ht="24" customHeight="1" x14ac:dyDescent="0.2">
      <c r="A315" s="229" t="str">
        <f t="shared" si="93"/>
        <v/>
      </c>
      <c r="B315" s="227" t="str">
        <f t="shared" si="94"/>
        <v/>
      </c>
      <c r="C315" s="228"/>
      <c r="D315" s="229" t="str">
        <f t="shared" si="95"/>
        <v/>
      </c>
      <c r="E315" s="230"/>
      <c r="F315" s="231">
        <f t="shared" si="96"/>
        <v>0</v>
      </c>
      <c r="G315" s="296">
        <f t="shared" si="97"/>
        <v>0</v>
      </c>
    </row>
    <row r="316" spans="1:123" s="232" customFormat="1" ht="24" customHeight="1" x14ac:dyDescent="0.2">
      <c r="A316" s="229" t="str">
        <f t="shared" si="93"/>
        <v/>
      </c>
      <c r="B316" s="227" t="str">
        <f t="shared" si="94"/>
        <v/>
      </c>
      <c r="C316" s="228"/>
      <c r="D316" s="229" t="str">
        <f t="shared" si="95"/>
        <v/>
      </c>
      <c r="E316" s="230"/>
      <c r="F316" s="231">
        <f t="shared" si="96"/>
        <v>0</v>
      </c>
      <c r="G316" s="296">
        <f t="shared" si="97"/>
        <v>0</v>
      </c>
    </row>
    <row r="317" spans="1:123" s="232" customFormat="1" ht="24" customHeight="1" x14ac:dyDescent="0.2">
      <c r="A317" s="229" t="str">
        <f t="shared" si="93"/>
        <v/>
      </c>
      <c r="B317" s="227" t="str">
        <f t="shared" si="94"/>
        <v/>
      </c>
      <c r="C317" s="228"/>
      <c r="D317" s="229" t="str">
        <f t="shared" si="95"/>
        <v/>
      </c>
      <c r="E317" s="230"/>
      <c r="F317" s="231">
        <f t="shared" si="96"/>
        <v>0</v>
      </c>
      <c r="G317" s="296">
        <f t="shared" si="97"/>
        <v>0</v>
      </c>
    </row>
    <row r="318" spans="1:123" s="232" customFormat="1" ht="24" customHeight="1" x14ac:dyDescent="0.2">
      <c r="A318" s="229" t="str">
        <f t="shared" si="93"/>
        <v/>
      </c>
      <c r="B318" s="227" t="str">
        <f t="shared" si="94"/>
        <v/>
      </c>
      <c r="C318" s="228"/>
      <c r="D318" s="229" t="str">
        <f t="shared" si="95"/>
        <v/>
      </c>
      <c r="E318" s="230"/>
      <c r="F318" s="231">
        <f t="shared" si="96"/>
        <v>0</v>
      </c>
      <c r="G318" s="296">
        <f t="shared" si="97"/>
        <v>0</v>
      </c>
    </row>
    <row r="319" spans="1:123" s="232" customFormat="1" ht="24" customHeight="1" x14ac:dyDescent="0.2">
      <c r="A319" s="229" t="str">
        <f t="shared" si="93"/>
        <v/>
      </c>
      <c r="B319" s="227" t="str">
        <f t="shared" si="94"/>
        <v/>
      </c>
      <c r="C319" s="228"/>
      <c r="D319" s="229" t="str">
        <f t="shared" si="95"/>
        <v/>
      </c>
      <c r="E319" s="230"/>
      <c r="F319" s="231">
        <f t="shared" si="96"/>
        <v>0</v>
      </c>
      <c r="G319" s="296">
        <f t="shared" si="97"/>
        <v>0</v>
      </c>
    </row>
    <row r="320" spans="1:123" s="232" customFormat="1" ht="24" customHeight="1" x14ac:dyDescent="0.2">
      <c r="A320" s="229" t="str">
        <f t="shared" si="93"/>
        <v/>
      </c>
      <c r="B320" s="227" t="str">
        <f t="shared" si="94"/>
        <v/>
      </c>
      <c r="C320" s="228"/>
      <c r="D320" s="229" t="str">
        <f t="shared" si="95"/>
        <v/>
      </c>
      <c r="E320" s="230"/>
      <c r="F320" s="231">
        <f t="shared" si="96"/>
        <v>0</v>
      </c>
      <c r="G320" s="296">
        <f t="shared" si="97"/>
        <v>0</v>
      </c>
    </row>
    <row r="321" spans="1:7" s="232" customFormat="1" ht="24" customHeight="1" x14ac:dyDescent="0.2">
      <c r="A321" s="229" t="str">
        <f t="shared" si="93"/>
        <v/>
      </c>
      <c r="B321" s="227" t="str">
        <f t="shared" si="94"/>
        <v/>
      </c>
      <c r="C321" s="228"/>
      <c r="D321" s="229" t="str">
        <f t="shared" si="95"/>
        <v/>
      </c>
      <c r="E321" s="230"/>
      <c r="F321" s="231">
        <f t="shared" si="96"/>
        <v>0</v>
      </c>
      <c r="G321" s="296">
        <f t="shared" si="97"/>
        <v>0</v>
      </c>
    </row>
    <row r="322" spans="1:7" s="232" customFormat="1" ht="24" customHeight="1" x14ac:dyDescent="0.2">
      <c r="A322" s="229" t="str">
        <f t="shared" si="93"/>
        <v/>
      </c>
      <c r="B322" s="227" t="str">
        <f t="shared" si="94"/>
        <v/>
      </c>
      <c r="C322" s="228"/>
      <c r="D322" s="229" t="str">
        <f t="shared" si="95"/>
        <v/>
      </c>
      <c r="E322" s="230"/>
      <c r="F322" s="231">
        <f t="shared" si="96"/>
        <v>0</v>
      </c>
      <c r="G322" s="296">
        <f t="shared" si="97"/>
        <v>0</v>
      </c>
    </row>
    <row r="323" spans="1:7" s="232" customFormat="1" ht="24" customHeight="1" x14ac:dyDescent="0.2">
      <c r="A323" s="229" t="str">
        <f t="shared" si="93"/>
        <v/>
      </c>
      <c r="B323" s="227" t="str">
        <f t="shared" si="94"/>
        <v/>
      </c>
      <c r="C323" s="228"/>
      <c r="D323" s="229" t="str">
        <f t="shared" si="95"/>
        <v/>
      </c>
      <c r="E323" s="230"/>
      <c r="F323" s="231">
        <f t="shared" si="96"/>
        <v>0</v>
      </c>
      <c r="G323" s="296">
        <f t="shared" si="97"/>
        <v>0</v>
      </c>
    </row>
    <row r="324" spans="1:7" s="232" customFormat="1" ht="24" customHeight="1" x14ac:dyDescent="0.2">
      <c r="A324" s="229" t="str">
        <f t="shared" si="93"/>
        <v/>
      </c>
      <c r="B324" s="227" t="str">
        <f t="shared" si="94"/>
        <v/>
      </c>
      <c r="C324" s="228"/>
      <c r="D324" s="229" t="str">
        <f t="shared" si="95"/>
        <v/>
      </c>
      <c r="E324" s="230"/>
      <c r="F324" s="231">
        <f t="shared" si="96"/>
        <v>0</v>
      </c>
      <c r="G324" s="296">
        <f t="shared" si="97"/>
        <v>0</v>
      </c>
    </row>
    <row r="325" spans="1:7" s="232" customFormat="1" ht="24" customHeight="1" x14ac:dyDescent="0.2">
      <c r="A325" s="229" t="str">
        <f t="shared" si="93"/>
        <v/>
      </c>
      <c r="B325" s="227" t="str">
        <f t="shared" si="94"/>
        <v/>
      </c>
      <c r="C325" s="228"/>
      <c r="D325" s="229" t="str">
        <f t="shared" si="95"/>
        <v/>
      </c>
      <c r="E325" s="230"/>
      <c r="F325" s="231">
        <f t="shared" si="96"/>
        <v>0</v>
      </c>
      <c r="G325" s="296">
        <f t="shared" si="97"/>
        <v>0</v>
      </c>
    </row>
    <row r="326" spans="1:7" ht="24" customHeight="1" x14ac:dyDescent="0.2">
      <c r="A326" s="297"/>
      <c r="B326" s="97"/>
      <c r="C326" s="97"/>
      <c r="D326" s="103"/>
      <c r="E326" s="104"/>
      <c r="F326" s="368" t="s">
        <v>31</v>
      </c>
      <c r="G326" s="298">
        <f>SUBTOTAL(9,G312:G325)</f>
        <v>0</v>
      </c>
    </row>
    <row r="327" spans="1:7" ht="24" customHeight="1" x14ac:dyDescent="0.2">
      <c r="A327" s="297"/>
      <c r="B327" s="97"/>
      <c r="C327" s="366" t="s">
        <v>605</v>
      </c>
      <c r="D327" s="103"/>
      <c r="E327" s="104"/>
      <c r="F327" s="105"/>
      <c r="G327" s="299"/>
    </row>
    <row r="328" spans="1:7" s="232" customFormat="1" ht="24" customHeight="1" x14ac:dyDescent="0.2">
      <c r="A328" s="229" t="str">
        <f t="shared" ref="A328:A335" si="98">IFERROR(VLOOKUP(C328,Tabla_Insumos,4,FALSE),"")</f>
        <v/>
      </c>
      <c r="B328" s="227">
        <f t="shared" ref="B328:B335" si="99">IFERROR(VLOOKUP(A328,Tabla_Indices,5,FALSE),"")</f>
        <v>0</v>
      </c>
      <c r="C328" s="228"/>
      <c r="D328" s="229" t="str">
        <f t="shared" ref="D328:D335" si="100">IFERROR(VLOOKUP(C328,Tabla_Insumos,2,FALSE),"")</f>
        <v/>
      </c>
      <c r="E328" s="230"/>
      <c r="F328" s="231">
        <f t="shared" ref="F328:F335" si="101">IFERROR(VLOOKUP(C328,Tabla_Insumos,3,FALSE),0)</f>
        <v>0</v>
      </c>
      <c r="G328" s="296">
        <f>ROUND(E328*F328,2)</f>
        <v>0</v>
      </c>
    </row>
    <row r="329" spans="1:7" s="232" customFormat="1" ht="24" customHeight="1" x14ac:dyDescent="0.2">
      <c r="A329" s="229" t="str">
        <f t="shared" si="98"/>
        <v/>
      </c>
      <c r="B329" s="227">
        <f t="shared" si="99"/>
        <v>0</v>
      </c>
      <c r="C329" s="228"/>
      <c r="D329" s="229" t="str">
        <f t="shared" si="100"/>
        <v/>
      </c>
      <c r="E329" s="230"/>
      <c r="F329" s="231">
        <f t="shared" si="101"/>
        <v>0</v>
      </c>
      <c r="G329" s="296">
        <f>ROUND(E329*F329,2)</f>
        <v>0</v>
      </c>
    </row>
    <row r="330" spans="1:7" s="232" customFormat="1" ht="24" customHeight="1" x14ac:dyDescent="0.2">
      <c r="A330" s="229" t="str">
        <f t="shared" si="98"/>
        <v/>
      </c>
      <c r="B330" s="227">
        <f t="shared" si="99"/>
        <v>0</v>
      </c>
      <c r="C330" s="228"/>
      <c r="D330" s="229" t="str">
        <f t="shared" si="100"/>
        <v/>
      </c>
      <c r="E330" s="230"/>
      <c r="F330" s="231">
        <f t="shared" si="101"/>
        <v>0</v>
      </c>
      <c r="G330" s="296">
        <f t="shared" ref="G330:G335" si="102">ROUND(E330*F330,2)</f>
        <v>0</v>
      </c>
    </row>
    <row r="331" spans="1:7" s="232" customFormat="1" ht="24" customHeight="1" x14ac:dyDescent="0.2">
      <c r="A331" s="229" t="str">
        <f t="shared" si="98"/>
        <v/>
      </c>
      <c r="B331" s="227">
        <f t="shared" si="99"/>
        <v>0</v>
      </c>
      <c r="C331" s="228"/>
      <c r="D331" s="229" t="str">
        <f t="shared" si="100"/>
        <v/>
      </c>
      <c r="E331" s="230"/>
      <c r="F331" s="231">
        <f t="shared" si="101"/>
        <v>0</v>
      </c>
      <c r="G331" s="296">
        <f t="shared" si="102"/>
        <v>0</v>
      </c>
    </row>
    <row r="332" spans="1:7" s="232" customFormat="1" ht="24" customHeight="1" x14ac:dyDescent="0.2">
      <c r="A332" s="229" t="str">
        <f t="shared" si="98"/>
        <v/>
      </c>
      <c r="B332" s="227">
        <f t="shared" si="99"/>
        <v>0</v>
      </c>
      <c r="C332" s="228"/>
      <c r="D332" s="229" t="str">
        <f t="shared" si="100"/>
        <v/>
      </c>
      <c r="E332" s="230"/>
      <c r="F332" s="231">
        <f t="shared" si="101"/>
        <v>0</v>
      </c>
      <c r="G332" s="296">
        <f t="shared" si="102"/>
        <v>0</v>
      </c>
    </row>
    <row r="333" spans="1:7" s="232" customFormat="1" ht="24" customHeight="1" x14ac:dyDescent="0.2">
      <c r="A333" s="229" t="str">
        <f t="shared" si="98"/>
        <v/>
      </c>
      <c r="B333" s="227">
        <f t="shared" si="99"/>
        <v>0</v>
      </c>
      <c r="C333" s="228"/>
      <c r="D333" s="229" t="str">
        <f t="shared" si="100"/>
        <v/>
      </c>
      <c r="E333" s="230"/>
      <c r="F333" s="231">
        <f t="shared" si="101"/>
        <v>0</v>
      </c>
      <c r="G333" s="296">
        <f t="shared" si="102"/>
        <v>0</v>
      </c>
    </row>
    <row r="334" spans="1:7" s="232" customFormat="1" ht="24" customHeight="1" x14ac:dyDescent="0.2">
      <c r="A334" s="229" t="str">
        <f t="shared" si="98"/>
        <v/>
      </c>
      <c r="B334" s="227">
        <f t="shared" si="99"/>
        <v>0</v>
      </c>
      <c r="C334" s="228"/>
      <c r="D334" s="229" t="str">
        <f t="shared" si="100"/>
        <v/>
      </c>
      <c r="E334" s="230"/>
      <c r="F334" s="231">
        <f t="shared" si="101"/>
        <v>0</v>
      </c>
      <c r="G334" s="296">
        <f t="shared" si="102"/>
        <v>0</v>
      </c>
    </row>
    <row r="335" spans="1:7" s="232" customFormat="1" ht="24" customHeight="1" x14ac:dyDescent="0.2">
      <c r="A335" s="229" t="str">
        <f t="shared" si="98"/>
        <v/>
      </c>
      <c r="B335" s="227">
        <f t="shared" si="99"/>
        <v>0</v>
      </c>
      <c r="C335" s="228"/>
      <c r="D335" s="229" t="str">
        <f t="shared" si="100"/>
        <v/>
      </c>
      <c r="E335" s="230"/>
      <c r="F335" s="231">
        <f t="shared" si="101"/>
        <v>0</v>
      </c>
      <c r="G335" s="296">
        <f t="shared" si="102"/>
        <v>0</v>
      </c>
    </row>
    <row r="336" spans="1:7" ht="24" customHeight="1" x14ac:dyDescent="0.2">
      <c r="A336" s="297"/>
      <c r="B336" s="97"/>
      <c r="C336" s="97"/>
      <c r="D336" s="103"/>
      <c r="E336" s="104"/>
      <c r="F336" s="368" t="s">
        <v>32</v>
      </c>
      <c r="G336" s="298">
        <f>SUBTOTAL(9,G328:G335)</f>
        <v>0</v>
      </c>
    </row>
    <row r="337" spans="1:7" ht="24" customHeight="1" x14ac:dyDescent="0.2">
      <c r="A337" s="297"/>
      <c r="B337" s="97"/>
      <c r="C337" s="366" t="s">
        <v>606</v>
      </c>
      <c r="D337" s="103"/>
      <c r="E337" s="104"/>
      <c r="F337" s="105"/>
      <c r="G337" s="299"/>
    </row>
    <row r="338" spans="1:7" s="232" customFormat="1" ht="24" customHeight="1" x14ac:dyDescent="0.2">
      <c r="A338" s="229" t="str">
        <f t="shared" ref="A338:A346" si="103">IFERROR(VLOOKUP(C338,Tabla_Insumos,4,FALSE),"")</f>
        <v/>
      </c>
      <c r="B338" s="227" t="str">
        <f t="shared" ref="B338:B346" si="104">IFERROR(VLOOKUP(C338,Tabla_Insumos,5,FALSE),"")</f>
        <v/>
      </c>
      <c r="C338" s="228"/>
      <c r="D338" s="229" t="str">
        <f t="shared" ref="D338:D346" si="105">IFERROR(VLOOKUP(C338,Tabla_Insumos,2,FALSE),"")</f>
        <v/>
      </c>
      <c r="E338" s="230"/>
      <c r="F338" s="231">
        <f t="shared" ref="F338:F346" si="106">IFERROR(VLOOKUP(C338,Tabla_Insumos,3,FALSE),0)</f>
        <v>0</v>
      </c>
      <c r="G338" s="296">
        <f t="shared" ref="G338:G346" si="107">ROUND(E338*F338,2)</f>
        <v>0</v>
      </c>
    </row>
    <row r="339" spans="1:7" s="232" customFormat="1" ht="24" customHeight="1" x14ac:dyDescent="0.2">
      <c r="A339" s="229" t="str">
        <f t="shared" si="103"/>
        <v/>
      </c>
      <c r="B339" s="227" t="str">
        <f t="shared" si="104"/>
        <v/>
      </c>
      <c r="C339" s="228"/>
      <c r="D339" s="229" t="str">
        <f t="shared" si="105"/>
        <v/>
      </c>
      <c r="E339" s="230"/>
      <c r="F339" s="231">
        <f t="shared" si="106"/>
        <v>0</v>
      </c>
      <c r="G339" s="296">
        <f t="shared" si="107"/>
        <v>0</v>
      </c>
    </row>
    <row r="340" spans="1:7" s="232" customFormat="1" ht="24" customHeight="1" x14ac:dyDescent="0.2">
      <c r="A340" s="229" t="str">
        <f t="shared" si="103"/>
        <v/>
      </c>
      <c r="B340" s="227" t="str">
        <f t="shared" si="104"/>
        <v/>
      </c>
      <c r="C340" s="228"/>
      <c r="D340" s="229" t="str">
        <f t="shared" si="105"/>
        <v/>
      </c>
      <c r="E340" s="230"/>
      <c r="F340" s="231">
        <f t="shared" si="106"/>
        <v>0</v>
      </c>
      <c r="G340" s="296">
        <f t="shared" si="107"/>
        <v>0</v>
      </c>
    </row>
    <row r="341" spans="1:7" s="232" customFormat="1" ht="24" customHeight="1" x14ac:dyDescent="0.2">
      <c r="A341" s="229" t="str">
        <f t="shared" si="103"/>
        <v/>
      </c>
      <c r="B341" s="227" t="str">
        <f t="shared" si="104"/>
        <v/>
      </c>
      <c r="C341" s="228"/>
      <c r="D341" s="229" t="str">
        <f t="shared" si="105"/>
        <v/>
      </c>
      <c r="E341" s="230"/>
      <c r="F341" s="231">
        <f t="shared" si="106"/>
        <v>0</v>
      </c>
      <c r="G341" s="296">
        <f t="shared" si="107"/>
        <v>0</v>
      </c>
    </row>
    <row r="342" spans="1:7" s="232" customFormat="1" ht="24" customHeight="1" x14ac:dyDescent="0.2">
      <c r="A342" s="229" t="str">
        <f t="shared" si="103"/>
        <v/>
      </c>
      <c r="B342" s="227" t="str">
        <f t="shared" si="104"/>
        <v/>
      </c>
      <c r="C342" s="228"/>
      <c r="D342" s="229" t="str">
        <f t="shared" si="105"/>
        <v/>
      </c>
      <c r="E342" s="230"/>
      <c r="F342" s="231">
        <f t="shared" si="106"/>
        <v>0</v>
      </c>
      <c r="G342" s="296">
        <f t="shared" si="107"/>
        <v>0</v>
      </c>
    </row>
    <row r="343" spans="1:7" s="232" customFormat="1" ht="24" customHeight="1" x14ac:dyDescent="0.2">
      <c r="A343" s="229" t="str">
        <f t="shared" si="103"/>
        <v/>
      </c>
      <c r="B343" s="227" t="str">
        <f t="shared" si="104"/>
        <v/>
      </c>
      <c r="C343" s="228"/>
      <c r="D343" s="229" t="str">
        <f t="shared" si="105"/>
        <v/>
      </c>
      <c r="E343" s="230"/>
      <c r="F343" s="231">
        <f t="shared" si="106"/>
        <v>0</v>
      </c>
      <c r="G343" s="296">
        <f t="shared" si="107"/>
        <v>0</v>
      </c>
    </row>
    <row r="344" spans="1:7" s="232" customFormat="1" ht="24" customHeight="1" x14ac:dyDescent="0.2">
      <c r="A344" s="229" t="str">
        <f t="shared" si="103"/>
        <v/>
      </c>
      <c r="B344" s="227" t="str">
        <f t="shared" si="104"/>
        <v/>
      </c>
      <c r="C344" s="228"/>
      <c r="D344" s="229" t="str">
        <f t="shared" si="105"/>
        <v/>
      </c>
      <c r="E344" s="230"/>
      <c r="F344" s="231">
        <f t="shared" si="106"/>
        <v>0</v>
      </c>
      <c r="G344" s="296">
        <f t="shared" si="107"/>
        <v>0</v>
      </c>
    </row>
    <row r="345" spans="1:7" s="232" customFormat="1" ht="24" customHeight="1" x14ac:dyDescent="0.2">
      <c r="A345" s="229" t="str">
        <f t="shared" si="103"/>
        <v/>
      </c>
      <c r="B345" s="227" t="str">
        <f t="shared" si="104"/>
        <v/>
      </c>
      <c r="C345" s="228"/>
      <c r="D345" s="229" t="str">
        <f t="shared" si="105"/>
        <v/>
      </c>
      <c r="E345" s="230"/>
      <c r="F345" s="231">
        <f t="shared" si="106"/>
        <v>0</v>
      </c>
      <c r="G345" s="296">
        <f t="shared" si="107"/>
        <v>0</v>
      </c>
    </row>
    <row r="346" spans="1:7" s="232" customFormat="1" ht="24" customHeight="1" x14ac:dyDescent="0.2">
      <c r="A346" s="229" t="str">
        <f t="shared" si="103"/>
        <v/>
      </c>
      <c r="B346" s="227" t="str">
        <f t="shared" si="104"/>
        <v/>
      </c>
      <c r="C346" s="228"/>
      <c r="D346" s="229" t="str">
        <f t="shared" si="105"/>
        <v/>
      </c>
      <c r="E346" s="230"/>
      <c r="F346" s="231">
        <f t="shared" si="106"/>
        <v>0</v>
      </c>
      <c r="G346" s="296">
        <f t="shared" si="107"/>
        <v>0</v>
      </c>
    </row>
    <row r="347" spans="1:7" ht="24" customHeight="1" x14ac:dyDescent="0.2">
      <c r="A347" s="300"/>
      <c r="B347" s="103"/>
      <c r="C347" s="97"/>
      <c r="D347" s="103"/>
      <c r="E347" s="104"/>
      <c r="F347" s="368" t="s">
        <v>33</v>
      </c>
      <c r="G347" s="298">
        <f>SUBTOTAL(9,G338:G346)</f>
        <v>0</v>
      </c>
    </row>
    <row r="348" spans="1:7" ht="24" customHeight="1" x14ac:dyDescent="0.2">
      <c r="A348" s="301"/>
      <c r="B348" s="103"/>
      <c r="C348" s="97"/>
      <c r="D348" s="103"/>
      <c r="E348" s="104"/>
      <c r="F348" s="105"/>
      <c r="G348" s="299"/>
    </row>
    <row r="349" spans="1:7" ht="24" customHeight="1" x14ac:dyDescent="0.2">
      <c r="A349" s="302">
        <f>B307</f>
        <v>7</v>
      </c>
      <c r="B349" s="303" t="str">
        <f>C307</f>
        <v xml:space="preserve"> Escuela EPET Nº 1</v>
      </c>
      <c r="C349" s="111"/>
      <c r="D349" s="111" t="s">
        <v>34</v>
      </c>
      <c r="E349" s="112"/>
      <c r="F349" s="305" t="s">
        <v>35</v>
      </c>
      <c r="G349" s="304">
        <f>SUBTOTAL(9,G312:G348)</f>
        <v>0</v>
      </c>
    </row>
    <row r="351" spans="1:7" ht="24" customHeight="1" x14ac:dyDescent="0.2">
      <c r="A351" s="284" t="s">
        <v>37</v>
      </c>
      <c r="B351" s="285"/>
      <c r="C351" s="285"/>
      <c r="D351" s="285"/>
      <c r="E351" s="285"/>
      <c r="F351" s="285"/>
      <c r="G351" s="286"/>
    </row>
    <row r="352" spans="1:7" ht="24" customHeight="1" x14ac:dyDescent="0.2">
      <c r="A352" s="287" t="s">
        <v>602</v>
      </c>
      <c r="B352" s="99" t="str">
        <f>Comitente</f>
        <v>DIRECCION PROVINCIAL REDES DE GAS</v>
      </c>
      <c r="C352" s="94"/>
      <c r="D352" s="100"/>
      <c r="E352" s="100"/>
      <c r="F352" s="101"/>
      <c r="G352" s="288"/>
    </row>
    <row r="353" spans="1:123" ht="24" customHeight="1" x14ac:dyDescent="0.2">
      <c r="A353" s="287" t="s">
        <v>603</v>
      </c>
      <c r="B353" s="99">
        <f>Contratista</f>
        <v>0</v>
      </c>
      <c r="C353" s="95"/>
      <c r="D353" s="95"/>
      <c r="E353" s="95"/>
      <c r="F353" s="102"/>
      <c r="G353" s="289"/>
    </row>
    <row r="354" spans="1:123" ht="24" customHeight="1" x14ac:dyDescent="0.2">
      <c r="A354" s="287" t="s">
        <v>24</v>
      </c>
      <c r="B354" s="99" t="str">
        <f>Obra</f>
        <v>“SERVICIO de MANTENIMIENTO de las INSTALACIONES de GAS en los ESTABLECIMIENTOS EDUCATIVOS”</v>
      </c>
      <c r="C354" s="95"/>
      <c r="D354" s="95"/>
      <c r="E354" s="95"/>
      <c r="F354" s="102" t="s">
        <v>38</v>
      </c>
      <c r="G354" s="290">
        <f>Fecha_Base</f>
        <v>0</v>
      </c>
    </row>
    <row r="355" spans="1:123" ht="24" customHeight="1" x14ac:dyDescent="0.2">
      <c r="A355" s="291" t="s">
        <v>601</v>
      </c>
      <c r="B355" s="96" t="str">
        <f>Ubicación</f>
        <v>DEPARTAMENTO JACHAL A</v>
      </c>
      <c r="C355" s="96"/>
      <c r="D355" s="103"/>
      <c r="E355" s="104"/>
      <c r="F355" s="105"/>
      <c r="G355" s="292"/>
    </row>
    <row r="356" spans="1:123" ht="24" customHeight="1" x14ac:dyDescent="0.2">
      <c r="A356" s="291" t="s">
        <v>39</v>
      </c>
      <c r="B356" s="106" t="str">
        <f>IFERROR(VALUE(LEFT(B357,FIND(".",B357)-1)),"")</f>
        <v/>
      </c>
      <c r="C356" s="97" t="str">
        <f>IFERROR(VLOOKUP(B356,Tabla_CyP,2,FALSE),"")</f>
        <v/>
      </c>
      <c r="D356" s="97"/>
      <c r="E356" s="104"/>
      <c r="F356" s="105"/>
      <c r="G356" s="292"/>
    </row>
    <row r="357" spans="1:123" ht="24" customHeight="1" x14ac:dyDescent="0.2">
      <c r="A357" s="291" t="s">
        <v>25</v>
      </c>
      <c r="B357" s="107">
        <f>IFERROR(VLOOKUP(COUNTIF($A$1:A357,"ANALISIS DE PRECIOS"),Tabla_NumeroItem,2,FALSE),"")</f>
        <v>8</v>
      </c>
      <c r="C357" s="97" t="str">
        <f>IFERROR(VLOOKUP(B357,Tabla_CyP,2,FALSE),"")</f>
        <v xml:space="preserve"> Escuela Fronteras Argentina - Dojorti</v>
      </c>
      <c r="D357" s="103"/>
      <c r="E357" s="104"/>
      <c r="F357" s="102" t="s">
        <v>26</v>
      </c>
      <c r="G357" s="293" t="str">
        <f>IFERROR(VLOOKUP(B357,Tabla_CyP,4,FALSE),"")</f>
        <v>1</v>
      </c>
    </row>
    <row r="358" spans="1:123" ht="24" customHeight="1" x14ac:dyDescent="0.2">
      <c r="A358" s="291"/>
      <c r="B358" s="96"/>
      <c r="C358" s="97"/>
      <c r="D358" s="103"/>
      <c r="E358" s="104"/>
      <c r="F358" s="105"/>
      <c r="G358" s="292"/>
    </row>
    <row r="359" spans="1:123" ht="24" customHeight="1" x14ac:dyDescent="0.2">
      <c r="A359" s="389" t="s">
        <v>507</v>
      </c>
      <c r="B359" s="390"/>
      <c r="C359" s="391" t="s">
        <v>0</v>
      </c>
      <c r="D359" s="391" t="s">
        <v>27</v>
      </c>
      <c r="E359" s="393" t="s">
        <v>28</v>
      </c>
      <c r="F359" s="387" t="s">
        <v>29</v>
      </c>
      <c r="G359" s="387" t="s">
        <v>30</v>
      </c>
    </row>
    <row r="360" spans="1:123" s="109" customFormat="1" ht="24" customHeight="1" x14ac:dyDescent="0.2">
      <c r="A360" s="108" t="s">
        <v>508</v>
      </c>
      <c r="B360" s="108" t="s">
        <v>509</v>
      </c>
      <c r="C360" s="392"/>
      <c r="D360" s="392"/>
      <c r="E360" s="394"/>
      <c r="F360" s="388"/>
      <c r="G360" s="388"/>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c r="AE360" s="233"/>
      <c r="AF360" s="233"/>
      <c r="AG360" s="233"/>
      <c r="AH360" s="233"/>
      <c r="AI360" s="233"/>
      <c r="AJ360" s="233"/>
      <c r="AK360" s="233"/>
      <c r="AL360" s="233"/>
      <c r="AM360" s="233"/>
      <c r="AN360" s="233"/>
      <c r="AO360" s="233"/>
      <c r="AP360" s="233"/>
      <c r="AQ360" s="233"/>
      <c r="AR360" s="233"/>
      <c r="AS360" s="233"/>
      <c r="AT360" s="233"/>
      <c r="AU360" s="233"/>
      <c r="AV360" s="233"/>
      <c r="AW360" s="233"/>
      <c r="AX360" s="233"/>
      <c r="AY360" s="233"/>
      <c r="AZ360" s="233"/>
      <c r="BA360" s="233"/>
      <c r="BB360" s="233"/>
      <c r="BC360" s="233"/>
      <c r="BD360" s="233"/>
      <c r="BE360" s="233"/>
      <c r="BF360" s="233"/>
      <c r="BG360" s="233"/>
      <c r="BH360" s="233"/>
      <c r="BI360" s="233"/>
      <c r="BJ360" s="233"/>
      <c r="BK360" s="233"/>
      <c r="BL360" s="233"/>
      <c r="BM360" s="233"/>
      <c r="BN360" s="233"/>
      <c r="BO360" s="233"/>
      <c r="BP360" s="233"/>
      <c r="BQ360" s="233"/>
      <c r="BR360" s="233"/>
      <c r="BS360" s="233"/>
      <c r="BT360" s="233"/>
      <c r="BU360" s="233"/>
      <c r="BV360" s="233"/>
      <c r="BW360" s="233"/>
      <c r="BX360" s="233"/>
      <c r="BY360" s="233"/>
      <c r="BZ360" s="233"/>
      <c r="CA360" s="233"/>
      <c r="CB360" s="233"/>
      <c r="CC360" s="233"/>
      <c r="CD360" s="233"/>
      <c r="CE360" s="233"/>
      <c r="CF360" s="233"/>
      <c r="CG360" s="233"/>
      <c r="CH360" s="233"/>
      <c r="CI360" s="233"/>
      <c r="CJ360" s="233"/>
      <c r="CK360" s="233"/>
      <c r="CL360" s="233"/>
      <c r="CM360" s="233"/>
      <c r="CN360" s="233"/>
      <c r="CO360" s="233"/>
      <c r="CP360" s="233"/>
      <c r="CQ360" s="233"/>
      <c r="CR360" s="233"/>
      <c r="CS360" s="233"/>
      <c r="CT360" s="233"/>
      <c r="CU360" s="233"/>
      <c r="CV360" s="233"/>
      <c r="CW360" s="233"/>
      <c r="CX360" s="233"/>
      <c r="CY360" s="233"/>
      <c r="CZ360" s="233"/>
      <c r="DA360" s="233"/>
      <c r="DB360" s="233"/>
      <c r="DC360" s="233"/>
      <c r="DD360" s="233"/>
      <c r="DE360" s="233"/>
      <c r="DF360" s="233"/>
      <c r="DG360" s="233"/>
      <c r="DH360" s="233"/>
      <c r="DI360" s="233"/>
      <c r="DJ360" s="233"/>
      <c r="DK360" s="233"/>
      <c r="DL360" s="233"/>
      <c r="DM360" s="233"/>
      <c r="DN360" s="233"/>
      <c r="DO360" s="233"/>
      <c r="DP360" s="233"/>
      <c r="DQ360" s="233"/>
      <c r="DR360" s="233"/>
      <c r="DS360" s="233"/>
    </row>
    <row r="361" spans="1:123" ht="24" customHeight="1" x14ac:dyDescent="0.2">
      <c r="A361" s="369"/>
      <c r="B361" s="110"/>
      <c r="C361" s="367" t="s">
        <v>604</v>
      </c>
      <c r="D361" s="111"/>
      <c r="E361" s="112"/>
      <c r="F361" s="113"/>
      <c r="G361" s="295"/>
    </row>
    <row r="362" spans="1:123" s="232" customFormat="1" ht="24" customHeight="1" x14ac:dyDescent="0.2">
      <c r="A362" s="229" t="str">
        <f t="shared" ref="A362:A375" si="108">IFERROR(VLOOKUP(C362,Tabla_Insumos,4,FALSE),"")</f>
        <v/>
      </c>
      <c r="B362" s="227" t="str">
        <f t="shared" ref="B362:B375" si="109">IFERROR(VLOOKUP(C362,Tabla_Insumos,5,FALSE),"")</f>
        <v/>
      </c>
      <c r="C362" s="228"/>
      <c r="D362" s="229" t="str">
        <f t="shared" ref="D362:D375" si="110">IFERROR(VLOOKUP(C362,Tabla_Insumos,2,FALSE),"")</f>
        <v/>
      </c>
      <c r="E362" s="230"/>
      <c r="F362" s="231">
        <f t="shared" ref="F362:F375" si="111">IFERROR(VLOOKUP(C362,Tabla_Insumos,3,FALSE),0)</f>
        <v>0</v>
      </c>
      <c r="G362" s="296">
        <f>ROUND(E362*F362,2)</f>
        <v>0</v>
      </c>
    </row>
    <row r="363" spans="1:123" s="232" customFormat="1" ht="24" customHeight="1" x14ac:dyDescent="0.2">
      <c r="A363" s="229" t="str">
        <f t="shared" si="108"/>
        <v/>
      </c>
      <c r="B363" s="227" t="str">
        <f t="shared" si="109"/>
        <v/>
      </c>
      <c r="C363" s="228"/>
      <c r="D363" s="229" t="str">
        <f t="shared" si="110"/>
        <v/>
      </c>
      <c r="E363" s="230"/>
      <c r="F363" s="231">
        <f t="shared" si="111"/>
        <v>0</v>
      </c>
      <c r="G363" s="296">
        <f t="shared" ref="G363:G375" si="112">ROUND(E363*F363,2)</f>
        <v>0</v>
      </c>
    </row>
    <row r="364" spans="1:123" s="232" customFormat="1" ht="24" customHeight="1" x14ac:dyDescent="0.2">
      <c r="A364" s="229" t="str">
        <f t="shared" si="108"/>
        <v/>
      </c>
      <c r="B364" s="227" t="str">
        <f t="shared" si="109"/>
        <v/>
      </c>
      <c r="C364" s="228"/>
      <c r="D364" s="229" t="str">
        <f t="shared" si="110"/>
        <v/>
      </c>
      <c r="E364" s="230"/>
      <c r="F364" s="231">
        <f t="shared" si="111"/>
        <v>0</v>
      </c>
      <c r="G364" s="296">
        <f t="shared" si="112"/>
        <v>0</v>
      </c>
    </row>
    <row r="365" spans="1:123" s="232" customFormat="1" ht="24" customHeight="1" x14ac:dyDescent="0.2">
      <c r="A365" s="229" t="str">
        <f t="shared" si="108"/>
        <v/>
      </c>
      <c r="B365" s="227" t="str">
        <f t="shared" si="109"/>
        <v/>
      </c>
      <c r="C365" s="228"/>
      <c r="D365" s="229" t="str">
        <f t="shared" si="110"/>
        <v/>
      </c>
      <c r="E365" s="230"/>
      <c r="F365" s="231">
        <f t="shared" si="111"/>
        <v>0</v>
      </c>
      <c r="G365" s="296">
        <f t="shared" si="112"/>
        <v>0</v>
      </c>
    </row>
    <row r="366" spans="1:123" s="232" customFormat="1" ht="24" customHeight="1" x14ac:dyDescent="0.2">
      <c r="A366" s="229" t="str">
        <f t="shared" si="108"/>
        <v/>
      </c>
      <c r="B366" s="227" t="str">
        <f t="shared" si="109"/>
        <v/>
      </c>
      <c r="C366" s="228"/>
      <c r="D366" s="229" t="str">
        <f t="shared" si="110"/>
        <v/>
      </c>
      <c r="E366" s="230"/>
      <c r="F366" s="231">
        <f t="shared" si="111"/>
        <v>0</v>
      </c>
      <c r="G366" s="296">
        <f t="shared" si="112"/>
        <v>0</v>
      </c>
    </row>
    <row r="367" spans="1:123" s="232" customFormat="1" ht="24" customHeight="1" x14ac:dyDescent="0.2">
      <c r="A367" s="229" t="str">
        <f t="shared" si="108"/>
        <v/>
      </c>
      <c r="B367" s="227" t="str">
        <f t="shared" si="109"/>
        <v/>
      </c>
      <c r="C367" s="228"/>
      <c r="D367" s="229" t="str">
        <f t="shared" si="110"/>
        <v/>
      </c>
      <c r="E367" s="230"/>
      <c r="F367" s="231">
        <f t="shared" si="111"/>
        <v>0</v>
      </c>
      <c r="G367" s="296">
        <f t="shared" si="112"/>
        <v>0</v>
      </c>
    </row>
    <row r="368" spans="1:123" s="232" customFormat="1" ht="24" customHeight="1" x14ac:dyDescent="0.2">
      <c r="A368" s="229" t="str">
        <f t="shared" si="108"/>
        <v/>
      </c>
      <c r="B368" s="227" t="str">
        <f t="shared" si="109"/>
        <v/>
      </c>
      <c r="C368" s="228"/>
      <c r="D368" s="229" t="str">
        <f t="shared" si="110"/>
        <v/>
      </c>
      <c r="E368" s="230"/>
      <c r="F368" s="231">
        <f t="shared" si="111"/>
        <v>0</v>
      </c>
      <c r="G368" s="296">
        <f t="shared" si="112"/>
        <v>0</v>
      </c>
    </row>
    <row r="369" spans="1:7" s="232" customFormat="1" ht="24" customHeight="1" x14ac:dyDescent="0.2">
      <c r="A369" s="229" t="str">
        <f t="shared" si="108"/>
        <v/>
      </c>
      <c r="B369" s="227" t="str">
        <f t="shared" si="109"/>
        <v/>
      </c>
      <c r="C369" s="228"/>
      <c r="D369" s="229" t="str">
        <f t="shared" si="110"/>
        <v/>
      </c>
      <c r="E369" s="230"/>
      <c r="F369" s="231">
        <f t="shared" si="111"/>
        <v>0</v>
      </c>
      <c r="G369" s="296">
        <f t="shared" si="112"/>
        <v>0</v>
      </c>
    </row>
    <row r="370" spans="1:7" s="232" customFormat="1" ht="24" customHeight="1" x14ac:dyDescent="0.2">
      <c r="A370" s="229" t="str">
        <f t="shared" si="108"/>
        <v/>
      </c>
      <c r="B370" s="227" t="str">
        <f t="shared" si="109"/>
        <v/>
      </c>
      <c r="C370" s="228"/>
      <c r="D370" s="229" t="str">
        <f t="shared" si="110"/>
        <v/>
      </c>
      <c r="E370" s="230"/>
      <c r="F370" s="231">
        <f t="shared" si="111"/>
        <v>0</v>
      </c>
      <c r="G370" s="296">
        <f t="shared" si="112"/>
        <v>0</v>
      </c>
    </row>
    <row r="371" spans="1:7" s="232" customFormat="1" ht="24" customHeight="1" x14ac:dyDescent="0.2">
      <c r="A371" s="229" t="str">
        <f t="shared" si="108"/>
        <v/>
      </c>
      <c r="B371" s="227" t="str">
        <f t="shared" si="109"/>
        <v/>
      </c>
      <c r="C371" s="228"/>
      <c r="D371" s="229" t="str">
        <f t="shared" si="110"/>
        <v/>
      </c>
      <c r="E371" s="230"/>
      <c r="F371" s="231">
        <f t="shared" si="111"/>
        <v>0</v>
      </c>
      <c r="G371" s="296">
        <f t="shared" si="112"/>
        <v>0</v>
      </c>
    </row>
    <row r="372" spans="1:7" s="232" customFormat="1" ht="24" customHeight="1" x14ac:dyDescent="0.2">
      <c r="A372" s="229" t="str">
        <f t="shared" si="108"/>
        <v/>
      </c>
      <c r="B372" s="227" t="str">
        <f t="shared" si="109"/>
        <v/>
      </c>
      <c r="C372" s="228"/>
      <c r="D372" s="229" t="str">
        <f t="shared" si="110"/>
        <v/>
      </c>
      <c r="E372" s="230"/>
      <c r="F372" s="231">
        <f t="shared" si="111"/>
        <v>0</v>
      </c>
      <c r="G372" s="296">
        <f t="shared" si="112"/>
        <v>0</v>
      </c>
    </row>
    <row r="373" spans="1:7" s="232" customFormat="1" ht="24" customHeight="1" x14ac:dyDescent="0.2">
      <c r="A373" s="229" t="str">
        <f t="shared" si="108"/>
        <v/>
      </c>
      <c r="B373" s="227" t="str">
        <f t="shared" si="109"/>
        <v/>
      </c>
      <c r="C373" s="228"/>
      <c r="D373" s="229" t="str">
        <f t="shared" si="110"/>
        <v/>
      </c>
      <c r="E373" s="230"/>
      <c r="F373" s="231">
        <f t="shared" si="111"/>
        <v>0</v>
      </c>
      <c r="G373" s="296">
        <f t="shared" si="112"/>
        <v>0</v>
      </c>
    </row>
    <row r="374" spans="1:7" s="232" customFormat="1" ht="24" customHeight="1" x14ac:dyDescent="0.2">
      <c r="A374" s="229" t="str">
        <f t="shared" si="108"/>
        <v/>
      </c>
      <c r="B374" s="227" t="str">
        <f t="shared" si="109"/>
        <v/>
      </c>
      <c r="C374" s="228"/>
      <c r="D374" s="229" t="str">
        <f t="shared" si="110"/>
        <v/>
      </c>
      <c r="E374" s="230"/>
      <c r="F374" s="231">
        <f t="shared" si="111"/>
        <v>0</v>
      </c>
      <c r="G374" s="296">
        <f t="shared" si="112"/>
        <v>0</v>
      </c>
    </row>
    <row r="375" spans="1:7" s="232" customFormat="1" ht="24" customHeight="1" x14ac:dyDescent="0.2">
      <c r="A375" s="229" t="str">
        <f t="shared" si="108"/>
        <v/>
      </c>
      <c r="B375" s="227" t="str">
        <f t="shared" si="109"/>
        <v/>
      </c>
      <c r="C375" s="228"/>
      <c r="D375" s="229" t="str">
        <f t="shared" si="110"/>
        <v/>
      </c>
      <c r="E375" s="230"/>
      <c r="F375" s="231">
        <f t="shared" si="111"/>
        <v>0</v>
      </c>
      <c r="G375" s="296">
        <f t="shared" si="112"/>
        <v>0</v>
      </c>
    </row>
    <row r="376" spans="1:7" ht="24" customHeight="1" x14ac:dyDescent="0.2">
      <c r="A376" s="297"/>
      <c r="B376" s="97"/>
      <c r="C376" s="97"/>
      <c r="D376" s="103"/>
      <c r="E376" s="104"/>
      <c r="F376" s="368" t="s">
        <v>31</v>
      </c>
      <c r="G376" s="298">
        <f>SUBTOTAL(9,G362:G375)</f>
        <v>0</v>
      </c>
    </row>
    <row r="377" spans="1:7" ht="24" customHeight="1" x14ac:dyDescent="0.2">
      <c r="A377" s="297"/>
      <c r="B377" s="97"/>
      <c r="C377" s="366" t="s">
        <v>605</v>
      </c>
      <c r="D377" s="103"/>
      <c r="E377" s="104"/>
      <c r="F377" s="105"/>
      <c r="G377" s="299"/>
    </row>
    <row r="378" spans="1:7" s="232" customFormat="1" ht="24" customHeight="1" x14ac:dyDescent="0.2">
      <c r="A378" s="229" t="str">
        <f t="shared" ref="A378:A385" si="113">IFERROR(VLOOKUP(C378,Tabla_Insumos,4,FALSE),"")</f>
        <v/>
      </c>
      <c r="B378" s="227">
        <f t="shared" ref="B378:B385" si="114">IFERROR(VLOOKUP(A378,Tabla_Indices,5,FALSE),"")</f>
        <v>0</v>
      </c>
      <c r="C378" s="228"/>
      <c r="D378" s="229" t="str">
        <f t="shared" ref="D378:D385" si="115">IFERROR(VLOOKUP(C378,Tabla_Insumos,2,FALSE),"")</f>
        <v/>
      </c>
      <c r="E378" s="230"/>
      <c r="F378" s="231">
        <f t="shared" ref="F378:F385" si="116">IFERROR(VLOOKUP(C378,Tabla_Insumos,3,FALSE),0)</f>
        <v>0</v>
      </c>
      <c r="G378" s="296">
        <f>ROUND(E378*F378,2)</f>
        <v>0</v>
      </c>
    </row>
    <row r="379" spans="1:7" s="232" customFormat="1" ht="24" customHeight="1" x14ac:dyDescent="0.2">
      <c r="A379" s="229" t="str">
        <f t="shared" si="113"/>
        <v/>
      </c>
      <c r="B379" s="227">
        <f t="shared" si="114"/>
        <v>0</v>
      </c>
      <c r="C379" s="228"/>
      <c r="D379" s="229" t="str">
        <f t="shared" si="115"/>
        <v/>
      </c>
      <c r="E379" s="230"/>
      <c r="F379" s="231">
        <f t="shared" si="116"/>
        <v>0</v>
      </c>
      <c r="G379" s="296">
        <f>ROUND(E379*F379,2)</f>
        <v>0</v>
      </c>
    </row>
    <row r="380" spans="1:7" s="232" customFormat="1" ht="24" customHeight="1" x14ac:dyDescent="0.2">
      <c r="A380" s="229" t="str">
        <f t="shared" si="113"/>
        <v/>
      </c>
      <c r="B380" s="227">
        <f t="shared" si="114"/>
        <v>0</v>
      </c>
      <c r="C380" s="228"/>
      <c r="D380" s="229" t="str">
        <f t="shared" si="115"/>
        <v/>
      </c>
      <c r="E380" s="230"/>
      <c r="F380" s="231">
        <f t="shared" si="116"/>
        <v>0</v>
      </c>
      <c r="G380" s="296">
        <f t="shared" ref="G380:G385" si="117">ROUND(E380*F380,2)</f>
        <v>0</v>
      </c>
    </row>
    <row r="381" spans="1:7" s="232" customFormat="1" ht="24" customHeight="1" x14ac:dyDescent="0.2">
      <c r="A381" s="229" t="str">
        <f t="shared" si="113"/>
        <v/>
      </c>
      <c r="B381" s="227">
        <f t="shared" si="114"/>
        <v>0</v>
      </c>
      <c r="C381" s="228"/>
      <c r="D381" s="229" t="str">
        <f t="shared" si="115"/>
        <v/>
      </c>
      <c r="E381" s="230"/>
      <c r="F381" s="231">
        <f t="shared" si="116"/>
        <v>0</v>
      </c>
      <c r="G381" s="296">
        <f t="shared" si="117"/>
        <v>0</v>
      </c>
    </row>
    <row r="382" spans="1:7" s="232" customFormat="1" ht="24" customHeight="1" x14ac:dyDescent="0.2">
      <c r="A382" s="229" t="str">
        <f t="shared" si="113"/>
        <v/>
      </c>
      <c r="B382" s="227">
        <f t="shared" si="114"/>
        <v>0</v>
      </c>
      <c r="C382" s="228"/>
      <c r="D382" s="229" t="str">
        <f t="shared" si="115"/>
        <v/>
      </c>
      <c r="E382" s="230"/>
      <c r="F382" s="231">
        <f t="shared" si="116"/>
        <v>0</v>
      </c>
      <c r="G382" s="296">
        <f t="shared" si="117"/>
        <v>0</v>
      </c>
    </row>
    <row r="383" spans="1:7" s="232" customFormat="1" ht="24" customHeight="1" x14ac:dyDescent="0.2">
      <c r="A383" s="229" t="str">
        <f t="shared" si="113"/>
        <v/>
      </c>
      <c r="B383" s="227">
        <f t="shared" si="114"/>
        <v>0</v>
      </c>
      <c r="C383" s="228"/>
      <c r="D383" s="229" t="str">
        <f t="shared" si="115"/>
        <v/>
      </c>
      <c r="E383" s="230"/>
      <c r="F383" s="231">
        <f t="shared" si="116"/>
        <v>0</v>
      </c>
      <c r="G383" s="296">
        <f t="shared" si="117"/>
        <v>0</v>
      </c>
    </row>
    <row r="384" spans="1:7" s="232" customFormat="1" ht="24" customHeight="1" x14ac:dyDescent="0.2">
      <c r="A384" s="229" t="str">
        <f t="shared" si="113"/>
        <v/>
      </c>
      <c r="B384" s="227">
        <f t="shared" si="114"/>
        <v>0</v>
      </c>
      <c r="C384" s="228"/>
      <c r="D384" s="229" t="str">
        <f t="shared" si="115"/>
        <v/>
      </c>
      <c r="E384" s="230"/>
      <c r="F384" s="231">
        <f t="shared" si="116"/>
        <v>0</v>
      </c>
      <c r="G384" s="296">
        <f t="shared" si="117"/>
        <v>0</v>
      </c>
    </row>
    <row r="385" spans="1:7" s="232" customFormat="1" ht="24" customHeight="1" x14ac:dyDescent="0.2">
      <c r="A385" s="229" t="str">
        <f t="shared" si="113"/>
        <v/>
      </c>
      <c r="B385" s="227">
        <f t="shared" si="114"/>
        <v>0</v>
      </c>
      <c r="C385" s="228"/>
      <c r="D385" s="229" t="str">
        <f t="shared" si="115"/>
        <v/>
      </c>
      <c r="E385" s="230"/>
      <c r="F385" s="231">
        <f t="shared" si="116"/>
        <v>0</v>
      </c>
      <c r="G385" s="296">
        <f t="shared" si="117"/>
        <v>0</v>
      </c>
    </row>
    <row r="386" spans="1:7" ht="24" customHeight="1" x14ac:dyDescent="0.2">
      <c r="A386" s="297"/>
      <c r="B386" s="97"/>
      <c r="C386" s="97"/>
      <c r="D386" s="103"/>
      <c r="E386" s="104"/>
      <c r="F386" s="368" t="s">
        <v>32</v>
      </c>
      <c r="G386" s="298">
        <f>SUBTOTAL(9,G378:G385)</f>
        <v>0</v>
      </c>
    </row>
    <row r="387" spans="1:7" ht="24" customHeight="1" x14ac:dyDescent="0.2">
      <c r="A387" s="297"/>
      <c r="B387" s="97"/>
      <c r="C387" s="366" t="s">
        <v>606</v>
      </c>
      <c r="D387" s="103"/>
      <c r="E387" s="104"/>
      <c r="F387" s="105"/>
      <c r="G387" s="299"/>
    </row>
    <row r="388" spans="1:7" s="232" customFormat="1" ht="24" customHeight="1" x14ac:dyDescent="0.2">
      <c r="A388" s="229" t="str">
        <f t="shared" ref="A388:A396" si="118">IFERROR(VLOOKUP(C388,Tabla_Insumos,4,FALSE),"")</f>
        <v/>
      </c>
      <c r="B388" s="227" t="str">
        <f t="shared" ref="B388:B396" si="119">IFERROR(VLOOKUP(C388,Tabla_Insumos,5,FALSE),"")</f>
        <v/>
      </c>
      <c r="C388" s="228"/>
      <c r="D388" s="229" t="str">
        <f t="shared" ref="D388:D396" si="120">IFERROR(VLOOKUP(C388,Tabla_Insumos,2,FALSE),"")</f>
        <v/>
      </c>
      <c r="E388" s="230"/>
      <c r="F388" s="231">
        <f t="shared" ref="F388:F396" si="121">IFERROR(VLOOKUP(C388,Tabla_Insumos,3,FALSE),0)</f>
        <v>0</v>
      </c>
      <c r="G388" s="296">
        <f t="shared" ref="G388:G396" si="122">ROUND(E388*F388,2)</f>
        <v>0</v>
      </c>
    </row>
    <row r="389" spans="1:7" s="232" customFormat="1" ht="24" customHeight="1" x14ac:dyDescent="0.2">
      <c r="A389" s="229" t="str">
        <f t="shared" si="118"/>
        <v/>
      </c>
      <c r="B389" s="227" t="str">
        <f t="shared" si="119"/>
        <v/>
      </c>
      <c r="C389" s="228"/>
      <c r="D389" s="229" t="str">
        <f t="shared" si="120"/>
        <v/>
      </c>
      <c r="E389" s="230"/>
      <c r="F389" s="231">
        <f t="shared" si="121"/>
        <v>0</v>
      </c>
      <c r="G389" s="296">
        <f t="shared" si="122"/>
        <v>0</v>
      </c>
    </row>
    <row r="390" spans="1:7" s="232" customFormat="1" ht="24" customHeight="1" x14ac:dyDescent="0.2">
      <c r="A390" s="229" t="str">
        <f t="shared" si="118"/>
        <v/>
      </c>
      <c r="B390" s="227" t="str">
        <f t="shared" si="119"/>
        <v/>
      </c>
      <c r="C390" s="228"/>
      <c r="D390" s="229" t="str">
        <f t="shared" si="120"/>
        <v/>
      </c>
      <c r="E390" s="230"/>
      <c r="F390" s="231">
        <f t="shared" si="121"/>
        <v>0</v>
      </c>
      <c r="G390" s="296">
        <f t="shared" si="122"/>
        <v>0</v>
      </c>
    </row>
    <row r="391" spans="1:7" s="232" customFormat="1" ht="24" customHeight="1" x14ac:dyDescent="0.2">
      <c r="A391" s="229" t="str">
        <f t="shared" si="118"/>
        <v/>
      </c>
      <c r="B391" s="227" t="str">
        <f t="shared" si="119"/>
        <v/>
      </c>
      <c r="C391" s="228"/>
      <c r="D391" s="229" t="str">
        <f t="shared" si="120"/>
        <v/>
      </c>
      <c r="E391" s="230"/>
      <c r="F391" s="231">
        <f t="shared" si="121"/>
        <v>0</v>
      </c>
      <c r="G391" s="296">
        <f t="shared" si="122"/>
        <v>0</v>
      </c>
    </row>
    <row r="392" spans="1:7" s="232" customFormat="1" ht="24" customHeight="1" x14ac:dyDescent="0.2">
      <c r="A392" s="229" t="str">
        <f t="shared" si="118"/>
        <v/>
      </c>
      <c r="B392" s="227" t="str">
        <f t="shared" si="119"/>
        <v/>
      </c>
      <c r="C392" s="228"/>
      <c r="D392" s="229" t="str">
        <f t="shared" si="120"/>
        <v/>
      </c>
      <c r="E392" s="230"/>
      <c r="F392" s="231">
        <f t="shared" si="121"/>
        <v>0</v>
      </c>
      <c r="G392" s="296">
        <f t="shared" si="122"/>
        <v>0</v>
      </c>
    </row>
    <row r="393" spans="1:7" s="232" customFormat="1" ht="24" customHeight="1" x14ac:dyDescent="0.2">
      <c r="A393" s="229" t="str">
        <f t="shared" si="118"/>
        <v/>
      </c>
      <c r="B393" s="227" t="str">
        <f t="shared" si="119"/>
        <v/>
      </c>
      <c r="C393" s="228"/>
      <c r="D393" s="229" t="str">
        <f t="shared" si="120"/>
        <v/>
      </c>
      <c r="E393" s="230"/>
      <c r="F393" s="231">
        <f t="shared" si="121"/>
        <v>0</v>
      </c>
      <c r="G393" s="296">
        <f t="shared" si="122"/>
        <v>0</v>
      </c>
    </row>
    <row r="394" spans="1:7" s="232" customFormat="1" ht="24" customHeight="1" x14ac:dyDescent="0.2">
      <c r="A394" s="229" t="str">
        <f t="shared" si="118"/>
        <v/>
      </c>
      <c r="B394" s="227" t="str">
        <f t="shared" si="119"/>
        <v/>
      </c>
      <c r="C394" s="228"/>
      <c r="D394" s="229" t="str">
        <f t="shared" si="120"/>
        <v/>
      </c>
      <c r="E394" s="230"/>
      <c r="F394" s="231">
        <f t="shared" si="121"/>
        <v>0</v>
      </c>
      <c r="G394" s="296">
        <f t="shared" si="122"/>
        <v>0</v>
      </c>
    </row>
    <row r="395" spans="1:7" s="232" customFormat="1" ht="24" customHeight="1" x14ac:dyDescent="0.2">
      <c r="A395" s="229" t="str">
        <f t="shared" si="118"/>
        <v/>
      </c>
      <c r="B395" s="227" t="str">
        <f t="shared" si="119"/>
        <v/>
      </c>
      <c r="C395" s="228"/>
      <c r="D395" s="229" t="str">
        <f t="shared" si="120"/>
        <v/>
      </c>
      <c r="E395" s="230"/>
      <c r="F395" s="231">
        <f t="shared" si="121"/>
        <v>0</v>
      </c>
      <c r="G395" s="296">
        <f t="shared" si="122"/>
        <v>0</v>
      </c>
    </row>
    <row r="396" spans="1:7" s="232" customFormat="1" ht="24" customHeight="1" x14ac:dyDescent="0.2">
      <c r="A396" s="229" t="str">
        <f t="shared" si="118"/>
        <v/>
      </c>
      <c r="B396" s="227" t="str">
        <f t="shared" si="119"/>
        <v/>
      </c>
      <c r="C396" s="228"/>
      <c r="D396" s="229" t="str">
        <f t="shared" si="120"/>
        <v/>
      </c>
      <c r="E396" s="230"/>
      <c r="F396" s="231">
        <f t="shared" si="121"/>
        <v>0</v>
      </c>
      <c r="G396" s="296">
        <f t="shared" si="122"/>
        <v>0</v>
      </c>
    </row>
    <row r="397" spans="1:7" ht="24" customHeight="1" x14ac:dyDescent="0.2">
      <c r="A397" s="300"/>
      <c r="B397" s="103"/>
      <c r="C397" s="97"/>
      <c r="D397" s="103"/>
      <c r="E397" s="104"/>
      <c r="F397" s="368" t="s">
        <v>33</v>
      </c>
      <c r="G397" s="298">
        <f>SUBTOTAL(9,G388:G396)</f>
        <v>0</v>
      </c>
    </row>
    <row r="398" spans="1:7" ht="24" customHeight="1" x14ac:dyDescent="0.2">
      <c r="A398" s="301"/>
      <c r="B398" s="103"/>
      <c r="C398" s="97"/>
      <c r="D398" s="103"/>
      <c r="E398" s="104"/>
      <c r="F398" s="105"/>
      <c r="G398" s="299"/>
    </row>
    <row r="399" spans="1:7" ht="24" customHeight="1" x14ac:dyDescent="0.2">
      <c r="A399" s="302">
        <f>B357</f>
        <v>8</v>
      </c>
      <c r="B399" s="303" t="str">
        <f>C357</f>
        <v xml:space="preserve"> Escuela Fronteras Argentina - Dojorti</v>
      </c>
      <c r="C399" s="111"/>
      <c r="D399" s="111" t="s">
        <v>34</v>
      </c>
      <c r="E399" s="112"/>
      <c r="F399" s="305" t="s">
        <v>35</v>
      </c>
      <c r="G399" s="304">
        <f>SUBTOTAL(9,G362:G398)</f>
        <v>0</v>
      </c>
    </row>
    <row r="401" spans="1:123" ht="24" customHeight="1" x14ac:dyDescent="0.2">
      <c r="A401" s="284" t="s">
        <v>37</v>
      </c>
      <c r="B401" s="285"/>
      <c r="C401" s="285"/>
      <c r="D401" s="285"/>
      <c r="E401" s="285"/>
      <c r="F401" s="285"/>
      <c r="G401" s="286"/>
    </row>
    <row r="402" spans="1:123" ht="24" customHeight="1" x14ac:dyDescent="0.2">
      <c r="A402" s="287" t="s">
        <v>602</v>
      </c>
      <c r="B402" s="99" t="str">
        <f>Comitente</f>
        <v>DIRECCION PROVINCIAL REDES DE GAS</v>
      </c>
      <c r="C402" s="94"/>
      <c r="D402" s="100"/>
      <c r="E402" s="100"/>
      <c r="F402" s="101"/>
      <c r="G402" s="288"/>
    </row>
    <row r="403" spans="1:123" ht="24" customHeight="1" x14ac:dyDescent="0.2">
      <c r="A403" s="287" t="s">
        <v>603</v>
      </c>
      <c r="B403" s="99">
        <f>Contratista</f>
        <v>0</v>
      </c>
      <c r="C403" s="95"/>
      <c r="D403" s="95"/>
      <c r="E403" s="95"/>
      <c r="F403" s="102"/>
      <c r="G403" s="289"/>
    </row>
    <row r="404" spans="1:123" ht="24" customHeight="1" x14ac:dyDescent="0.2">
      <c r="A404" s="287" t="s">
        <v>24</v>
      </c>
      <c r="B404" s="99" t="str">
        <f>Obra</f>
        <v>“SERVICIO de MANTENIMIENTO de las INSTALACIONES de GAS en los ESTABLECIMIENTOS EDUCATIVOS”</v>
      </c>
      <c r="C404" s="95"/>
      <c r="D404" s="95"/>
      <c r="E404" s="95"/>
      <c r="F404" s="102" t="s">
        <v>38</v>
      </c>
      <c r="G404" s="290">
        <f>Fecha_Base</f>
        <v>0</v>
      </c>
    </row>
    <row r="405" spans="1:123" ht="24" customHeight="1" x14ac:dyDescent="0.2">
      <c r="A405" s="291" t="s">
        <v>601</v>
      </c>
      <c r="B405" s="96" t="str">
        <f>Ubicación</f>
        <v>DEPARTAMENTO JACHAL A</v>
      </c>
      <c r="C405" s="96"/>
      <c r="D405" s="103"/>
      <c r="E405" s="104"/>
      <c r="F405" s="105"/>
      <c r="G405" s="292"/>
    </row>
    <row r="406" spans="1:123" ht="24" customHeight="1" x14ac:dyDescent="0.2">
      <c r="A406" s="291" t="s">
        <v>39</v>
      </c>
      <c r="B406" s="106" t="str">
        <f>IFERROR(VALUE(LEFT(B407,FIND(".",B407)-1)),"")</f>
        <v/>
      </c>
      <c r="C406" s="97" t="str">
        <f>IFERROR(VLOOKUP(B406,Tabla_CyP,2,FALSE),"")</f>
        <v/>
      </c>
      <c r="D406" s="97"/>
      <c r="E406" s="104"/>
      <c r="F406" s="105"/>
      <c r="G406" s="292"/>
    </row>
    <row r="407" spans="1:123" ht="24" customHeight="1" x14ac:dyDescent="0.2">
      <c r="A407" s="291" t="s">
        <v>25</v>
      </c>
      <c r="B407" s="107">
        <f>IFERROR(VLOOKUP(COUNTIF($A$1:A407,"ANALISIS DE PRECIOS"),Tabla_NumeroItem,2,FALSE),"")</f>
        <v>9</v>
      </c>
      <c r="C407" s="97" t="str">
        <f>IFERROR(VLOOKUP(B407,Tabla_CyP,2,FALSE),"")</f>
        <v>Escuela General San Martín de Capacitación Laboral Gregoria Matorras</v>
      </c>
      <c r="D407" s="103"/>
      <c r="E407" s="104"/>
      <c r="F407" s="102" t="s">
        <v>26</v>
      </c>
      <c r="G407" s="293" t="str">
        <f>IFERROR(VLOOKUP(B407,Tabla_CyP,4,FALSE),"")</f>
        <v>1</v>
      </c>
    </row>
    <row r="408" spans="1:123" ht="24" customHeight="1" x14ac:dyDescent="0.2">
      <c r="A408" s="291"/>
      <c r="B408" s="96"/>
      <c r="C408" s="97"/>
      <c r="D408" s="103"/>
      <c r="E408" s="104"/>
      <c r="F408" s="105"/>
      <c r="G408" s="292"/>
    </row>
    <row r="409" spans="1:123" ht="24" customHeight="1" x14ac:dyDescent="0.2">
      <c r="A409" s="389" t="s">
        <v>507</v>
      </c>
      <c r="B409" s="390"/>
      <c r="C409" s="391" t="s">
        <v>0</v>
      </c>
      <c r="D409" s="391" t="s">
        <v>27</v>
      </c>
      <c r="E409" s="393" t="s">
        <v>28</v>
      </c>
      <c r="F409" s="387" t="s">
        <v>29</v>
      </c>
      <c r="G409" s="387" t="s">
        <v>30</v>
      </c>
    </row>
    <row r="410" spans="1:123" s="109" customFormat="1" ht="24" customHeight="1" x14ac:dyDescent="0.2">
      <c r="A410" s="108" t="s">
        <v>508</v>
      </c>
      <c r="B410" s="108" t="s">
        <v>509</v>
      </c>
      <c r="C410" s="392"/>
      <c r="D410" s="392"/>
      <c r="E410" s="394"/>
      <c r="F410" s="388"/>
      <c r="G410" s="388"/>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c r="AE410" s="233"/>
      <c r="AF410" s="233"/>
      <c r="AG410" s="233"/>
      <c r="AH410" s="233"/>
      <c r="AI410" s="233"/>
      <c r="AJ410" s="233"/>
      <c r="AK410" s="233"/>
      <c r="AL410" s="233"/>
      <c r="AM410" s="233"/>
      <c r="AN410" s="233"/>
      <c r="AO410" s="233"/>
      <c r="AP410" s="233"/>
      <c r="AQ410" s="233"/>
      <c r="AR410" s="233"/>
      <c r="AS410" s="233"/>
      <c r="AT410" s="233"/>
      <c r="AU410" s="233"/>
      <c r="AV410" s="233"/>
      <c r="AW410" s="233"/>
      <c r="AX410" s="233"/>
      <c r="AY410" s="233"/>
      <c r="AZ410" s="233"/>
      <c r="BA410" s="233"/>
      <c r="BB410" s="233"/>
      <c r="BC410" s="233"/>
      <c r="BD410" s="233"/>
      <c r="BE410" s="233"/>
      <c r="BF410" s="233"/>
      <c r="BG410" s="233"/>
      <c r="BH410" s="233"/>
      <c r="BI410" s="233"/>
      <c r="BJ410" s="233"/>
      <c r="BK410" s="233"/>
      <c r="BL410" s="233"/>
      <c r="BM410" s="233"/>
      <c r="BN410" s="233"/>
      <c r="BO410" s="233"/>
      <c r="BP410" s="233"/>
      <c r="BQ410" s="233"/>
      <c r="BR410" s="233"/>
      <c r="BS410" s="233"/>
      <c r="BT410" s="233"/>
      <c r="BU410" s="233"/>
      <c r="BV410" s="233"/>
      <c r="BW410" s="233"/>
      <c r="BX410" s="233"/>
      <c r="BY410" s="233"/>
      <c r="BZ410" s="233"/>
      <c r="CA410" s="233"/>
      <c r="CB410" s="233"/>
      <c r="CC410" s="233"/>
      <c r="CD410" s="233"/>
      <c r="CE410" s="233"/>
      <c r="CF410" s="233"/>
      <c r="CG410" s="233"/>
      <c r="CH410" s="233"/>
      <c r="CI410" s="233"/>
      <c r="CJ410" s="233"/>
      <c r="CK410" s="233"/>
      <c r="CL410" s="233"/>
      <c r="CM410" s="233"/>
      <c r="CN410" s="233"/>
      <c r="CO410" s="233"/>
      <c r="CP410" s="233"/>
      <c r="CQ410" s="233"/>
      <c r="CR410" s="233"/>
      <c r="CS410" s="233"/>
      <c r="CT410" s="233"/>
      <c r="CU410" s="233"/>
      <c r="CV410" s="233"/>
      <c r="CW410" s="233"/>
      <c r="CX410" s="233"/>
      <c r="CY410" s="233"/>
      <c r="CZ410" s="233"/>
      <c r="DA410" s="233"/>
      <c r="DB410" s="233"/>
      <c r="DC410" s="233"/>
      <c r="DD410" s="233"/>
      <c r="DE410" s="233"/>
      <c r="DF410" s="233"/>
      <c r="DG410" s="233"/>
      <c r="DH410" s="233"/>
      <c r="DI410" s="233"/>
      <c r="DJ410" s="233"/>
      <c r="DK410" s="233"/>
      <c r="DL410" s="233"/>
      <c r="DM410" s="233"/>
      <c r="DN410" s="233"/>
      <c r="DO410" s="233"/>
      <c r="DP410" s="233"/>
      <c r="DQ410" s="233"/>
      <c r="DR410" s="233"/>
      <c r="DS410" s="233"/>
    </row>
    <row r="411" spans="1:123" ht="24" customHeight="1" x14ac:dyDescent="0.2">
      <c r="A411" s="369"/>
      <c r="B411" s="110"/>
      <c r="C411" s="367" t="s">
        <v>604</v>
      </c>
      <c r="D411" s="111"/>
      <c r="E411" s="112"/>
      <c r="F411" s="113"/>
      <c r="G411" s="295"/>
    </row>
    <row r="412" spans="1:123" s="232" customFormat="1" ht="24" customHeight="1" x14ac:dyDescent="0.2">
      <c r="A412" s="229" t="str">
        <f t="shared" ref="A412:A425" si="123">IFERROR(VLOOKUP(C412,Tabla_Insumos,4,FALSE),"")</f>
        <v/>
      </c>
      <c r="B412" s="227" t="str">
        <f t="shared" ref="B412:B425" si="124">IFERROR(VLOOKUP(C412,Tabla_Insumos,5,FALSE),"")</f>
        <v/>
      </c>
      <c r="C412" s="228"/>
      <c r="D412" s="229" t="str">
        <f t="shared" ref="D412:D425" si="125">IFERROR(VLOOKUP(C412,Tabla_Insumos,2,FALSE),"")</f>
        <v/>
      </c>
      <c r="E412" s="230"/>
      <c r="F412" s="231">
        <f t="shared" ref="F412:F425" si="126">IFERROR(VLOOKUP(C412,Tabla_Insumos,3,FALSE),0)</f>
        <v>0</v>
      </c>
      <c r="G412" s="296">
        <f>ROUND(E412*F412,2)</f>
        <v>0</v>
      </c>
    </row>
    <row r="413" spans="1:123" s="232" customFormat="1" ht="24" customHeight="1" x14ac:dyDescent="0.2">
      <c r="A413" s="229" t="str">
        <f t="shared" si="123"/>
        <v/>
      </c>
      <c r="B413" s="227" t="str">
        <f t="shared" si="124"/>
        <v/>
      </c>
      <c r="C413" s="228"/>
      <c r="D413" s="229" t="str">
        <f t="shared" si="125"/>
        <v/>
      </c>
      <c r="E413" s="230"/>
      <c r="F413" s="231">
        <f t="shared" si="126"/>
        <v>0</v>
      </c>
      <c r="G413" s="296">
        <f t="shared" ref="G413:G425" si="127">ROUND(E413*F413,2)</f>
        <v>0</v>
      </c>
    </row>
    <row r="414" spans="1:123" s="232" customFormat="1" ht="24" customHeight="1" x14ac:dyDescent="0.2">
      <c r="A414" s="229" t="str">
        <f t="shared" si="123"/>
        <v/>
      </c>
      <c r="B414" s="227" t="str">
        <f t="shared" si="124"/>
        <v/>
      </c>
      <c r="C414" s="228"/>
      <c r="D414" s="229" t="str">
        <f t="shared" si="125"/>
        <v/>
      </c>
      <c r="E414" s="230"/>
      <c r="F414" s="231">
        <f t="shared" si="126"/>
        <v>0</v>
      </c>
      <c r="G414" s="296">
        <f t="shared" si="127"/>
        <v>0</v>
      </c>
    </row>
    <row r="415" spans="1:123" s="232" customFormat="1" ht="24" customHeight="1" x14ac:dyDescent="0.2">
      <c r="A415" s="229" t="str">
        <f t="shared" si="123"/>
        <v/>
      </c>
      <c r="B415" s="227" t="str">
        <f t="shared" si="124"/>
        <v/>
      </c>
      <c r="C415" s="228"/>
      <c r="D415" s="229" t="str">
        <f t="shared" si="125"/>
        <v/>
      </c>
      <c r="E415" s="230"/>
      <c r="F415" s="231">
        <f t="shared" si="126"/>
        <v>0</v>
      </c>
      <c r="G415" s="296">
        <f t="shared" si="127"/>
        <v>0</v>
      </c>
    </row>
    <row r="416" spans="1:123" s="232" customFormat="1" ht="24" customHeight="1" x14ac:dyDescent="0.2">
      <c r="A416" s="229" t="str">
        <f t="shared" si="123"/>
        <v/>
      </c>
      <c r="B416" s="227" t="str">
        <f t="shared" si="124"/>
        <v/>
      </c>
      <c r="C416" s="228"/>
      <c r="D416" s="229" t="str">
        <f t="shared" si="125"/>
        <v/>
      </c>
      <c r="E416" s="230"/>
      <c r="F416" s="231">
        <f t="shared" si="126"/>
        <v>0</v>
      </c>
      <c r="G416" s="296">
        <f t="shared" si="127"/>
        <v>0</v>
      </c>
    </row>
    <row r="417" spans="1:7" s="232" customFormat="1" ht="24" customHeight="1" x14ac:dyDescent="0.2">
      <c r="A417" s="229" t="str">
        <f t="shared" si="123"/>
        <v/>
      </c>
      <c r="B417" s="227" t="str">
        <f t="shared" si="124"/>
        <v/>
      </c>
      <c r="C417" s="228"/>
      <c r="D417" s="229" t="str">
        <f t="shared" si="125"/>
        <v/>
      </c>
      <c r="E417" s="230"/>
      <c r="F417" s="231">
        <f t="shared" si="126"/>
        <v>0</v>
      </c>
      <c r="G417" s="296">
        <f t="shared" si="127"/>
        <v>0</v>
      </c>
    </row>
    <row r="418" spans="1:7" s="232" customFormat="1" ht="24" customHeight="1" x14ac:dyDescent="0.2">
      <c r="A418" s="229" t="str">
        <f t="shared" si="123"/>
        <v/>
      </c>
      <c r="B418" s="227" t="str">
        <f t="shared" si="124"/>
        <v/>
      </c>
      <c r="C418" s="228"/>
      <c r="D418" s="229" t="str">
        <f t="shared" si="125"/>
        <v/>
      </c>
      <c r="E418" s="230"/>
      <c r="F418" s="231">
        <f t="shared" si="126"/>
        <v>0</v>
      </c>
      <c r="G418" s="296">
        <f t="shared" si="127"/>
        <v>0</v>
      </c>
    </row>
    <row r="419" spans="1:7" s="232" customFormat="1" ht="24" customHeight="1" x14ac:dyDescent="0.2">
      <c r="A419" s="229" t="str">
        <f t="shared" si="123"/>
        <v/>
      </c>
      <c r="B419" s="227" t="str">
        <f t="shared" si="124"/>
        <v/>
      </c>
      <c r="C419" s="228"/>
      <c r="D419" s="229" t="str">
        <f t="shared" si="125"/>
        <v/>
      </c>
      <c r="E419" s="230"/>
      <c r="F419" s="231">
        <f t="shared" si="126"/>
        <v>0</v>
      </c>
      <c r="G419" s="296">
        <f t="shared" si="127"/>
        <v>0</v>
      </c>
    </row>
    <row r="420" spans="1:7" s="232" customFormat="1" ht="24" customHeight="1" x14ac:dyDescent="0.2">
      <c r="A420" s="229" t="str">
        <f t="shared" si="123"/>
        <v/>
      </c>
      <c r="B420" s="227" t="str">
        <f t="shared" si="124"/>
        <v/>
      </c>
      <c r="C420" s="228"/>
      <c r="D420" s="229" t="str">
        <f t="shared" si="125"/>
        <v/>
      </c>
      <c r="E420" s="230"/>
      <c r="F420" s="231">
        <f t="shared" si="126"/>
        <v>0</v>
      </c>
      <c r="G420" s="296">
        <f t="shared" si="127"/>
        <v>0</v>
      </c>
    </row>
    <row r="421" spans="1:7" s="232" customFormat="1" ht="24" customHeight="1" x14ac:dyDescent="0.2">
      <c r="A421" s="229" t="str">
        <f t="shared" si="123"/>
        <v/>
      </c>
      <c r="B421" s="227" t="str">
        <f t="shared" si="124"/>
        <v/>
      </c>
      <c r="C421" s="228"/>
      <c r="D421" s="229" t="str">
        <f t="shared" si="125"/>
        <v/>
      </c>
      <c r="E421" s="230"/>
      <c r="F421" s="231">
        <f t="shared" si="126"/>
        <v>0</v>
      </c>
      <c r="G421" s="296">
        <f t="shared" si="127"/>
        <v>0</v>
      </c>
    </row>
    <row r="422" spans="1:7" s="232" customFormat="1" ht="24" customHeight="1" x14ac:dyDescent="0.2">
      <c r="A422" s="229" t="str">
        <f t="shared" si="123"/>
        <v/>
      </c>
      <c r="B422" s="227" t="str">
        <f t="shared" si="124"/>
        <v/>
      </c>
      <c r="C422" s="228"/>
      <c r="D422" s="229" t="str">
        <f t="shared" si="125"/>
        <v/>
      </c>
      <c r="E422" s="230"/>
      <c r="F422" s="231">
        <f t="shared" si="126"/>
        <v>0</v>
      </c>
      <c r="G422" s="296">
        <f t="shared" si="127"/>
        <v>0</v>
      </c>
    </row>
    <row r="423" spans="1:7" s="232" customFormat="1" ht="24" customHeight="1" x14ac:dyDescent="0.2">
      <c r="A423" s="229" t="str">
        <f t="shared" si="123"/>
        <v/>
      </c>
      <c r="B423" s="227" t="str">
        <f t="shared" si="124"/>
        <v/>
      </c>
      <c r="C423" s="228"/>
      <c r="D423" s="229" t="str">
        <f t="shared" si="125"/>
        <v/>
      </c>
      <c r="E423" s="230"/>
      <c r="F423" s="231">
        <f t="shared" si="126"/>
        <v>0</v>
      </c>
      <c r="G423" s="296">
        <f t="shared" si="127"/>
        <v>0</v>
      </c>
    </row>
    <row r="424" spans="1:7" s="232" customFormat="1" ht="24" customHeight="1" x14ac:dyDescent="0.2">
      <c r="A424" s="229" t="str">
        <f t="shared" si="123"/>
        <v/>
      </c>
      <c r="B424" s="227" t="str">
        <f t="shared" si="124"/>
        <v/>
      </c>
      <c r="C424" s="228"/>
      <c r="D424" s="229" t="str">
        <f t="shared" si="125"/>
        <v/>
      </c>
      <c r="E424" s="230"/>
      <c r="F424" s="231">
        <f t="shared" si="126"/>
        <v>0</v>
      </c>
      <c r="G424" s="296">
        <f t="shared" si="127"/>
        <v>0</v>
      </c>
    </row>
    <row r="425" spans="1:7" s="232" customFormat="1" ht="24" customHeight="1" x14ac:dyDescent="0.2">
      <c r="A425" s="229" t="str">
        <f t="shared" si="123"/>
        <v/>
      </c>
      <c r="B425" s="227" t="str">
        <f t="shared" si="124"/>
        <v/>
      </c>
      <c r="C425" s="228"/>
      <c r="D425" s="229" t="str">
        <f t="shared" si="125"/>
        <v/>
      </c>
      <c r="E425" s="230"/>
      <c r="F425" s="231">
        <f t="shared" si="126"/>
        <v>0</v>
      </c>
      <c r="G425" s="296">
        <f t="shared" si="127"/>
        <v>0</v>
      </c>
    </row>
    <row r="426" spans="1:7" ht="24" customHeight="1" x14ac:dyDescent="0.2">
      <c r="A426" s="297"/>
      <c r="B426" s="97"/>
      <c r="C426" s="97"/>
      <c r="D426" s="103"/>
      <c r="E426" s="104"/>
      <c r="F426" s="368" t="s">
        <v>31</v>
      </c>
      <c r="G426" s="298">
        <f>SUBTOTAL(9,G412:G425)</f>
        <v>0</v>
      </c>
    </row>
    <row r="427" spans="1:7" ht="24" customHeight="1" x14ac:dyDescent="0.2">
      <c r="A427" s="297"/>
      <c r="B427" s="97"/>
      <c r="C427" s="366" t="s">
        <v>605</v>
      </c>
      <c r="D427" s="103"/>
      <c r="E427" s="104"/>
      <c r="F427" s="105"/>
      <c r="G427" s="299"/>
    </row>
    <row r="428" spans="1:7" s="232" customFormat="1" ht="24" customHeight="1" x14ac:dyDescent="0.2">
      <c r="A428" s="229" t="str">
        <f t="shared" ref="A428:A435" si="128">IFERROR(VLOOKUP(C428,Tabla_Insumos,4,FALSE),"")</f>
        <v/>
      </c>
      <c r="B428" s="227">
        <f t="shared" ref="B428:B435" si="129">IFERROR(VLOOKUP(A428,Tabla_Indices,5,FALSE),"")</f>
        <v>0</v>
      </c>
      <c r="C428" s="228"/>
      <c r="D428" s="229" t="str">
        <f t="shared" ref="D428:D435" si="130">IFERROR(VLOOKUP(C428,Tabla_Insumos,2,FALSE),"")</f>
        <v/>
      </c>
      <c r="E428" s="230"/>
      <c r="F428" s="231">
        <f t="shared" ref="F428:F435" si="131">IFERROR(VLOOKUP(C428,Tabla_Insumos,3,FALSE),0)</f>
        <v>0</v>
      </c>
      <c r="G428" s="296">
        <f>ROUND(E428*F428,2)</f>
        <v>0</v>
      </c>
    </row>
    <row r="429" spans="1:7" s="232" customFormat="1" ht="24" customHeight="1" x14ac:dyDescent="0.2">
      <c r="A429" s="229" t="str">
        <f t="shared" si="128"/>
        <v/>
      </c>
      <c r="B429" s="227">
        <f t="shared" si="129"/>
        <v>0</v>
      </c>
      <c r="C429" s="228"/>
      <c r="D429" s="229" t="str">
        <f t="shared" si="130"/>
        <v/>
      </c>
      <c r="E429" s="230"/>
      <c r="F429" s="231">
        <f t="shared" si="131"/>
        <v>0</v>
      </c>
      <c r="G429" s="296">
        <f>ROUND(E429*F429,2)</f>
        <v>0</v>
      </c>
    </row>
    <row r="430" spans="1:7" s="232" customFormat="1" ht="24" customHeight="1" x14ac:dyDescent="0.2">
      <c r="A430" s="229" t="str">
        <f t="shared" si="128"/>
        <v/>
      </c>
      <c r="B430" s="227">
        <f t="shared" si="129"/>
        <v>0</v>
      </c>
      <c r="C430" s="228"/>
      <c r="D430" s="229" t="str">
        <f t="shared" si="130"/>
        <v/>
      </c>
      <c r="E430" s="230"/>
      <c r="F430" s="231">
        <f t="shared" si="131"/>
        <v>0</v>
      </c>
      <c r="G430" s="296">
        <f t="shared" ref="G430:G435" si="132">ROUND(E430*F430,2)</f>
        <v>0</v>
      </c>
    </row>
    <row r="431" spans="1:7" s="232" customFormat="1" ht="24" customHeight="1" x14ac:dyDescent="0.2">
      <c r="A431" s="229" t="str">
        <f t="shared" si="128"/>
        <v/>
      </c>
      <c r="B431" s="227">
        <f t="shared" si="129"/>
        <v>0</v>
      </c>
      <c r="C431" s="228"/>
      <c r="D431" s="229" t="str">
        <f t="shared" si="130"/>
        <v/>
      </c>
      <c r="E431" s="230"/>
      <c r="F431" s="231">
        <f t="shared" si="131"/>
        <v>0</v>
      </c>
      <c r="G431" s="296">
        <f t="shared" si="132"/>
        <v>0</v>
      </c>
    </row>
    <row r="432" spans="1:7" s="232" customFormat="1" ht="24" customHeight="1" x14ac:dyDescent="0.2">
      <c r="A432" s="229" t="str">
        <f t="shared" si="128"/>
        <v/>
      </c>
      <c r="B432" s="227">
        <f t="shared" si="129"/>
        <v>0</v>
      </c>
      <c r="C432" s="228"/>
      <c r="D432" s="229" t="str">
        <f t="shared" si="130"/>
        <v/>
      </c>
      <c r="E432" s="230"/>
      <c r="F432" s="231">
        <f t="shared" si="131"/>
        <v>0</v>
      </c>
      <c r="G432" s="296">
        <f t="shared" si="132"/>
        <v>0</v>
      </c>
    </row>
    <row r="433" spans="1:7" s="232" customFormat="1" ht="24" customHeight="1" x14ac:dyDescent="0.2">
      <c r="A433" s="229" t="str">
        <f t="shared" si="128"/>
        <v/>
      </c>
      <c r="B433" s="227">
        <f t="shared" si="129"/>
        <v>0</v>
      </c>
      <c r="C433" s="228"/>
      <c r="D433" s="229" t="str">
        <f t="shared" si="130"/>
        <v/>
      </c>
      <c r="E433" s="230"/>
      <c r="F433" s="231">
        <f t="shared" si="131"/>
        <v>0</v>
      </c>
      <c r="G433" s="296">
        <f t="shared" si="132"/>
        <v>0</v>
      </c>
    </row>
    <row r="434" spans="1:7" s="232" customFormat="1" ht="24" customHeight="1" x14ac:dyDescent="0.2">
      <c r="A434" s="229" t="str">
        <f t="shared" si="128"/>
        <v/>
      </c>
      <c r="B434" s="227">
        <f t="shared" si="129"/>
        <v>0</v>
      </c>
      <c r="C434" s="228"/>
      <c r="D434" s="229" t="str">
        <f t="shared" si="130"/>
        <v/>
      </c>
      <c r="E434" s="230"/>
      <c r="F434" s="231">
        <f t="shared" si="131"/>
        <v>0</v>
      </c>
      <c r="G434" s="296">
        <f t="shared" si="132"/>
        <v>0</v>
      </c>
    </row>
    <row r="435" spans="1:7" s="232" customFormat="1" ht="24" customHeight="1" x14ac:dyDescent="0.2">
      <c r="A435" s="229" t="str">
        <f t="shared" si="128"/>
        <v/>
      </c>
      <c r="B435" s="227">
        <f t="shared" si="129"/>
        <v>0</v>
      </c>
      <c r="C435" s="228"/>
      <c r="D435" s="229" t="str">
        <f t="shared" si="130"/>
        <v/>
      </c>
      <c r="E435" s="230"/>
      <c r="F435" s="231">
        <f t="shared" si="131"/>
        <v>0</v>
      </c>
      <c r="G435" s="296">
        <f t="shared" si="132"/>
        <v>0</v>
      </c>
    </row>
    <row r="436" spans="1:7" ht="24" customHeight="1" x14ac:dyDescent="0.2">
      <c r="A436" s="297"/>
      <c r="B436" s="97"/>
      <c r="C436" s="97"/>
      <c r="D436" s="103"/>
      <c r="E436" s="104"/>
      <c r="F436" s="368" t="s">
        <v>32</v>
      </c>
      <c r="G436" s="298">
        <f>SUBTOTAL(9,G428:G435)</f>
        <v>0</v>
      </c>
    </row>
    <row r="437" spans="1:7" ht="24" customHeight="1" x14ac:dyDescent="0.2">
      <c r="A437" s="297"/>
      <c r="B437" s="97"/>
      <c r="C437" s="366" t="s">
        <v>606</v>
      </c>
      <c r="D437" s="103"/>
      <c r="E437" s="104"/>
      <c r="F437" s="105"/>
      <c r="G437" s="299"/>
    </row>
    <row r="438" spans="1:7" s="232" customFormat="1" ht="24" customHeight="1" x14ac:dyDescent="0.2">
      <c r="A438" s="229" t="str">
        <f t="shared" ref="A438:A446" si="133">IFERROR(VLOOKUP(C438,Tabla_Insumos,4,FALSE),"")</f>
        <v/>
      </c>
      <c r="B438" s="227" t="str">
        <f t="shared" ref="B438:B446" si="134">IFERROR(VLOOKUP(C438,Tabla_Insumos,5,FALSE),"")</f>
        <v/>
      </c>
      <c r="C438" s="228"/>
      <c r="D438" s="229" t="str">
        <f t="shared" ref="D438:D446" si="135">IFERROR(VLOOKUP(C438,Tabla_Insumos,2,FALSE),"")</f>
        <v/>
      </c>
      <c r="E438" s="230"/>
      <c r="F438" s="231">
        <f t="shared" ref="F438:F446" si="136">IFERROR(VLOOKUP(C438,Tabla_Insumos,3,FALSE),0)</f>
        <v>0</v>
      </c>
      <c r="G438" s="296">
        <f t="shared" ref="G438:G446" si="137">ROUND(E438*F438,2)</f>
        <v>0</v>
      </c>
    </row>
    <row r="439" spans="1:7" s="232" customFormat="1" ht="24" customHeight="1" x14ac:dyDescent="0.2">
      <c r="A439" s="229" t="str">
        <f t="shared" si="133"/>
        <v/>
      </c>
      <c r="B439" s="227" t="str">
        <f t="shared" si="134"/>
        <v/>
      </c>
      <c r="C439" s="228"/>
      <c r="D439" s="229" t="str">
        <f t="shared" si="135"/>
        <v/>
      </c>
      <c r="E439" s="230"/>
      <c r="F439" s="231">
        <f t="shared" si="136"/>
        <v>0</v>
      </c>
      <c r="G439" s="296">
        <f t="shared" si="137"/>
        <v>0</v>
      </c>
    </row>
    <row r="440" spans="1:7" s="232" customFormat="1" ht="24" customHeight="1" x14ac:dyDescent="0.2">
      <c r="A440" s="229" t="str">
        <f t="shared" si="133"/>
        <v/>
      </c>
      <c r="B440" s="227" t="str">
        <f t="shared" si="134"/>
        <v/>
      </c>
      <c r="C440" s="228"/>
      <c r="D440" s="229" t="str">
        <f t="shared" si="135"/>
        <v/>
      </c>
      <c r="E440" s="230"/>
      <c r="F440" s="231">
        <f t="shared" si="136"/>
        <v>0</v>
      </c>
      <c r="G440" s="296">
        <f t="shared" si="137"/>
        <v>0</v>
      </c>
    </row>
    <row r="441" spans="1:7" s="232" customFormat="1" ht="24" customHeight="1" x14ac:dyDescent="0.2">
      <c r="A441" s="229" t="str">
        <f t="shared" si="133"/>
        <v/>
      </c>
      <c r="B441" s="227" t="str">
        <f t="shared" si="134"/>
        <v/>
      </c>
      <c r="C441" s="228"/>
      <c r="D441" s="229" t="str">
        <f t="shared" si="135"/>
        <v/>
      </c>
      <c r="E441" s="230"/>
      <c r="F441" s="231">
        <f t="shared" si="136"/>
        <v>0</v>
      </c>
      <c r="G441" s="296">
        <f t="shared" si="137"/>
        <v>0</v>
      </c>
    </row>
    <row r="442" spans="1:7" s="232" customFormat="1" ht="24" customHeight="1" x14ac:dyDescent="0.2">
      <c r="A442" s="229" t="str">
        <f t="shared" si="133"/>
        <v/>
      </c>
      <c r="B442" s="227" t="str">
        <f t="shared" si="134"/>
        <v/>
      </c>
      <c r="C442" s="228"/>
      <c r="D442" s="229" t="str">
        <f t="shared" si="135"/>
        <v/>
      </c>
      <c r="E442" s="230"/>
      <c r="F442" s="231">
        <f t="shared" si="136"/>
        <v>0</v>
      </c>
      <c r="G442" s="296">
        <f t="shared" si="137"/>
        <v>0</v>
      </c>
    </row>
    <row r="443" spans="1:7" s="232" customFormat="1" ht="24" customHeight="1" x14ac:dyDescent="0.2">
      <c r="A443" s="229" t="str">
        <f t="shared" si="133"/>
        <v/>
      </c>
      <c r="B443" s="227" t="str">
        <f t="shared" si="134"/>
        <v/>
      </c>
      <c r="C443" s="228"/>
      <c r="D443" s="229" t="str">
        <f t="shared" si="135"/>
        <v/>
      </c>
      <c r="E443" s="230"/>
      <c r="F443" s="231">
        <f t="shared" si="136"/>
        <v>0</v>
      </c>
      <c r="G443" s="296">
        <f t="shared" si="137"/>
        <v>0</v>
      </c>
    </row>
    <row r="444" spans="1:7" s="232" customFormat="1" ht="24" customHeight="1" x14ac:dyDescent="0.2">
      <c r="A444" s="229" t="str">
        <f t="shared" si="133"/>
        <v/>
      </c>
      <c r="B444" s="227" t="str">
        <f t="shared" si="134"/>
        <v/>
      </c>
      <c r="C444" s="228"/>
      <c r="D444" s="229" t="str">
        <f t="shared" si="135"/>
        <v/>
      </c>
      <c r="E444" s="230"/>
      <c r="F444" s="231">
        <f t="shared" si="136"/>
        <v>0</v>
      </c>
      <c r="G444" s="296">
        <f t="shared" si="137"/>
        <v>0</v>
      </c>
    </row>
    <row r="445" spans="1:7" s="232" customFormat="1" ht="24" customHeight="1" x14ac:dyDescent="0.2">
      <c r="A445" s="229" t="str">
        <f t="shared" si="133"/>
        <v/>
      </c>
      <c r="B445" s="227" t="str">
        <f t="shared" si="134"/>
        <v/>
      </c>
      <c r="C445" s="228"/>
      <c r="D445" s="229" t="str">
        <f t="shared" si="135"/>
        <v/>
      </c>
      <c r="E445" s="230"/>
      <c r="F445" s="231">
        <f t="shared" si="136"/>
        <v>0</v>
      </c>
      <c r="G445" s="296">
        <f t="shared" si="137"/>
        <v>0</v>
      </c>
    </row>
    <row r="446" spans="1:7" s="232" customFormat="1" ht="24" customHeight="1" x14ac:dyDescent="0.2">
      <c r="A446" s="229" t="str">
        <f t="shared" si="133"/>
        <v/>
      </c>
      <c r="B446" s="227" t="str">
        <f t="shared" si="134"/>
        <v/>
      </c>
      <c r="C446" s="228"/>
      <c r="D446" s="229" t="str">
        <f t="shared" si="135"/>
        <v/>
      </c>
      <c r="E446" s="230"/>
      <c r="F446" s="231">
        <f t="shared" si="136"/>
        <v>0</v>
      </c>
      <c r="G446" s="296">
        <f t="shared" si="137"/>
        <v>0</v>
      </c>
    </row>
    <row r="447" spans="1:7" ht="24" customHeight="1" x14ac:dyDescent="0.2">
      <c r="A447" s="300"/>
      <c r="B447" s="103"/>
      <c r="C447" s="97"/>
      <c r="D447" s="103"/>
      <c r="E447" s="104"/>
      <c r="F447" s="368" t="s">
        <v>33</v>
      </c>
      <c r="G447" s="298">
        <f>SUBTOTAL(9,G438:G446)</f>
        <v>0</v>
      </c>
    </row>
    <row r="448" spans="1:7" ht="24" customHeight="1" x14ac:dyDescent="0.2">
      <c r="A448" s="301"/>
      <c r="B448" s="103"/>
      <c r="C448" s="97"/>
      <c r="D448" s="103"/>
      <c r="E448" s="104"/>
      <c r="F448" s="105"/>
      <c r="G448" s="299"/>
    </row>
    <row r="449" spans="1:123" ht="24" customHeight="1" x14ac:dyDescent="0.2">
      <c r="A449" s="302">
        <f>B407</f>
        <v>9</v>
      </c>
      <c r="B449" s="303" t="str">
        <f>C407</f>
        <v>Escuela General San Martín de Capacitación Laboral Gregoria Matorras</v>
      </c>
      <c r="C449" s="111"/>
      <c r="D449" s="111" t="s">
        <v>34</v>
      </c>
      <c r="E449" s="112"/>
      <c r="F449" s="305" t="s">
        <v>35</v>
      </c>
      <c r="G449" s="304">
        <f>SUBTOTAL(9,G412:G448)</f>
        <v>0</v>
      </c>
    </row>
    <row r="451" spans="1:123" ht="24" customHeight="1" x14ac:dyDescent="0.2">
      <c r="A451" s="284" t="s">
        <v>37</v>
      </c>
      <c r="B451" s="285"/>
      <c r="C451" s="285"/>
      <c r="D451" s="285"/>
      <c r="E451" s="285"/>
      <c r="F451" s="285"/>
      <c r="G451" s="286"/>
    </row>
    <row r="452" spans="1:123" ht="24" customHeight="1" x14ac:dyDescent="0.2">
      <c r="A452" s="287" t="s">
        <v>602</v>
      </c>
      <c r="B452" s="99" t="str">
        <f>Comitente</f>
        <v>DIRECCION PROVINCIAL REDES DE GAS</v>
      </c>
      <c r="C452" s="94"/>
      <c r="D452" s="100"/>
      <c r="E452" s="100"/>
      <c r="F452" s="101"/>
      <c r="G452" s="288"/>
    </row>
    <row r="453" spans="1:123" ht="24" customHeight="1" x14ac:dyDescent="0.2">
      <c r="A453" s="287" t="s">
        <v>603</v>
      </c>
      <c r="B453" s="99">
        <f>Contratista</f>
        <v>0</v>
      </c>
      <c r="C453" s="95"/>
      <c r="D453" s="95"/>
      <c r="E453" s="95"/>
      <c r="F453" s="102"/>
      <c r="G453" s="289"/>
    </row>
    <row r="454" spans="1:123" ht="24" customHeight="1" x14ac:dyDescent="0.2">
      <c r="A454" s="287" t="s">
        <v>24</v>
      </c>
      <c r="B454" s="99" t="str">
        <f>Obra</f>
        <v>“SERVICIO de MANTENIMIENTO de las INSTALACIONES de GAS en los ESTABLECIMIENTOS EDUCATIVOS”</v>
      </c>
      <c r="C454" s="95"/>
      <c r="D454" s="95"/>
      <c r="E454" s="95"/>
      <c r="F454" s="102" t="s">
        <v>38</v>
      </c>
      <c r="G454" s="290">
        <f>Fecha_Base</f>
        <v>0</v>
      </c>
    </row>
    <row r="455" spans="1:123" ht="24" customHeight="1" x14ac:dyDescent="0.2">
      <c r="A455" s="291" t="s">
        <v>601</v>
      </c>
      <c r="B455" s="96" t="str">
        <f>Ubicación</f>
        <v>DEPARTAMENTO JACHAL A</v>
      </c>
      <c r="C455" s="96"/>
      <c r="D455" s="103"/>
      <c r="E455" s="104"/>
      <c r="F455" s="105"/>
      <c r="G455" s="292"/>
    </row>
    <row r="456" spans="1:123" ht="24" customHeight="1" x14ac:dyDescent="0.2">
      <c r="A456" s="291" t="s">
        <v>39</v>
      </c>
      <c r="B456" s="106" t="str">
        <f>IFERROR(VALUE(LEFT(B457,FIND(".",B457)-1)),"")</f>
        <v/>
      </c>
      <c r="C456" s="97" t="str">
        <f>IFERROR(VLOOKUP(B456,Tabla_CyP,2,FALSE),"")</f>
        <v/>
      </c>
      <c r="D456" s="97"/>
      <c r="E456" s="104"/>
      <c r="F456" s="105"/>
      <c r="G456" s="292"/>
    </row>
    <row r="457" spans="1:123" ht="24" customHeight="1" x14ac:dyDescent="0.2">
      <c r="A457" s="291" t="s">
        <v>25</v>
      </c>
      <c r="B457" s="107">
        <f>IFERROR(VLOOKUP(COUNTIF($A$1:A457,"ANALISIS DE PRECIOS"),Tabla_NumeroItem,2,FALSE),"")</f>
        <v>10</v>
      </c>
      <c r="C457" s="97" t="str">
        <f>IFERROR(VLOOKUP(B457,Tabla_CyP,2,FALSE),"")</f>
        <v>Escuela Fray Justo Santa María de Oro</v>
      </c>
      <c r="D457" s="103"/>
      <c r="E457" s="104"/>
      <c r="F457" s="102" t="s">
        <v>26</v>
      </c>
      <c r="G457" s="293" t="str">
        <f>IFERROR(VLOOKUP(B457,Tabla_CyP,4,FALSE),"")</f>
        <v>1</v>
      </c>
    </row>
    <row r="458" spans="1:123" ht="24" customHeight="1" x14ac:dyDescent="0.2">
      <c r="A458" s="291"/>
      <c r="B458" s="96"/>
      <c r="C458" s="97"/>
      <c r="D458" s="103"/>
      <c r="E458" s="104"/>
      <c r="F458" s="105"/>
      <c r="G458" s="292"/>
    </row>
    <row r="459" spans="1:123" ht="24" customHeight="1" x14ac:dyDescent="0.2">
      <c r="A459" s="389" t="s">
        <v>507</v>
      </c>
      <c r="B459" s="390"/>
      <c r="C459" s="391" t="s">
        <v>0</v>
      </c>
      <c r="D459" s="391" t="s">
        <v>27</v>
      </c>
      <c r="E459" s="393" t="s">
        <v>28</v>
      </c>
      <c r="F459" s="387" t="s">
        <v>29</v>
      </c>
      <c r="G459" s="387" t="s">
        <v>30</v>
      </c>
    </row>
    <row r="460" spans="1:123" s="109" customFormat="1" ht="24" customHeight="1" x14ac:dyDescent="0.2">
      <c r="A460" s="108" t="s">
        <v>508</v>
      </c>
      <c r="B460" s="108" t="s">
        <v>509</v>
      </c>
      <c r="C460" s="392"/>
      <c r="D460" s="392"/>
      <c r="E460" s="394"/>
      <c r="F460" s="388"/>
      <c r="G460" s="388"/>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c r="AE460" s="233"/>
      <c r="AF460" s="233"/>
      <c r="AG460" s="233"/>
      <c r="AH460" s="233"/>
      <c r="AI460" s="233"/>
      <c r="AJ460" s="233"/>
      <c r="AK460" s="233"/>
      <c r="AL460" s="233"/>
      <c r="AM460" s="233"/>
      <c r="AN460" s="233"/>
      <c r="AO460" s="233"/>
      <c r="AP460" s="233"/>
      <c r="AQ460" s="233"/>
      <c r="AR460" s="233"/>
      <c r="AS460" s="233"/>
      <c r="AT460" s="233"/>
      <c r="AU460" s="233"/>
      <c r="AV460" s="233"/>
      <c r="AW460" s="233"/>
      <c r="AX460" s="233"/>
      <c r="AY460" s="233"/>
      <c r="AZ460" s="233"/>
      <c r="BA460" s="233"/>
      <c r="BB460" s="233"/>
      <c r="BC460" s="233"/>
      <c r="BD460" s="233"/>
      <c r="BE460" s="233"/>
      <c r="BF460" s="233"/>
      <c r="BG460" s="233"/>
      <c r="BH460" s="233"/>
      <c r="BI460" s="233"/>
      <c r="BJ460" s="233"/>
      <c r="BK460" s="233"/>
      <c r="BL460" s="233"/>
      <c r="BM460" s="233"/>
      <c r="BN460" s="233"/>
      <c r="BO460" s="233"/>
      <c r="BP460" s="233"/>
      <c r="BQ460" s="233"/>
      <c r="BR460" s="233"/>
      <c r="BS460" s="233"/>
      <c r="BT460" s="233"/>
      <c r="BU460" s="233"/>
      <c r="BV460" s="233"/>
      <c r="BW460" s="233"/>
      <c r="BX460" s="233"/>
      <c r="BY460" s="233"/>
      <c r="BZ460" s="233"/>
      <c r="CA460" s="233"/>
      <c r="CB460" s="233"/>
      <c r="CC460" s="233"/>
      <c r="CD460" s="233"/>
      <c r="CE460" s="233"/>
      <c r="CF460" s="233"/>
      <c r="CG460" s="233"/>
      <c r="CH460" s="233"/>
      <c r="CI460" s="233"/>
      <c r="CJ460" s="233"/>
      <c r="CK460" s="233"/>
      <c r="CL460" s="233"/>
      <c r="CM460" s="233"/>
      <c r="CN460" s="233"/>
      <c r="CO460" s="233"/>
      <c r="CP460" s="233"/>
      <c r="CQ460" s="233"/>
      <c r="CR460" s="233"/>
      <c r="CS460" s="233"/>
      <c r="CT460" s="233"/>
      <c r="CU460" s="233"/>
      <c r="CV460" s="233"/>
      <c r="CW460" s="233"/>
      <c r="CX460" s="233"/>
      <c r="CY460" s="233"/>
      <c r="CZ460" s="233"/>
      <c r="DA460" s="233"/>
      <c r="DB460" s="233"/>
      <c r="DC460" s="233"/>
      <c r="DD460" s="233"/>
      <c r="DE460" s="233"/>
      <c r="DF460" s="233"/>
      <c r="DG460" s="233"/>
      <c r="DH460" s="233"/>
      <c r="DI460" s="233"/>
      <c r="DJ460" s="233"/>
      <c r="DK460" s="233"/>
      <c r="DL460" s="233"/>
      <c r="DM460" s="233"/>
      <c r="DN460" s="233"/>
      <c r="DO460" s="233"/>
      <c r="DP460" s="233"/>
      <c r="DQ460" s="233"/>
      <c r="DR460" s="233"/>
      <c r="DS460" s="233"/>
    </row>
    <row r="461" spans="1:123" ht="24" customHeight="1" x14ac:dyDescent="0.2">
      <c r="A461" s="369"/>
      <c r="B461" s="110"/>
      <c r="C461" s="367" t="s">
        <v>604</v>
      </c>
      <c r="D461" s="111"/>
      <c r="E461" s="112"/>
      <c r="F461" s="113"/>
      <c r="G461" s="295"/>
    </row>
    <row r="462" spans="1:123" s="232" customFormat="1" ht="24" customHeight="1" x14ac:dyDescent="0.2">
      <c r="A462" s="229" t="str">
        <f t="shared" ref="A462:A475" si="138">IFERROR(VLOOKUP(C462,Tabla_Insumos,4,FALSE),"")</f>
        <v/>
      </c>
      <c r="B462" s="227" t="str">
        <f t="shared" ref="B462:B475" si="139">IFERROR(VLOOKUP(C462,Tabla_Insumos,5,FALSE),"")</f>
        <v/>
      </c>
      <c r="C462" s="228"/>
      <c r="D462" s="229" t="str">
        <f t="shared" ref="D462:D475" si="140">IFERROR(VLOOKUP(C462,Tabla_Insumos,2,FALSE),"")</f>
        <v/>
      </c>
      <c r="E462" s="230"/>
      <c r="F462" s="231">
        <f t="shared" ref="F462:F475" si="141">IFERROR(VLOOKUP(C462,Tabla_Insumos,3,FALSE),0)</f>
        <v>0</v>
      </c>
      <c r="G462" s="296">
        <f>ROUND(E462*F462,2)</f>
        <v>0</v>
      </c>
    </row>
    <row r="463" spans="1:123" s="232" customFormat="1" ht="24" customHeight="1" x14ac:dyDescent="0.2">
      <c r="A463" s="229" t="str">
        <f t="shared" si="138"/>
        <v/>
      </c>
      <c r="B463" s="227" t="str">
        <f t="shared" si="139"/>
        <v/>
      </c>
      <c r="C463" s="228"/>
      <c r="D463" s="229" t="str">
        <f t="shared" si="140"/>
        <v/>
      </c>
      <c r="E463" s="230"/>
      <c r="F463" s="231">
        <f t="shared" si="141"/>
        <v>0</v>
      </c>
      <c r="G463" s="296">
        <f t="shared" ref="G463:G475" si="142">ROUND(E463*F463,2)</f>
        <v>0</v>
      </c>
    </row>
    <row r="464" spans="1:123" s="232" customFormat="1" ht="24" customHeight="1" x14ac:dyDescent="0.2">
      <c r="A464" s="229" t="str">
        <f t="shared" si="138"/>
        <v/>
      </c>
      <c r="B464" s="227" t="str">
        <f t="shared" si="139"/>
        <v/>
      </c>
      <c r="C464" s="228"/>
      <c r="D464" s="229" t="str">
        <f t="shared" si="140"/>
        <v/>
      </c>
      <c r="E464" s="230"/>
      <c r="F464" s="231">
        <f t="shared" si="141"/>
        <v>0</v>
      </c>
      <c r="G464" s="296">
        <f t="shared" si="142"/>
        <v>0</v>
      </c>
    </row>
    <row r="465" spans="1:7" s="232" customFormat="1" ht="24" customHeight="1" x14ac:dyDescent="0.2">
      <c r="A465" s="229" t="str">
        <f t="shared" si="138"/>
        <v/>
      </c>
      <c r="B465" s="227" t="str">
        <f t="shared" si="139"/>
        <v/>
      </c>
      <c r="C465" s="228"/>
      <c r="D465" s="229" t="str">
        <f t="shared" si="140"/>
        <v/>
      </c>
      <c r="E465" s="230"/>
      <c r="F465" s="231">
        <f t="shared" si="141"/>
        <v>0</v>
      </c>
      <c r="G465" s="296">
        <f t="shared" si="142"/>
        <v>0</v>
      </c>
    </row>
    <row r="466" spans="1:7" s="232" customFormat="1" ht="24" customHeight="1" x14ac:dyDescent="0.2">
      <c r="A466" s="229" t="str">
        <f t="shared" si="138"/>
        <v/>
      </c>
      <c r="B466" s="227" t="str">
        <f t="shared" si="139"/>
        <v/>
      </c>
      <c r="C466" s="228"/>
      <c r="D466" s="229" t="str">
        <f t="shared" si="140"/>
        <v/>
      </c>
      <c r="E466" s="230"/>
      <c r="F466" s="231">
        <f t="shared" si="141"/>
        <v>0</v>
      </c>
      <c r="G466" s="296">
        <f t="shared" si="142"/>
        <v>0</v>
      </c>
    </row>
    <row r="467" spans="1:7" s="232" customFormat="1" ht="24" customHeight="1" x14ac:dyDescent="0.2">
      <c r="A467" s="229" t="str">
        <f t="shared" si="138"/>
        <v/>
      </c>
      <c r="B467" s="227" t="str">
        <f t="shared" si="139"/>
        <v/>
      </c>
      <c r="C467" s="228"/>
      <c r="D467" s="229" t="str">
        <f t="shared" si="140"/>
        <v/>
      </c>
      <c r="E467" s="230"/>
      <c r="F467" s="231">
        <f t="shared" si="141"/>
        <v>0</v>
      </c>
      <c r="G467" s="296">
        <f t="shared" si="142"/>
        <v>0</v>
      </c>
    </row>
    <row r="468" spans="1:7" s="232" customFormat="1" ht="24" customHeight="1" x14ac:dyDescent="0.2">
      <c r="A468" s="229" t="str">
        <f t="shared" si="138"/>
        <v/>
      </c>
      <c r="B468" s="227" t="str">
        <f t="shared" si="139"/>
        <v/>
      </c>
      <c r="C468" s="228"/>
      <c r="D468" s="229" t="str">
        <f t="shared" si="140"/>
        <v/>
      </c>
      <c r="E468" s="230"/>
      <c r="F468" s="231">
        <f t="shared" si="141"/>
        <v>0</v>
      </c>
      <c r="G468" s="296">
        <f t="shared" si="142"/>
        <v>0</v>
      </c>
    </row>
    <row r="469" spans="1:7" s="232" customFormat="1" ht="24" customHeight="1" x14ac:dyDescent="0.2">
      <c r="A469" s="229" t="str">
        <f t="shared" si="138"/>
        <v/>
      </c>
      <c r="B469" s="227" t="str">
        <f t="shared" si="139"/>
        <v/>
      </c>
      <c r="C469" s="228"/>
      <c r="D469" s="229" t="str">
        <f t="shared" si="140"/>
        <v/>
      </c>
      <c r="E469" s="230"/>
      <c r="F469" s="231">
        <f t="shared" si="141"/>
        <v>0</v>
      </c>
      <c r="G469" s="296">
        <f t="shared" si="142"/>
        <v>0</v>
      </c>
    </row>
    <row r="470" spans="1:7" s="232" customFormat="1" ht="24" customHeight="1" x14ac:dyDescent="0.2">
      <c r="A470" s="229" t="str">
        <f t="shared" si="138"/>
        <v/>
      </c>
      <c r="B470" s="227" t="str">
        <f t="shared" si="139"/>
        <v/>
      </c>
      <c r="C470" s="228"/>
      <c r="D470" s="229" t="str">
        <f t="shared" si="140"/>
        <v/>
      </c>
      <c r="E470" s="230"/>
      <c r="F470" s="231">
        <f t="shared" si="141"/>
        <v>0</v>
      </c>
      <c r="G470" s="296">
        <f t="shared" si="142"/>
        <v>0</v>
      </c>
    </row>
    <row r="471" spans="1:7" s="232" customFormat="1" ht="24" customHeight="1" x14ac:dyDescent="0.2">
      <c r="A471" s="229" t="str">
        <f t="shared" si="138"/>
        <v/>
      </c>
      <c r="B471" s="227" t="str">
        <f t="shared" si="139"/>
        <v/>
      </c>
      <c r="C471" s="228"/>
      <c r="D471" s="229" t="str">
        <f t="shared" si="140"/>
        <v/>
      </c>
      <c r="E471" s="230"/>
      <c r="F471" s="231">
        <f t="shared" si="141"/>
        <v>0</v>
      </c>
      <c r="G471" s="296">
        <f t="shared" si="142"/>
        <v>0</v>
      </c>
    </row>
    <row r="472" spans="1:7" s="232" customFormat="1" ht="24" customHeight="1" x14ac:dyDescent="0.2">
      <c r="A472" s="229" t="str">
        <f t="shared" si="138"/>
        <v/>
      </c>
      <c r="B472" s="227" t="str">
        <f t="shared" si="139"/>
        <v/>
      </c>
      <c r="C472" s="228"/>
      <c r="D472" s="229" t="str">
        <f t="shared" si="140"/>
        <v/>
      </c>
      <c r="E472" s="230"/>
      <c r="F472" s="231">
        <f t="shared" si="141"/>
        <v>0</v>
      </c>
      <c r="G472" s="296">
        <f t="shared" si="142"/>
        <v>0</v>
      </c>
    </row>
    <row r="473" spans="1:7" s="232" customFormat="1" ht="24" customHeight="1" x14ac:dyDescent="0.2">
      <c r="A473" s="229" t="str">
        <f t="shared" si="138"/>
        <v/>
      </c>
      <c r="B473" s="227" t="str">
        <f t="shared" si="139"/>
        <v/>
      </c>
      <c r="C473" s="228"/>
      <c r="D473" s="229" t="str">
        <f t="shared" si="140"/>
        <v/>
      </c>
      <c r="E473" s="230"/>
      <c r="F473" s="231">
        <f t="shared" si="141"/>
        <v>0</v>
      </c>
      <c r="G473" s="296">
        <f t="shared" si="142"/>
        <v>0</v>
      </c>
    </row>
    <row r="474" spans="1:7" s="232" customFormat="1" ht="24" customHeight="1" x14ac:dyDescent="0.2">
      <c r="A474" s="229" t="str">
        <f t="shared" si="138"/>
        <v/>
      </c>
      <c r="B474" s="227" t="str">
        <f t="shared" si="139"/>
        <v/>
      </c>
      <c r="C474" s="228"/>
      <c r="D474" s="229" t="str">
        <f t="shared" si="140"/>
        <v/>
      </c>
      <c r="E474" s="230"/>
      <c r="F474" s="231">
        <f t="shared" si="141"/>
        <v>0</v>
      </c>
      <c r="G474" s="296">
        <f t="shared" si="142"/>
        <v>0</v>
      </c>
    </row>
    <row r="475" spans="1:7" s="232" customFormat="1" ht="24" customHeight="1" x14ac:dyDescent="0.2">
      <c r="A475" s="229" t="str">
        <f t="shared" si="138"/>
        <v/>
      </c>
      <c r="B475" s="227" t="str">
        <f t="shared" si="139"/>
        <v/>
      </c>
      <c r="C475" s="228"/>
      <c r="D475" s="229" t="str">
        <f t="shared" si="140"/>
        <v/>
      </c>
      <c r="E475" s="230"/>
      <c r="F475" s="231">
        <f t="shared" si="141"/>
        <v>0</v>
      </c>
      <c r="G475" s="296">
        <f t="shared" si="142"/>
        <v>0</v>
      </c>
    </row>
    <row r="476" spans="1:7" ht="24" customHeight="1" x14ac:dyDescent="0.2">
      <c r="A476" s="297"/>
      <c r="B476" s="97"/>
      <c r="C476" s="97"/>
      <c r="D476" s="103"/>
      <c r="E476" s="104"/>
      <c r="F476" s="368" t="s">
        <v>31</v>
      </c>
      <c r="G476" s="298">
        <f>SUBTOTAL(9,G462:G475)</f>
        <v>0</v>
      </c>
    </row>
    <row r="477" spans="1:7" ht="24" customHeight="1" x14ac:dyDescent="0.2">
      <c r="A477" s="297"/>
      <c r="B477" s="97"/>
      <c r="C477" s="366" t="s">
        <v>605</v>
      </c>
      <c r="D477" s="103"/>
      <c r="E477" s="104"/>
      <c r="F477" s="105"/>
      <c r="G477" s="299"/>
    </row>
    <row r="478" spans="1:7" s="232" customFormat="1" ht="24" customHeight="1" x14ac:dyDescent="0.2">
      <c r="A478" s="229" t="str">
        <f t="shared" ref="A478:A485" si="143">IFERROR(VLOOKUP(C478,Tabla_Insumos,4,FALSE),"")</f>
        <v/>
      </c>
      <c r="B478" s="227">
        <f t="shared" ref="B478:B485" si="144">IFERROR(VLOOKUP(A478,Tabla_Indices,5,FALSE),"")</f>
        <v>0</v>
      </c>
      <c r="C478" s="228"/>
      <c r="D478" s="229" t="str">
        <f t="shared" ref="D478:D485" si="145">IFERROR(VLOOKUP(C478,Tabla_Insumos,2,FALSE),"")</f>
        <v/>
      </c>
      <c r="E478" s="230"/>
      <c r="F478" s="231">
        <f t="shared" ref="F478:F485" si="146">IFERROR(VLOOKUP(C478,Tabla_Insumos,3,FALSE),0)</f>
        <v>0</v>
      </c>
      <c r="G478" s="296">
        <f>ROUND(E478*F478,2)</f>
        <v>0</v>
      </c>
    </row>
    <row r="479" spans="1:7" s="232" customFormat="1" ht="24" customHeight="1" x14ac:dyDescent="0.2">
      <c r="A479" s="229" t="str">
        <f t="shared" si="143"/>
        <v/>
      </c>
      <c r="B479" s="227">
        <f t="shared" si="144"/>
        <v>0</v>
      </c>
      <c r="C479" s="228"/>
      <c r="D479" s="229" t="str">
        <f t="shared" si="145"/>
        <v/>
      </c>
      <c r="E479" s="230"/>
      <c r="F479" s="231">
        <f t="shared" si="146"/>
        <v>0</v>
      </c>
      <c r="G479" s="296">
        <f>ROUND(E479*F479,2)</f>
        <v>0</v>
      </c>
    </row>
    <row r="480" spans="1:7" s="232" customFormat="1" ht="24" customHeight="1" x14ac:dyDescent="0.2">
      <c r="A480" s="229" t="str">
        <f t="shared" si="143"/>
        <v/>
      </c>
      <c r="B480" s="227">
        <f t="shared" si="144"/>
        <v>0</v>
      </c>
      <c r="C480" s="228"/>
      <c r="D480" s="229" t="str">
        <f t="shared" si="145"/>
        <v/>
      </c>
      <c r="E480" s="230"/>
      <c r="F480" s="231">
        <f t="shared" si="146"/>
        <v>0</v>
      </c>
      <c r="G480" s="296">
        <f t="shared" ref="G480:G485" si="147">ROUND(E480*F480,2)</f>
        <v>0</v>
      </c>
    </row>
    <row r="481" spans="1:7" s="232" customFormat="1" ht="24" customHeight="1" x14ac:dyDescent="0.2">
      <c r="A481" s="229" t="str">
        <f t="shared" si="143"/>
        <v/>
      </c>
      <c r="B481" s="227">
        <f t="shared" si="144"/>
        <v>0</v>
      </c>
      <c r="C481" s="228"/>
      <c r="D481" s="229" t="str">
        <f t="shared" si="145"/>
        <v/>
      </c>
      <c r="E481" s="230"/>
      <c r="F481" s="231">
        <f t="shared" si="146"/>
        <v>0</v>
      </c>
      <c r="G481" s="296">
        <f t="shared" si="147"/>
        <v>0</v>
      </c>
    </row>
    <row r="482" spans="1:7" s="232" customFormat="1" ht="24" customHeight="1" x14ac:dyDescent="0.2">
      <c r="A482" s="229" t="str">
        <f t="shared" si="143"/>
        <v/>
      </c>
      <c r="B482" s="227">
        <f t="shared" si="144"/>
        <v>0</v>
      </c>
      <c r="C482" s="228"/>
      <c r="D482" s="229" t="str">
        <f t="shared" si="145"/>
        <v/>
      </c>
      <c r="E482" s="230"/>
      <c r="F482" s="231">
        <f t="shared" si="146"/>
        <v>0</v>
      </c>
      <c r="G482" s="296">
        <f t="shared" si="147"/>
        <v>0</v>
      </c>
    </row>
    <row r="483" spans="1:7" s="232" customFormat="1" ht="24" customHeight="1" x14ac:dyDescent="0.2">
      <c r="A483" s="229" t="str">
        <f t="shared" si="143"/>
        <v/>
      </c>
      <c r="B483" s="227">
        <f t="shared" si="144"/>
        <v>0</v>
      </c>
      <c r="C483" s="228"/>
      <c r="D483" s="229" t="str">
        <f t="shared" si="145"/>
        <v/>
      </c>
      <c r="E483" s="230"/>
      <c r="F483" s="231">
        <f t="shared" si="146"/>
        <v>0</v>
      </c>
      <c r="G483" s="296">
        <f t="shared" si="147"/>
        <v>0</v>
      </c>
    </row>
    <row r="484" spans="1:7" s="232" customFormat="1" ht="24" customHeight="1" x14ac:dyDescent="0.2">
      <c r="A484" s="229" t="str">
        <f t="shared" si="143"/>
        <v/>
      </c>
      <c r="B484" s="227">
        <f t="shared" si="144"/>
        <v>0</v>
      </c>
      <c r="C484" s="228"/>
      <c r="D484" s="229" t="str">
        <f t="shared" si="145"/>
        <v/>
      </c>
      <c r="E484" s="230"/>
      <c r="F484" s="231">
        <f t="shared" si="146"/>
        <v>0</v>
      </c>
      <c r="G484" s="296">
        <f t="shared" si="147"/>
        <v>0</v>
      </c>
    </row>
    <row r="485" spans="1:7" s="232" customFormat="1" ht="24" customHeight="1" x14ac:dyDescent="0.2">
      <c r="A485" s="229" t="str">
        <f t="shared" si="143"/>
        <v/>
      </c>
      <c r="B485" s="227">
        <f t="shared" si="144"/>
        <v>0</v>
      </c>
      <c r="C485" s="228"/>
      <c r="D485" s="229" t="str">
        <f t="shared" si="145"/>
        <v/>
      </c>
      <c r="E485" s="230"/>
      <c r="F485" s="231">
        <f t="shared" si="146"/>
        <v>0</v>
      </c>
      <c r="G485" s="296">
        <f t="shared" si="147"/>
        <v>0</v>
      </c>
    </row>
    <row r="486" spans="1:7" ht="24" customHeight="1" x14ac:dyDescent="0.2">
      <c r="A486" s="297"/>
      <c r="B486" s="97"/>
      <c r="C486" s="97"/>
      <c r="D486" s="103"/>
      <c r="E486" s="104"/>
      <c r="F486" s="368" t="s">
        <v>32</v>
      </c>
      <c r="G486" s="298">
        <f>SUBTOTAL(9,G478:G485)</f>
        <v>0</v>
      </c>
    </row>
    <row r="487" spans="1:7" ht="24" customHeight="1" x14ac:dyDescent="0.2">
      <c r="A487" s="297"/>
      <c r="B487" s="97"/>
      <c r="C487" s="366" t="s">
        <v>606</v>
      </c>
      <c r="D487" s="103"/>
      <c r="E487" s="104"/>
      <c r="F487" s="105"/>
      <c r="G487" s="299"/>
    </row>
    <row r="488" spans="1:7" s="232" customFormat="1" ht="24" customHeight="1" x14ac:dyDescent="0.2">
      <c r="A488" s="229" t="str">
        <f t="shared" ref="A488:A496" si="148">IFERROR(VLOOKUP(C488,Tabla_Insumos,4,FALSE),"")</f>
        <v/>
      </c>
      <c r="B488" s="227" t="str">
        <f t="shared" ref="B488:B496" si="149">IFERROR(VLOOKUP(C488,Tabla_Insumos,5,FALSE),"")</f>
        <v/>
      </c>
      <c r="C488" s="228"/>
      <c r="D488" s="229" t="str">
        <f t="shared" ref="D488:D496" si="150">IFERROR(VLOOKUP(C488,Tabla_Insumos,2,FALSE),"")</f>
        <v/>
      </c>
      <c r="E488" s="230"/>
      <c r="F488" s="231">
        <f t="shared" ref="F488:F496" si="151">IFERROR(VLOOKUP(C488,Tabla_Insumos,3,FALSE),0)</f>
        <v>0</v>
      </c>
      <c r="G488" s="296">
        <f t="shared" ref="G488:G496" si="152">ROUND(E488*F488,2)</f>
        <v>0</v>
      </c>
    </row>
    <row r="489" spans="1:7" s="232" customFormat="1" ht="24" customHeight="1" x14ac:dyDescent="0.2">
      <c r="A489" s="229" t="str">
        <f t="shared" si="148"/>
        <v/>
      </c>
      <c r="B489" s="227" t="str">
        <f t="shared" si="149"/>
        <v/>
      </c>
      <c r="C489" s="228"/>
      <c r="D489" s="229" t="str">
        <f t="shared" si="150"/>
        <v/>
      </c>
      <c r="E489" s="230"/>
      <c r="F489" s="231">
        <f t="shared" si="151"/>
        <v>0</v>
      </c>
      <c r="G489" s="296">
        <f t="shared" si="152"/>
        <v>0</v>
      </c>
    </row>
    <row r="490" spans="1:7" s="232" customFormat="1" ht="24" customHeight="1" x14ac:dyDescent="0.2">
      <c r="A490" s="229" t="str">
        <f t="shared" si="148"/>
        <v/>
      </c>
      <c r="B490" s="227" t="str">
        <f t="shared" si="149"/>
        <v/>
      </c>
      <c r="C490" s="228"/>
      <c r="D490" s="229" t="str">
        <f t="shared" si="150"/>
        <v/>
      </c>
      <c r="E490" s="230"/>
      <c r="F490" s="231">
        <f t="shared" si="151"/>
        <v>0</v>
      </c>
      <c r="G490" s="296">
        <f t="shared" si="152"/>
        <v>0</v>
      </c>
    </row>
    <row r="491" spans="1:7" s="232" customFormat="1" ht="24" customHeight="1" x14ac:dyDescent="0.2">
      <c r="A491" s="229" t="str">
        <f t="shared" si="148"/>
        <v/>
      </c>
      <c r="B491" s="227" t="str">
        <f t="shared" si="149"/>
        <v/>
      </c>
      <c r="C491" s="228"/>
      <c r="D491" s="229" t="str">
        <f t="shared" si="150"/>
        <v/>
      </c>
      <c r="E491" s="230"/>
      <c r="F491" s="231">
        <f t="shared" si="151"/>
        <v>0</v>
      </c>
      <c r="G491" s="296">
        <f t="shared" si="152"/>
        <v>0</v>
      </c>
    </row>
    <row r="492" spans="1:7" s="232" customFormat="1" ht="24" customHeight="1" x14ac:dyDescent="0.2">
      <c r="A492" s="229" t="str">
        <f t="shared" si="148"/>
        <v/>
      </c>
      <c r="B492" s="227" t="str">
        <f t="shared" si="149"/>
        <v/>
      </c>
      <c r="C492" s="228"/>
      <c r="D492" s="229" t="str">
        <f t="shared" si="150"/>
        <v/>
      </c>
      <c r="E492" s="230"/>
      <c r="F492" s="231">
        <f t="shared" si="151"/>
        <v>0</v>
      </c>
      <c r="G492" s="296">
        <f t="shared" si="152"/>
        <v>0</v>
      </c>
    </row>
    <row r="493" spans="1:7" s="232" customFormat="1" ht="24" customHeight="1" x14ac:dyDescent="0.2">
      <c r="A493" s="229" t="str">
        <f t="shared" si="148"/>
        <v/>
      </c>
      <c r="B493" s="227" t="str">
        <f t="shared" si="149"/>
        <v/>
      </c>
      <c r="C493" s="228"/>
      <c r="D493" s="229" t="str">
        <f t="shared" si="150"/>
        <v/>
      </c>
      <c r="E493" s="230"/>
      <c r="F493" s="231">
        <f t="shared" si="151"/>
        <v>0</v>
      </c>
      <c r="G493" s="296">
        <f t="shared" si="152"/>
        <v>0</v>
      </c>
    </row>
    <row r="494" spans="1:7" s="232" customFormat="1" ht="24" customHeight="1" x14ac:dyDescent="0.2">
      <c r="A494" s="229" t="str">
        <f t="shared" si="148"/>
        <v/>
      </c>
      <c r="B494" s="227" t="str">
        <f t="shared" si="149"/>
        <v/>
      </c>
      <c r="C494" s="228"/>
      <c r="D494" s="229" t="str">
        <f t="shared" si="150"/>
        <v/>
      </c>
      <c r="E494" s="230"/>
      <c r="F494" s="231">
        <f t="shared" si="151"/>
        <v>0</v>
      </c>
      <c r="G494" s="296">
        <f t="shared" si="152"/>
        <v>0</v>
      </c>
    </row>
    <row r="495" spans="1:7" s="232" customFormat="1" ht="24" customHeight="1" x14ac:dyDescent="0.2">
      <c r="A495" s="229" t="str">
        <f t="shared" si="148"/>
        <v/>
      </c>
      <c r="B495" s="227" t="str">
        <f t="shared" si="149"/>
        <v/>
      </c>
      <c r="C495" s="228"/>
      <c r="D495" s="229" t="str">
        <f t="shared" si="150"/>
        <v/>
      </c>
      <c r="E495" s="230"/>
      <c r="F495" s="231">
        <f t="shared" si="151"/>
        <v>0</v>
      </c>
      <c r="G495" s="296">
        <f t="shared" si="152"/>
        <v>0</v>
      </c>
    </row>
    <row r="496" spans="1:7" s="232" customFormat="1" ht="24" customHeight="1" x14ac:dyDescent="0.2">
      <c r="A496" s="229" t="str">
        <f t="shared" si="148"/>
        <v/>
      </c>
      <c r="B496" s="227" t="str">
        <f t="shared" si="149"/>
        <v/>
      </c>
      <c r="C496" s="228"/>
      <c r="D496" s="229" t="str">
        <f t="shared" si="150"/>
        <v/>
      </c>
      <c r="E496" s="230"/>
      <c r="F496" s="231">
        <f t="shared" si="151"/>
        <v>0</v>
      </c>
      <c r="G496" s="296">
        <f t="shared" si="152"/>
        <v>0</v>
      </c>
    </row>
    <row r="497" spans="1:123" ht="24" customHeight="1" x14ac:dyDescent="0.2">
      <c r="A497" s="300"/>
      <c r="B497" s="103"/>
      <c r="C497" s="97"/>
      <c r="D497" s="103"/>
      <c r="E497" s="104"/>
      <c r="F497" s="368" t="s">
        <v>33</v>
      </c>
      <c r="G497" s="298">
        <f>SUBTOTAL(9,G488:G496)</f>
        <v>0</v>
      </c>
    </row>
    <row r="498" spans="1:123" ht="24" customHeight="1" x14ac:dyDescent="0.2">
      <c r="A498" s="301"/>
      <c r="B498" s="103"/>
      <c r="C498" s="97"/>
      <c r="D498" s="103"/>
      <c r="E498" s="104"/>
      <c r="F498" s="105"/>
      <c r="G498" s="299"/>
    </row>
    <row r="499" spans="1:123" ht="24" customHeight="1" x14ac:dyDescent="0.2">
      <c r="A499" s="302">
        <f>B457</f>
        <v>10</v>
      </c>
      <c r="B499" s="303" t="str">
        <f>C457</f>
        <v>Escuela Fray Justo Santa María de Oro</v>
      </c>
      <c r="C499" s="111"/>
      <c r="D499" s="111" t="s">
        <v>34</v>
      </c>
      <c r="E499" s="112"/>
      <c r="F499" s="305" t="s">
        <v>35</v>
      </c>
      <c r="G499" s="304">
        <f>SUBTOTAL(9,G462:G498)</f>
        <v>0</v>
      </c>
    </row>
    <row r="501" spans="1:123" ht="24" customHeight="1" x14ac:dyDescent="0.2">
      <c r="A501" s="284" t="s">
        <v>37</v>
      </c>
      <c r="B501" s="285"/>
      <c r="C501" s="285"/>
      <c r="D501" s="285"/>
      <c r="E501" s="285"/>
      <c r="F501" s="285"/>
      <c r="G501" s="286"/>
    </row>
    <row r="502" spans="1:123" ht="24" customHeight="1" x14ac:dyDescent="0.2">
      <c r="A502" s="287" t="s">
        <v>602</v>
      </c>
      <c r="B502" s="99" t="str">
        <f>Comitente</f>
        <v>DIRECCION PROVINCIAL REDES DE GAS</v>
      </c>
      <c r="C502" s="94"/>
      <c r="D502" s="100"/>
      <c r="E502" s="100"/>
      <c r="F502" s="101"/>
      <c r="G502" s="288"/>
    </row>
    <row r="503" spans="1:123" ht="24" customHeight="1" x14ac:dyDescent="0.2">
      <c r="A503" s="287" t="s">
        <v>603</v>
      </c>
      <c r="B503" s="99">
        <f>Contratista</f>
        <v>0</v>
      </c>
      <c r="C503" s="95"/>
      <c r="D503" s="95"/>
      <c r="E503" s="95"/>
      <c r="F503" s="102"/>
      <c r="G503" s="289"/>
    </row>
    <row r="504" spans="1:123" ht="24" customHeight="1" x14ac:dyDescent="0.2">
      <c r="A504" s="287" t="s">
        <v>24</v>
      </c>
      <c r="B504" s="99" t="str">
        <f>Obra</f>
        <v>“SERVICIO de MANTENIMIENTO de las INSTALACIONES de GAS en los ESTABLECIMIENTOS EDUCATIVOS”</v>
      </c>
      <c r="C504" s="95"/>
      <c r="D504" s="95"/>
      <c r="E504" s="95"/>
      <c r="F504" s="102" t="s">
        <v>38</v>
      </c>
      <c r="G504" s="290">
        <f>Fecha_Base</f>
        <v>0</v>
      </c>
    </row>
    <row r="505" spans="1:123" ht="24" customHeight="1" x14ac:dyDescent="0.2">
      <c r="A505" s="291" t="s">
        <v>601</v>
      </c>
      <c r="B505" s="96" t="str">
        <f>Ubicación</f>
        <v>DEPARTAMENTO JACHAL A</v>
      </c>
      <c r="C505" s="96"/>
      <c r="D505" s="103"/>
      <c r="E505" s="104"/>
      <c r="F505" s="105"/>
      <c r="G505" s="292"/>
    </row>
    <row r="506" spans="1:123" ht="24" customHeight="1" x14ac:dyDescent="0.2">
      <c r="A506" s="291" t="s">
        <v>39</v>
      </c>
      <c r="B506" s="106" t="str">
        <f>IFERROR(VALUE(LEFT(B507,FIND(".",B507)-1)),"")</f>
        <v/>
      </c>
      <c r="C506" s="97" t="str">
        <f>IFERROR(VLOOKUP(B506,Tabla_CyP,2,FALSE),"")</f>
        <v/>
      </c>
      <c r="D506" s="97"/>
      <c r="E506" s="104"/>
      <c r="F506" s="105"/>
      <c r="G506" s="292"/>
    </row>
    <row r="507" spans="1:123" ht="24" customHeight="1" x14ac:dyDescent="0.2">
      <c r="A507" s="291" t="s">
        <v>25</v>
      </c>
      <c r="B507" s="107">
        <f>IFERROR(VLOOKUP(COUNTIF($A$1:A507,"ANALISIS DE PRECIOS"),Tabla_NumeroItem,2,FALSE),"")</f>
        <v>11</v>
      </c>
      <c r="C507" s="97" t="str">
        <f>IFERROR(VLOOKUP(B507,Tabla_CyP,2,FALSE),"")</f>
        <v>Escuela Antonio Quaranta</v>
      </c>
      <c r="D507" s="103"/>
      <c r="E507" s="104"/>
      <c r="F507" s="102" t="s">
        <v>26</v>
      </c>
      <c r="G507" s="293" t="str">
        <f>IFERROR(VLOOKUP(B507,Tabla_CyP,4,FALSE),"")</f>
        <v>1</v>
      </c>
    </row>
    <row r="508" spans="1:123" ht="24" customHeight="1" x14ac:dyDescent="0.2">
      <c r="A508" s="291"/>
      <c r="B508" s="96"/>
      <c r="C508" s="97"/>
      <c r="D508" s="103"/>
      <c r="E508" s="104"/>
      <c r="F508" s="105"/>
      <c r="G508" s="292"/>
    </row>
    <row r="509" spans="1:123" ht="24" customHeight="1" x14ac:dyDescent="0.2">
      <c r="A509" s="389" t="s">
        <v>507</v>
      </c>
      <c r="B509" s="390"/>
      <c r="C509" s="391" t="s">
        <v>0</v>
      </c>
      <c r="D509" s="391" t="s">
        <v>27</v>
      </c>
      <c r="E509" s="393" t="s">
        <v>28</v>
      </c>
      <c r="F509" s="387" t="s">
        <v>29</v>
      </c>
      <c r="G509" s="387" t="s">
        <v>30</v>
      </c>
    </row>
    <row r="510" spans="1:123" s="109" customFormat="1" ht="24" customHeight="1" x14ac:dyDescent="0.2">
      <c r="A510" s="108" t="s">
        <v>508</v>
      </c>
      <c r="B510" s="108" t="s">
        <v>509</v>
      </c>
      <c r="C510" s="392"/>
      <c r="D510" s="392"/>
      <c r="E510" s="394"/>
      <c r="F510" s="388"/>
      <c r="G510" s="388"/>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c r="AE510" s="233"/>
      <c r="AF510" s="233"/>
      <c r="AG510" s="233"/>
      <c r="AH510" s="233"/>
      <c r="AI510" s="233"/>
      <c r="AJ510" s="233"/>
      <c r="AK510" s="233"/>
      <c r="AL510" s="233"/>
      <c r="AM510" s="233"/>
      <c r="AN510" s="233"/>
      <c r="AO510" s="233"/>
      <c r="AP510" s="233"/>
      <c r="AQ510" s="233"/>
      <c r="AR510" s="233"/>
      <c r="AS510" s="233"/>
      <c r="AT510" s="233"/>
      <c r="AU510" s="233"/>
      <c r="AV510" s="233"/>
      <c r="AW510" s="233"/>
      <c r="AX510" s="233"/>
      <c r="AY510" s="233"/>
      <c r="AZ510" s="233"/>
      <c r="BA510" s="233"/>
      <c r="BB510" s="233"/>
      <c r="BC510" s="233"/>
      <c r="BD510" s="233"/>
      <c r="BE510" s="233"/>
      <c r="BF510" s="233"/>
      <c r="BG510" s="233"/>
      <c r="BH510" s="233"/>
      <c r="BI510" s="233"/>
      <c r="BJ510" s="233"/>
      <c r="BK510" s="233"/>
      <c r="BL510" s="233"/>
      <c r="BM510" s="233"/>
      <c r="BN510" s="233"/>
      <c r="BO510" s="233"/>
      <c r="BP510" s="233"/>
      <c r="BQ510" s="233"/>
      <c r="BR510" s="233"/>
      <c r="BS510" s="233"/>
      <c r="BT510" s="233"/>
      <c r="BU510" s="233"/>
      <c r="BV510" s="233"/>
      <c r="BW510" s="233"/>
      <c r="BX510" s="233"/>
      <c r="BY510" s="233"/>
      <c r="BZ510" s="233"/>
      <c r="CA510" s="233"/>
      <c r="CB510" s="233"/>
      <c r="CC510" s="233"/>
      <c r="CD510" s="233"/>
      <c r="CE510" s="233"/>
      <c r="CF510" s="233"/>
      <c r="CG510" s="233"/>
      <c r="CH510" s="233"/>
      <c r="CI510" s="233"/>
      <c r="CJ510" s="233"/>
      <c r="CK510" s="233"/>
      <c r="CL510" s="233"/>
      <c r="CM510" s="233"/>
      <c r="CN510" s="233"/>
      <c r="CO510" s="233"/>
      <c r="CP510" s="233"/>
      <c r="CQ510" s="233"/>
      <c r="CR510" s="233"/>
      <c r="CS510" s="233"/>
      <c r="CT510" s="233"/>
      <c r="CU510" s="233"/>
      <c r="CV510" s="233"/>
      <c r="CW510" s="233"/>
      <c r="CX510" s="233"/>
      <c r="CY510" s="233"/>
      <c r="CZ510" s="233"/>
      <c r="DA510" s="233"/>
      <c r="DB510" s="233"/>
      <c r="DC510" s="233"/>
      <c r="DD510" s="233"/>
      <c r="DE510" s="233"/>
      <c r="DF510" s="233"/>
      <c r="DG510" s="233"/>
      <c r="DH510" s="233"/>
      <c r="DI510" s="233"/>
      <c r="DJ510" s="233"/>
      <c r="DK510" s="233"/>
      <c r="DL510" s="233"/>
      <c r="DM510" s="233"/>
      <c r="DN510" s="233"/>
      <c r="DO510" s="233"/>
      <c r="DP510" s="233"/>
      <c r="DQ510" s="233"/>
      <c r="DR510" s="233"/>
      <c r="DS510" s="233"/>
    </row>
    <row r="511" spans="1:123" ht="24" customHeight="1" x14ac:dyDescent="0.2">
      <c r="A511" s="369"/>
      <c r="B511" s="110"/>
      <c r="C511" s="367" t="s">
        <v>604</v>
      </c>
      <c r="D511" s="111"/>
      <c r="E511" s="112"/>
      <c r="F511" s="113"/>
      <c r="G511" s="295"/>
    </row>
    <row r="512" spans="1:123" s="232" customFormat="1" ht="24" customHeight="1" x14ac:dyDescent="0.2">
      <c r="A512" s="229" t="str">
        <f t="shared" ref="A512:A525" si="153">IFERROR(VLOOKUP(C512,Tabla_Insumos,4,FALSE),"")</f>
        <v/>
      </c>
      <c r="B512" s="227" t="str">
        <f t="shared" ref="B512:B525" si="154">IFERROR(VLOOKUP(C512,Tabla_Insumos,5,FALSE),"")</f>
        <v/>
      </c>
      <c r="C512" s="228"/>
      <c r="D512" s="229" t="str">
        <f t="shared" ref="D512:D525" si="155">IFERROR(VLOOKUP(C512,Tabla_Insumos,2,FALSE),"")</f>
        <v/>
      </c>
      <c r="E512" s="230"/>
      <c r="F512" s="231">
        <f t="shared" ref="F512:F525" si="156">IFERROR(VLOOKUP(C512,Tabla_Insumos,3,FALSE),0)</f>
        <v>0</v>
      </c>
      <c r="G512" s="296">
        <f>ROUND(E512*F512,2)</f>
        <v>0</v>
      </c>
    </row>
    <row r="513" spans="1:7" s="232" customFormat="1" ht="24" customHeight="1" x14ac:dyDescent="0.2">
      <c r="A513" s="229" t="str">
        <f t="shared" si="153"/>
        <v/>
      </c>
      <c r="B513" s="227" t="str">
        <f t="shared" si="154"/>
        <v/>
      </c>
      <c r="C513" s="228"/>
      <c r="D513" s="229" t="str">
        <f t="shared" si="155"/>
        <v/>
      </c>
      <c r="E513" s="230"/>
      <c r="F513" s="231">
        <f t="shared" si="156"/>
        <v>0</v>
      </c>
      <c r="G513" s="296">
        <f t="shared" ref="G513:G525" si="157">ROUND(E513*F513,2)</f>
        <v>0</v>
      </c>
    </row>
    <row r="514" spans="1:7" s="232" customFormat="1" ht="24" customHeight="1" x14ac:dyDescent="0.2">
      <c r="A514" s="229" t="str">
        <f t="shared" si="153"/>
        <v/>
      </c>
      <c r="B514" s="227" t="str">
        <f t="shared" si="154"/>
        <v/>
      </c>
      <c r="C514" s="228"/>
      <c r="D514" s="229" t="str">
        <f t="shared" si="155"/>
        <v/>
      </c>
      <c r="E514" s="230"/>
      <c r="F514" s="231">
        <f t="shared" si="156"/>
        <v>0</v>
      </c>
      <c r="G514" s="296">
        <f t="shared" si="157"/>
        <v>0</v>
      </c>
    </row>
    <row r="515" spans="1:7" s="232" customFormat="1" ht="24" customHeight="1" x14ac:dyDescent="0.2">
      <c r="A515" s="229" t="str">
        <f t="shared" si="153"/>
        <v/>
      </c>
      <c r="B515" s="227" t="str">
        <f t="shared" si="154"/>
        <v/>
      </c>
      <c r="C515" s="228"/>
      <c r="D515" s="229" t="str">
        <f t="shared" si="155"/>
        <v/>
      </c>
      <c r="E515" s="230"/>
      <c r="F515" s="231">
        <f t="shared" si="156"/>
        <v>0</v>
      </c>
      <c r="G515" s="296">
        <f t="shared" si="157"/>
        <v>0</v>
      </c>
    </row>
    <row r="516" spans="1:7" s="232" customFormat="1" ht="24" customHeight="1" x14ac:dyDescent="0.2">
      <c r="A516" s="229" t="str">
        <f t="shared" si="153"/>
        <v/>
      </c>
      <c r="B516" s="227" t="str">
        <f t="shared" si="154"/>
        <v/>
      </c>
      <c r="C516" s="228"/>
      <c r="D516" s="229" t="str">
        <f t="shared" si="155"/>
        <v/>
      </c>
      <c r="E516" s="230"/>
      <c r="F516" s="231">
        <f t="shared" si="156"/>
        <v>0</v>
      </c>
      <c r="G516" s="296">
        <f t="shared" si="157"/>
        <v>0</v>
      </c>
    </row>
    <row r="517" spans="1:7" s="232" customFormat="1" ht="24" customHeight="1" x14ac:dyDescent="0.2">
      <c r="A517" s="229" t="str">
        <f t="shared" si="153"/>
        <v/>
      </c>
      <c r="B517" s="227" t="str">
        <f t="shared" si="154"/>
        <v/>
      </c>
      <c r="C517" s="228"/>
      <c r="D517" s="229" t="str">
        <f t="shared" si="155"/>
        <v/>
      </c>
      <c r="E517" s="230"/>
      <c r="F517" s="231">
        <f t="shared" si="156"/>
        <v>0</v>
      </c>
      <c r="G517" s="296">
        <f t="shared" si="157"/>
        <v>0</v>
      </c>
    </row>
    <row r="518" spans="1:7" s="232" customFormat="1" ht="24" customHeight="1" x14ac:dyDescent="0.2">
      <c r="A518" s="229" t="str">
        <f t="shared" si="153"/>
        <v/>
      </c>
      <c r="B518" s="227" t="str">
        <f t="shared" si="154"/>
        <v/>
      </c>
      <c r="C518" s="228"/>
      <c r="D518" s="229" t="str">
        <f t="shared" si="155"/>
        <v/>
      </c>
      <c r="E518" s="230"/>
      <c r="F518" s="231">
        <f t="shared" si="156"/>
        <v>0</v>
      </c>
      <c r="G518" s="296">
        <f t="shared" si="157"/>
        <v>0</v>
      </c>
    </row>
    <row r="519" spans="1:7" s="232" customFormat="1" ht="24" customHeight="1" x14ac:dyDescent="0.2">
      <c r="A519" s="229" t="str">
        <f t="shared" si="153"/>
        <v/>
      </c>
      <c r="B519" s="227" t="str">
        <f t="shared" si="154"/>
        <v/>
      </c>
      <c r="C519" s="228"/>
      <c r="D519" s="229" t="str">
        <f t="shared" si="155"/>
        <v/>
      </c>
      <c r="E519" s="230"/>
      <c r="F519" s="231">
        <f t="shared" si="156"/>
        <v>0</v>
      </c>
      <c r="G519" s="296">
        <f t="shared" si="157"/>
        <v>0</v>
      </c>
    </row>
    <row r="520" spans="1:7" s="232" customFormat="1" ht="24" customHeight="1" x14ac:dyDescent="0.2">
      <c r="A520" s="229" t="str">
        <f t="shared" si="153"/>
        <v/>
      </c>
      <c r="B520" s="227" t="str">
        <f t="shared" si="154"/>
        <v/>
      </c>
      <c r="C520" s="228"/>
      <c r="D520" s="229" t="str">
        <f t="shared" si="155"/>
        <v/>
      </c>
      <c r="E520" s="230"/>
      <c r="F520" s="231">
        <f t="shared" si="156"/>
        <v>0</v>
      </c>
      <c r="G520" s="296">
        <f t="shared" si="157"/>
        <v>0</v>
      </c>
    </row>
    <row r="521" spans="1:7" s="232" customFormat="1" ht="24" customHeight="1" x14ac:dyDescent="0.2">
      <c r="A521" s="229" t="str">
        <f t="shared" si="153"/>
        <v/>
      </c>
      <c r="B521" s="227" t="str">
        <f t="shared" si="154"/>
        <v/>
      </c>
      <c r="C521" s="228"/>
      <c r="D521" s="229" t="str">
        <f t="shared" si="155"/>
        <v/>
      </c>
      <c r="E521" s="230"/>
      <c r="F521" s="231">
        <f t="shared" si="156"/>
        <v>0</v>
      </c>
      <c r="G521" s="296">
        <f t="shared" si="157"/>
        <v>0</v>
      </c>
    </row>
    <row r="522" spans="1:7" s="232" customFormat="1" ht="24" customHeight="1" x14ac:dyDescent="0.2">
      <c r="A522" s="229" t="str">
        <f t="shared" si="153"/>
        <v/>
      </c>
      <c r="B522" s="227" t="str">
        <f t="shared" si="154"/>
        <v/>
      </c>
      <c r="C522" s="228"/>
      <c r="D522" s="229" t="str">
        <f t="shared" si="155"/>
        <v/>
      </c>
      <c r="E522" s="230"/>
      <c r="F522" s="231">
        <f t="shared" si="156"/>
        <v>0</v>
      </c>
      <c r="G522" s="296">
        <f t="shared" si="157"/>
        <v>0</v>
      </c>
    </row>
    <row r="523" spans="1:7" s="232" customFormat="1" ht="24" customHeight="1" x14ac:dyDescent="0.2">
      <c r="A523" s="229" t="str">
        <f t="shared" si="153"/>
        <v/>
      </c>
      <c r="B523" s="227" t="str">
        <f t="shared" si="154"/>
        <v/>
      </c>
      <c r="C523" s="228"/>
      <c r="D523" s="229" t="str">
        <f t="shared" si="155"/>
        <v/>
      </c>
      <c r="E523" s="230"/>
      <c r="F523" s="231">
        <f t="shared" si="156"/>
        <v>0</v>
      </c>
      <c r="G523" s="296">
        <f t="shared" si="157"/>
        <v>0</v>
      </c>
    </row>
    <row r="524" spans="1:7" s="232" customFormat="1" ht="24" customHeight="1" x14ac:dyDescent="0.2">
      <c r="A524" s="229" t="str">
        <f t="shared" si="153"/>
        <v/>
      </c>
      <c r="B524" s="227" t="str">
        <f t="shared" si="154"/>
        <v/>
      </c>
      <c r="C524" s="228"/>
      <c r="D524" s="229" t="str">
        <f t="shared" si="155"/>
        <v/>
      </c>
      <c r="E524" s="230"/>
      <c r="F524" s="231">
        <f t="shared" si="156"/>
        <v>0</v>
      </c>
      <c r="G524" s="296">
        <f t="shared" si="157"/>
        <v>0</v>
      </c>
    </row>
    <row r="525" spans="1:7" s="232" customFormat="1" ht="24" customHeight="1" x14ac:dyDescent="0.2">
      <c r="A525" s="229" t="str">
        <f t="shared" si="153"/>
        <v/>
      </c>
      <c r="B525" s="227" t="str">
        <f t="shared" si="154"/>
        <v/>
      </c>
      <c r="C525" s="228"/>
      <c r="D525" s="229" t="str">
        <f t="shared" si="155"/>
        <v/>
      </c>
      <c r="E525" s="230"/>
      <c r="F525" s="231">
        <f t="shared" si="156"/>
        <v>0</v>
      </c>
      <c r="G525" s="296">
        <f t="shared" si="157"/>
        <v>0</v>
      </c>
    </row>
    <row r="526" spans="1:7" ht="24" customHeight="1" x14ac:dyDescent="0.2">
      <c r="A526" s="297"/>
      <c r="B526" s="97"/>
      <c r="C526" s="97"/>
      <c r="D526" s="103"/>
      <c r="E526" s="104"/>
      <c r="F526" s="368" t="s">
        <v>31</v>
      </c>
      <c r="G526" s="298">
        <f>SUBTOTAL(9,G512:G525)</f>
        <v>0</v>
      </c>
    </row>
    <row r="527" spans="1:7" ht="24" customHeight="1" x14ac:dyDescent="0.2">
      <c r="A527" s="297"/>
      <c r="B527" s="97"/>
      <c r="C527" s="366" t="s">
        <v>605</v>
      </c>
      <c r="D527" s="103"/>
      <c r="E527" s="104"/>
      <c r="F527" s="105"/>
      <c r="G527" s="299"/>
    </row>
    <row r="528" spans="1:7" s="232" customFormat="1" ht="24" customHeight="1" x14ac:dyDescent="0.2">
      <c r="A528" s="229" t="str">
        <f t="shared" ref="A528:A535" si="158">IFERROR(VLOOKUP(C528,Tabla_Insumos,4,FALSE),"")</f>
        <v/>
      </c>
      <c r="B528" s="227">
        <f t="shared" ref="B528:B535" si="159">IFERROR(VLOOKUP(A528,Tabla_Indices,5,FALSE),"")</f>
        <v>0</v>
      </c>
      <c r="C528" s="228"/>
      <c r="D528" s="229" t="str">
        <f t="shared" ref="D528:D535" si="160">IFERROR(VLOOKUP(C528,Tabla_Insumos,2,FALSE),"")</f>
        <v/>
      </c>
      <c r="E528" s="230"/>
      <c r="F528" s="231">
        <f t="shared" ref="F528:F535" si="161">IFERROR(VLOOKUP(C528,Tabla_Insumos,3,FALSE),0)</f>
        <v>0</v>
      </c>
      <c r="G528" s="296">
        <f>ROUND(E528*F528,2)</f>
        <v>0</v>
      </c>
    </row>
    <row r="529" spans="1:7" s="232" customFormat="1" ht="24" customHeight="1" x14ac:dyDescent="0.2">
      <c r="A529" s="229" t="str">
        <f t="shared" si="158"/>
        <v/>
      </c>
      <c r="B529" s="227">
        <f t="shared" si="159"/>
        <v>0</v>
      </c>
      <c r="C529" s="228"/>
      <c r="D529" s="229" t="str">
        <f t="shared" si="160"/>
        <v/>
      </c>
      <c r="E529" s="230"/>
      <c r="F529" s="231">
        <f t="shared" si="161"/>
        <v>0</v>
      </c>
      <c r="G529" s="296">
        <f>ROUND(E529*F529,2)</f>
        <v>0</v>
      </c>
    </row>
    <row r="530" spans="1:7" s="232" customFormat="1" ht="24" customHeight="1" x14ac:dyDescent="0.2">
      <c r="A530" s="229" t="str">
        <f t="shared" si="158"/>
        <v/>
      </c>
      <c r="B530" s="227">
        <f t="shared" si="159"/>
        <v>0</v>
      </c>
      <c r="C530" s="228"/>
      <c r="D530" s="229" t="str">
        <f t="shared" si="160"/>
        <v/>
      </c>
      <c r="E530" s="230"/>
      <c r="F530" s="231">
        <f t="shared" si="161"/>
        <v>0</v>
      </c>
      <c r="G530" s="296">
        <f t="shared" ref="G530:G535" si="162">ROUND(E530*F530,2)</f>
        <v>0</v>
      </c>
    </row>
    <row r="531" spans="1:7" s="232" customFormat="1" ht="24" customHeight="1" x14ac:dyDescent="0.2">
      <c r="A531" s="229" t="str">
        <f t="shared" si="158"/>
        <v/>
      </c>
      <c r="B531" s="227">
        <f t="shared" si="159"/>
        <v>0</v>
      </c>
      <c r="C531" s="228"/>
      <c r="D531" s="229" t="str">
        <f t="shared" si="160"/>
        <v/>
      </c>
      <c r="E531" s="230"/>
      <c r="F531" s="231">
        <f t="shared" si="161"/>
        <v>0</v>
      </c>
      <c r="G531" s="296">
        <f t="shared" si="162"/>
        <v>0</v>
      </c>
    </row>
    <row r="532" spans="1:7" s="232" customFormat="1" ht="24" customHeight="1" x14ac:dyDescent="0.2">
      <c r="A532" s="229" t="str">
        <f t="shared" si="158"/>
        <v/>
      </c>
      <c r="B532" s="227">
        <f t="shared" si="159"/>
        <v>0</v>
      </c>
      <c r="C532" s="228"/>
      <c r="D532" s="229" t="str">
        <f t="shared" si="160"/>
        <v/>
      </c>
      <c r="E532" s="230"/>
      <c r="F532" s="231">
        <f t="shared" si="161"/>
        <v>0</v>
      </c>
      <c r="G532" s="296">
        <f t="shared" si="162"/>
        <v>0</v>
      </c>
    </row>
    <row r="533" spans="1:7" s="232" customFormat="1" ht="24" customHeight="1" x14ac:dyDescent="0.2">
      <c r="A533" s="229" t="str">
        <f t="shared" si="158"/>
        <v/>
      </c>
      <c r="B533" s="227">
        <f t="shared" si="159"/>
        <v>0</v>
      </c>
      <c r="C533" s="228"/>
      <c r="D533" s="229" t="str">
        <f t="shared" si="160"/>
        <v/>
      </c>
      <c r="E533" s="230"/>
      <c r="F533" s="231">
        <f t="shared" si="161"/>
        <v>0</v>
      </c>
      <c r="G533" s="296">
        <f t="shared" si="162"/>
        <v>0</v>
      </c>
    </row>
    <row r="534" spans="1:7" s="232" customFormat="1" ht="24" customHeight="1" x14ac:dyDescent="0.2">
      <c r="A534" s="229" t="str">
        <f t="shared" si="158"/>
        <v/>
      </c>
      <c r="B534" s="227">
        <f t="shared" si="159"/>
        <v>0</v>
      </c>
      <c r="C534" s="228"/>
      <c r="D534" s="229" t="str">
        <f t="shared" si="160"/>
        <v/>
      </c>
      <c r="E534" s="230"/>
      <c r="F534" s="231">
        <f t="shared" si="161"/>
        <v>0</v>
      </c>
      <c r="G534" s="296">
        <f t="shared" si="162"/>
        <v>0</v>
      </c>
    </row>
    <row r="535" spans="1:7" s="232" customFormat="1" ht="24" customHeight="1" x14ac:dyDescent="0.2">
      <c r="A535" s="229" t="str">
        <f t="shared" si="158"/>
        <v/>
      </c>
      <c r="B535" s="227">
        <f t="shared" si="159"/>
        <v>0</v>
      </c>
      <c r="C535" s="228"/>
      <c r="D535" s="229" t="str">
        <f t="shared" si="160"/>
        <v/>
      </c>
      <c r="E535" s="230"/>
      <c r="F535" s="231">
        <f t="shared" si="161"/>
        <v>0</v>
      </c>
      <c r="G535" s="296">
        <f t="shared" si="162"/>
        <v>0</v>
      </c>
    </row>
    <row r="536" spans="1:7" ht="24" customHeight="1" x14ac:dyDescent="0.2">
      <c r="A536" s="297"/>
      <c r="B536" s="97"/>
      <c r="C536" s="97"/>
      <c r="D536" s="103"/>
      <c r="E536" s="104"/>
      <c r="F536" s="368" t="s">
        <v>32</v>
      </c>
      <c r="G536" s="298">
        <f>SUBTOTAL(9,G528:G535)</f>
        <v>0</v>
      </c>
    </row>
    <row r="537" spans="1:7" ht="24" customHeight="1" x14ac:dyDescent="0.2">
      <c r="A537" s="297"/>
      <c r="B537" s="97"/>
      <c r="C537" s="366" t="s">
        <v>606</v>
      </c>
      <c r="D537" s="103"/>
      <c r="E537" s="104"/>
      <c r="F537" s="105"/>
      <c r="G537" s="299"/>
    </row>
    <row r="538" spans="1:7" s="232" customFormat="1" ht="24" customHeight="1" x14ac:dyDescent="0.2">
      <c r="A538" s="229" t="str">
        <f t="shared" ref="A538:A546" si="163">IFERROR(VLOOKUP(C538,Tabla_Insumos,4,FALSE),"")</f>
        <v/>
      </c>
      <c r="B538" s="227" t="str">
        <f t="shared" ref="B538:B546" si="164">IFERROR(VLOOKUP(C538,Tabla_Insumos,5,FALSE),"")</f>
        <v/>
      </c>
      <c r="C538" s="228"/>
      <c r="D538" s="229" t="str">
        <f t="shared" ref="D538:D546" si="165">IFERROR(VLOOKUP(C538,Tabla_Insumos,2,FALSE),"")</f>
        <v/>
      </c>
      <c r="E538" s="230"/>
      <c r="F538" s="231">
        <f t="shared" ref="F538:F546" si="166">IFERROR(VLOOKUP(C538,Tabla_Insumos,3,FALSE),0)</f>
        <v>0</v>
      </c>
      <c r="G538" s="296">
        <f t="shared" ref="G538:G546" si="167">ROUND(E538*F538,2)</f>
        <v>0</v>
      </c>
    </row>
    <row r="539" spans="1:7" s="232" customFormat="1" ht="24" customHeight="1" x14ac:dyDescent="0.2">
      <c r="A539" s="229" t="str">
        <f t="shared" si="163"/>
        <v/>
      </c>
      <c r="B539" s="227" t="str">
        <f t="shared" si="164"/>
        <v/>
      </c>
      <c r="C539" s="228"/>
      <c r="D539" s="229" t="str">
        <f t="shared" si="165"/>
        <v/>
      </c>
      <c r="E539" s="230"/>
      <c r="F539" s="231">
        <f t="shared" si="166"/>
        <v>0</v>
      </c>
      <c r="G539" s="296">
        <f t="shared" si="167"/>
        <v>0</v>
      </c>
    </row>
    <row r="540" spans="1:7" s="232" customFormat="1" ht="24" customHeight="1" x14ac:dyDescent="0.2">
      <c r="A540" s="229" t="str">
        <f t="shared" si="163"/>
        <v/>
      </c>
      <c r="B540" s="227" t="str">
        <f t="shared" si="164"/>
        <v/>
      </c>
      <c r="C540" s="228"/>
      <c r="D540" s="229" t="str">
        <f t="shared" si="165"/>
        <v/>
      </c>
      <c r="E540" s="230"/>
      <c r="F540" s="231">
        <f t="shared" si="166"/>
        <v>0</v>
      </c>
      <c r="G540" s="296">
        <f t="shared" si="167"/>
        <v>0</v>
      </c>
    </row>
    <row r="541" spans="1:7" s="232" customFormat="1" ht="24" customHeight="1" x14ac:dyDescent="0.2">
      <c r="A541" s="229" t="str">
        <f t="shared" si="163"/>
        <v/>
      </c>
      <c r="B541" s="227" t="str">
        <f t="shared" si="164"/>
        <v/>
      </c>
      <c r="C541" s="228"/>
      <c r="D541" s="229" t="str">
        <f t="shared" si="165"/>
        <v/>
      </c>
      <c r="E541" s="230"/>
      <c r="F541" s="231">
        <f t="shared" si="166"/>
        <v>0</v>
      </c>
      <c r="G541" s="296">
        <f t="shared" si="167"/>
        <v>0</v>
      </c>
    </row>
    <row r="542" spans="1:7" s="232" customFormat="1" ht="24" customHeight="1" x14ac:dyDescent="0.2">
      <c r="A542" s="229" t="str">
        <f t="shared" si="163"/>
        <v/>
      </c>
      <c r="B542" s="227" t="str">
        <f t="shared" si="164"/>
        <v/>
      </c>
      <c r="C542" s="228"/>
      <c r="D542" s="229" t="str">
        <f t="shared" si="165"/>
        <v/>
      </c>
      <c r="E542" s="230"/>
      <c r="F542" s="231">
        <f t="shared" si="166"/>
        <v>0</v>
      </c>
      <c r="G542" s="296">
        <f t="shared" si="167"/>
        <v>0</v>
      </c>
    </row>
    <row r="543" spans="1:7" s="232" customFormat="1" ht="24" customHeight="1" x14ac:dyDescent="0.2">
      <c r="A543" s="229" t="str">
        <f t="shared" si="163"/>
        <v/>
      </c>
      <c r="B543" s="227" t="str">
        <f t="shared" si="164"/>
        <v/>
      </c>
      <c r="C543" s="228"/>
      <c r="D543" s="229" t="str">
        <f t="shared" si="165"/>
        <v/>
      </c>
      <c r="E543" s="230"/>
      <c r="F543" s="231">
        <f t="shared" si="166"/>
        <v>0</v>
      </c>
      <c r="G543" s="296">
        <f t="shared" si="167"/>
        <v>0</v>
      </c>
    </row>
    <row r="544" spans="1:7" s="232" customFormat="1" ht="24" customHeight="1" x14ac:dyDescent="0.2">
      <c r="A544" s="229" t="str">
        <f t="shared" si="163"/>
        <v/>
      </c>
      <c r="B544" s="227" t="str">
        <f t="shared" si="164"/>
        <v/>
      </c>
      <c r="C544" s="228"/>
      <c r="D544" s="229" t="str">
        <f t="shared" si="165"/>
        <v/>
      </c>
      <c r="E544" s="230"/>
      <c r="F544" s="231">
        <f t="shared" si="166"/>
        <v>0</v>
      </c>
      <c r="G544" s="296">
        <f t="shared" si="167"/>
        <v>0</v>
      </c>
    </row>
    <row r="545" spans="1:123" s="232" customFormat="1" ht="24" customHeight="1" x14ac:dyDescent="0.2">
      <c r="A545" s="229" t="str">
        <f t="shared" si="163"/>
        <v/>
      </c>
      <c r="B545" s="227" t="str">
        <f t="shared" si="164"/>
        <v/>
      </c>
      <c r="C545" s="228"/>
      <c r="D545" s="229" t="str">
        <f t="shared" si="165"/>
        <v/>
      </c>
      <c r="E545" s="230"/>
      <c r="F545" s="231">
        <f t="shared" si="166"/>
        <v>0</v>
      </c>
      <c r="G545" s="296">
        <f t="shared" si="167"/>
        <v>0</v>
      </c>
    </row>
    <row r="546" spans="1:123" s="232" customFormat="1" ht="24" customHeight="1" x14ac:dyDescent="0.2">
      <c r="A546" s="229" t="str">
        <f t="shared" si="163"/>
        <v/>
      </c>
      <c r="B546" s="227" t="str">
        <f t="shared" si="164"/>
        <v/>
      </c>
      <c r="C546" s="228"/>
      <c r="D546" s="229" t="str">
        <f t="shared" si="165"/>
        <v/>
      </c>
      <c r="E546" s="230"/>
      <c r="F546" s="231">
        <f t="shared" si="166"/>
        <v>0</v>
      </c>
      <c r="G546" s="296">
        <f t="shared" si="167"/>
        <v>0</v>
      </c>
    </row>
    <row r="547" spans="1:123" ht="24" customHeight="1" x14ac:dyDescent="0.2">
      <c r="A547" s="300"/>
      <c r="B547" s="103"/>
      <c r="C547" s="97"/>
      <c r="D547" s="103"/>
      <c r="E547" s="104"/>
      <c r="F547" s="368" t="s">
        <v>33</v>
      </c>
      <c r="G547" s="298">
        <f>SUBTOTAL(9,G538:G546)</f>
        <v>0</v>
      </c>
    </row>
    <row r="548" spans="1:123" ht="24" customHeight="1" x14ac:dyDescent="0.2">
      <c r="A548" s="301"/>
      <c r="B548" s="103"/>
      <c r="C548" s="97"/>
      <c r="D548" s="103"/>
      <c r="E548" s="104"/>
      <c r="F548" s="105"/>
      <c r="G548" s="299"/>
    </row>
    <row r="549" spans="1:123" ht="24" customHeight="1" x14ac:dyDescent="0.2">
      <c r="A549" s="302">
        <f>B507</f>
        <v>11</v>
      </c>
      <c r="B549" s="303" t="str">
        <f>C507</f>
        <v>Escuela Antonio Quaranta</v>
      </c>
      <c r="C549" s="111"/>
      <c r="D549" s="111" t="s">
        <v>34</v>
      </c>
      <c r="E549" s="112"/>
      <c r="F549" s="305" t="s">
        <v>35</v>
      </c>
      <c r="G549" s="304">
        <f>SUBTOTAL(9,G512:G548)</f>
        <v>0</v>
      </c>
    </row>
    <row r="551" spans="1:123" ht="24" customHeight="1" x14ac:dyDescent="0.2">
      <c r="A551" s="284" t="s">
        <v>37</v>
      </c>
      <c r="B551" s="285"/>
      <c r="C551" s="285"/>
      <c r="D551" s="285"/>
      <c r="E551" s="285"/>
      <c r="F551" s="285"/>
      <c r="G551" s="286"/>
    </row>
    <row r="552" spans="1:123" ht="24" customHeight="1" x14ac:dyDescent="0.2">
      <c r="A552" s="287" t="s">
        <v>602</v>
      </c>
      <c r="B552" s="99" t="str">
        <f>Comitente</f>
        <v>DIRECCION PROVINCIAL REDES DE GAS</v>
      </c>
      <c r="C552" s="94"/>
      <c r="D552" s="100"/>
      <c r="E552" s="100"/>
      <c r="F552" s="101"/>
      <c r="G552" s="288"/>
    </row>
    <row r="553" spans="1:123" ht="24" customHeight="1" x14ac:dyDescent="0.2">
      <c r="A553" s="287" t="s">
        <v>603</v>
      </c>
      <c r="B553" s="99">
        <f>Contratista</f>
        <v>0</v>
      </c>
      <c r="C553" s="95"/>
      <c r="D553" s="95"/>
      <c r="E553" s="95"/>
      <c r="F553" s="102"/>
      <c r="G553" s="289"/>
    </row>
    <row r="554" spans="1:123" ht="24" customHeight="1" x14ac:dyDescent="0.2">
      <c r="A554" s="287" t="s">
        <v>24</v>
      </c>
      <c r="B554" s="99" t="str">
        <f>Obra</f>
        <v>“SERVICIO de MANTENIMIENTO de las INSTALACIONES de GAS en los ESTABLECIMIENTOS EDUCATIVOS”</v>
      </c>
      <c r="C554" s="95"/>
      <c r="D554" s="95"/>
      <c r="E554" s="95"/>
      <c r="F554" s="102" t="s">
        <v>38</v>
      </c>
      <c r="G554" s="290">
        <f>Fecha_Base</f>
        <v>0</v>
      </c>
    </row>
    <row r="555" spans="1:123" ht="24" customHeight="1" x14ac:dyDescent="0.2">
      <c r="A555" s="291" t="s">
        <v>601</v>
      </c>
      <c r="B555" s="96" t="str">
        <f>Ubicación</f>
        <v>DEPARTAMENTO JACHAL A</v>
      </c>
      <c r="C555" s="96"/>
      <c r="D555" s="103"/>
      <c r="E555" s="104"/>
      <c r="F555" s="105"/>
      <c r="G555" s="292"/>
    </row>
    <row r="556" spans="1:123" ht="24" customHeight="1" x14ac:dyDescent="0.2">
      <c r="A556" s="291" t="s">
        <v>39</v>
      </c>
      <c r="B556" s="106" t="str">
        <f>IFERROR(VALUE(LEFT(B557,FIND(".",B557)-1)),"")</f>
        <v/>
      </c>
      <c r="C556" s="97" t="str">
        <f>IFERROR(VLOOKUP(B556,Tabla_CyP,2,FALSE),"")</f>
        <v/>
      </c>
      <c r="D556" s="97"/>
      <c r="E556" s="104"/>
      <c r="F556" s="105"/>
      <c r="G556" s="292"/>
    </row>
    <row r="557" spans="1:123" ht="24" customHeight="1" x14ac:dyDescent="0.2">
      <c r="A557" s="291" t="s">
        <v>25</v>
      </c>
      <c r="B557" s="107">
        <f>IFERROR(VLOOKUP(COUNTIF($A$1:A557,"ANALISIS DE PRECIOS"),Tabla_NumeroItem,2,FALSE),"")</f>
        <v>12</v>
      </c>
      <c r="C557" s="97" t="str">
        <f>IFERROR(VLOOKUP(B557,Tabla_CyP,2,FALSE),"")</f>
        <v>Escuela Provincia de la Pampa</v>
      </c>
      <c r="D557" s="103"/>
      <c r="E557" s="104"/>
      <c r="F557" s="102" t="s">
        <v>26</v>
      </c>
      <c r="G557" s="293" t="str">
        <f>IFERROR(VLOOKUP(B557,Tabla_CyP,4,FALSE),"")</f>
        <v>1</v>
      </c>
    </row>
    <row r="558" spans="1:123" ht="24" customHeight="1" x14ac:dyDescent="0.2">
      <c r="A558" s="291"/>
      <c r="B558" s="96"/>
      <c r="C558" s="97"/>
      <c r="D558" s="103"/>
      <c r="E558" s="104"/>
      <c r="F558" s="105"/>
      <c r="G558" s="292"/>
    </row>
    <row r="559" spans="1:123" ht="24" customHeight="1" x14ac:dyDescent="0.2">
      <c r="A559" s="389" t="s">
        <v>507</v>
      </c>
      <c r="B559" s="390"/>
      <c r="C559" s="391" t="s">
        <v>0</v>
      </c>
      <c r="D559" s="391" t="s">
        <v>27</v>
      </c>
      <c r="E559" s="393" t="s">
        <v>28</v>
      </c>
      <c r="F559" s="387" t="s">
        <v>29</v>
      </c>
      <c r="G559" s="387" t="s">
        <v>30</v>
      </c>
    </row>
    <row r="560" spans="1:123" s="109" customFormat="1" ht="24" customHeight="1" x14ac:dyDescent="0.2">
      <c r="A560" s="108" t="s">
        <v>508</v>
      </c>
      <c r="B560" s="108" t="s">
        <v>509</v>
      </c>
      <c r="C560" s="392"/>
      <c r="D560" s="392"/>
      <c r="E560" s="394"/>
      <c r="F560" s="388"/>
      <c r="G560" s="388"/>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c r="AE560" s="233"/>
      <c r="AF560" s="233"/>
      <c r="AG560" s="233"/>
      <c r="AH560" s="233"/>
      <c r="AI560" s="233"/>
      <c r="AJ560" s="233"/>
      <c r="AK560" s="233"/>
      <c r="AL560" s="233"/>
      <c r="AM560" s="233"/>
      <c r="AN560" s="233"/>
      <c r="AO560" s="233"/>
      <c r="AP560" s="233"/>
      <c r="AQ560" s="233"/>
      <c r="AR560" s="233"/>
      <c r="AS560" s="233"/>
      <c r="AT560" s="233"/>
      <c r="AU560" s="233"/>
      <c r="AV560" s="233"/>
      <c r="AW560" s="233"/>
      <c r="AX560" s="233"/>
      <c r="AY560" s="233"/>
      <c r="AZ560" s="233"/>
      <c r="BA560" s="233"/>
      <c r="BB560" s="233"/>
      <c r="BC560" s="233"/>
      <c r="BD560" s="233"/>
      <c r="BE560" s="233"/>
      <c r="BF560" s="233"/>
      <c r="BG560" s="233"/>
      <c r="BH560" s="233"/>
      <c r="BI560" s="233"/>
      <c r="BJ560" s="233"/>
      <c r="BK560" s="233"/>
      <c r="BL560" s="233"/>
      <c r="BM560" s="233"/>
      <c r="BN560" s="233"/>
      <c r="BO560" s="233"/>
      <c r="BP560" s="233"/>
      <c r="BQ560" s="233"/>
      <c r="BR560" s="233"/>
      <c r="BS560" s="233"/>
      <c r="BT560" s="233"/>
      <c r="BU560" s="233"/>
      <c r="BV560" s="233"/>
      <c r="BW560" s="233"/>
      <c r="BX560" s="233"/>
      <c r="BY560" s="233"/>
      <c r="BZ560" s="233"/>
      <c r="CA560" s="233"/>
      <c r="CB560" s="233"/>
      <c r="CC560" s="233"/>
      <c r="CD560" s="233"/>
      <c r="CE560" s="233"/>
      <c r="CF560" s="233"/>
      <c r="CG560" s="233"/>
      <c r="CH560" s="233"/>
      <c r="CI560" s="233"/>
      <c r="CJ560" s="233"/>
      <c r="CK560" s="233"/>
      <c r="CL560" s="233"/>
      <c r="CM560" s="233"/>
      <c r="CN560" s="233"/>
      <c r="CO560" s="233"/>
      <c r="CP560" s="233"/>
      <c r="CQ560" s="233"/>
      <c r="CR560" s="233"/>
      <c r="CS560" s="233"/>
      <c r="CT560" s="233"/>
      <c r="CU560" s="233"/>
      <c r="CV560" s="233"/>
      <c r="CW560" s="233"/>
      <c r="CX560" s="233"/>
      <c r="CY560" s="233"/>
      <c r="CZ560" s="233"/>
      <c r="DA560" s="233"/>
      <c r="DB560" s="233"/>
      <c r="DC560" s="233"/>
      <c r="DD560" s="233"/>
      <c r="DE560" s="233"/>
      <c r="DF560" s="233"/>
      <c r="DG560" s="233"/>
      <c r="DH560" s="233"/>
      <c r="DI560" s="233"/>
      <c r="DJ560" s="233"/>
      <c r="DK560" s="233"/>
      <c r="DL560" s="233"/>
      <c r="DM560" s="233"/>
      <c r="DN560" s="233"/>
      <c r="DO560" s="233"/>
      <c r="DP560" s="233"/>
      <c r="DQ560" s="233"/>
      <c r="DR560" s="233"/>
      <c r="DS560" s="233"/>
    </row>
    <row r="561" spans="1:7" ht="24" customHeight="1" x14ac:dyDescent="0.2">
      <c r="A561" s="369"/>
      <c r="B561" s="110"/>
      <c r="C561" s="367" t="s">
        <v>604</v>
      </c>
      <c r="D561" s="111"/>
      <c r="E561" s="112"/>
      <c r="F561" s="113"/>
      <c r="G561" s="295"/>
    </row>
    <row r="562" spans="1:7" s="232" customFormat="1" ht="24" customHeight="1" x14ac:dyDescent="0.2">
      <c r="A562" s="229" t="str">
        <f t="shared" ref="A562:A575" si="168">IFERROR(VLOOKUP(C562,Tabla_Insumos,4,FALSE),"")</f>
        <v/>
      </c>
      <c r="B562" s="227" t="str">
        <f t="shared" ref="B562:B575" si="169">IFERROR(VLOOKUP(C562,Tabla_Insumos,5,FALSE),"")</f>
        <v/>
      </c>
      <c r="C562" s="228"/>
      <c r="D562" s="229" t="str">
        <f t="shared" ref="D562:D575" si="170">IFERROR(VLOOKUP(C562,Tabla_Insumos,2,FALSE),"")</f>
        <v/>
      </c>
      <c r="E562" s="230"/>
      <c r="F562" s="231">
        <f t="shared" ref="F562:F575" si="171">IFERROR(VLOOKUP(C562,Tabla_Insumos,3,FALSE),0)</f>
        <v>0</v>
      </c>
      <c r="G562" s="296">
        <f>ROUND(E562*F562,2)</f>
        <v>0</v>
      </c>
    </row>
    <row r="563" spans="1:7" s="232" customFormat="1" ht="24" customHeight="1" x14ac:dyDescent="0.2">
      <c r="A563" s="229" t="str">
        <f t="shared" si="168"/>
        <v/>
      </c>
      <c r="B563" s="227" t="str">
        <f t="shared" si="169"/>
        <v/>
      </c>
      <c r="C563" s="228"/>
      <c r="D563" s="229" t="str">
        <f t="shared" si="170"/>
        <v/>
      </c>
      <c r="E563" s="230"/>
      <c r="F563" s="231">
        <f t="shared" si="171"/>
        <v>0</v>
      </c>
      <c r="G563" s="296">
        <f t="shared" ref="G563:G575" si="172">ROUND(E563*F563,2)</f>
        <v>0</v>
      </c>
    </row>
    <row r="564" spans="1:7" s="232" customFormat="1" ht="24" customHeight="1" x14ac:dyDescent="0.2">
      <c r="A564" s="229" t="str">
        <f t="shared" si="168"/>
        <v/>
      </c>
      <c r="B564" s="227" t="str">
        <f t="shared" si="169"/>
        <v/>
      </c>
      <c r="C564" s="228"/>
      <c r="D564" s="229" t="str">
        <f t="shared" si="170"/>
        <v/>
      </c>
      <c r="E564" s="230"/>
      <c r="F564" s="231">
        <f t="shared" si="171"/>
        <v>0</v>
      </c>
      <c r="G564" s="296">
        <f t="shared" si="172"/>
        <v>0</v>
      </c>
    </row>
    <row r="565" spans="1:7" s="232" customFormat="1" ht="24" customHeight="1" x14ac:dyDescent="0.2">
      <c r="A565" s="229" t="str">
        <f t="shared" si="168"/>
        <v/>
      </c>
      <c r="B565" s="227" t="str">
        <f t="shared" si="169"/>
        <v/>
      </c>
      <c r="C565" s="228"/>
      <c r="D565" s="229" t="str">
        <f t="shared" si="170"/>
        <v/>
      </c>
      <c r="E565" s="230"/>
      <c r="F565" s="231">
        <f t="shared" si="171"/>
        <v>0</v>
      </c>
      <c r="G565" s="296">
        <f t="shared" si="172"/>
        <v>0</v>
      </c>
    </row>
    <row r="566" spans="1:7" s="232" customFormat="1" ht="24" customHeight="1" x14ac:dyDescent="0.2">
      <c r="A566" s="229" t="str">
        <f t="shared" si="168"/>
        <v/>
      </c>
      <c r="B566" s="227" t="str">
        <f t="shared" si="169"/>
        <v/>
      </c>
      <c r="C566" s="228"/>
      <c r="D566" s="229" t="str">
        <f t="shared" si="170"/>
        <v/>
      </c>
      <c r="E566" s="230"/>
      <c r="F566" s="231">
        <f t="shared" si="171"/>
        <v>0</v>
      </c>
      <c r="G566" s="296">
        <f t="shared" si="172"/>
        <v>0</v>
      </c>
    </row>
    <row r="567" spans="1:7" s="232" customFormat="1" ht="24" customHeight="1" x14ac:dyDescent="0.2">
      <c r="A567" s="229" t="str">
        <f t="shared" si="168"/>
        <v/>
      </c>
      <c r="B567" s="227" t="str">
        <f t="shared" si="169"/>
        <v/>
      </c>
      <c r="C567" s="228"/>
      <c r="D567" s="229" t="str">
        <f t="shared" si="170"/>
        <v/>
      </c>
      <c r="E567" s="230"/>
      <c r="F567" s="231">
        <f t="shared" si="171"/>
        <v>0</v>
      </c>
      <c r="G567" s="296">
        <f t="shared" si="172"/>
        <v>0</v>
      </c>
    </row>
    <row r="568" spans="1:7" s="232" customFormat="1" ht="24" customHeight="1" x14ac:dyDescent="0.2">
      <c r="A568" s="229" t="str">
        <f t="shared" si="168"/>
        <v/>
      </c>
      <c r="B568" s="227" t="str">
        <f t="shared" si="169"/>
        <v/>
      </c>
      <c r="C568" s="228"/>
      <c r="D568" s="229" t="str">
        <f t="shared" si="170"/>
        <v/>
      </c>
      <c r="E568" s="230"/>
      <c r="F568" s="231">
        <f t="shared" si="171"/>
        <v>0</v>
      </c>
      <c r="G568" s="296">
        <f t="shared" si="172"/>
        <v>0</v>
      </c>
    </row>
    <row r="569" spans="1:7" s="232" customFormat="1" ht="24" customHeight="1" x14ac:dyDescent="0.2">
      <c r="A569" s="229" t="str">
        <f t="shared" si="168"/>
        <v/>
      </c>
      <c r="B569" s="227" t="str">
        <f t="shared" si="169"/>
        <v/>
      </c>
      <c r="C569" s="228"/>
      <c r="D569" s="229" t="str">
        <f t="shared" si="170"/>
        <v/>
      </c>
      <c r="E569" s="230"/>
      <c r="F569" s="231">
        <f t="shared" si="171"/>
        <v>0</v>
      </c>
      <c r="G569" s="296">
        <f t="shared" si="172"/>
        <v>0</v>
      </c>
    </row>
    <row r="570" spans="1:7" s="232" customFormat="1" ht="24" customHeight="1" x14ac:dyDescent="0.2">
      <c r="A570" s="229" t="str">
        <f t="shared" si="168"/>
        <v/>
      </c>
      <c r="B570" s="227" t="str">
        <f t="shared" si="169"/>
        <v/>
      </c>
      <c r="C570" s="228"/>
      <c r="D570" s="229" t="str">
        <f t="shared" si="170"/>
        <v/>
      </c>
      <c r="E570" s="230"/>
      <c r="F570" s="231">
        <f t="shared" si="171"/>
        <v>0</v>
      </c>
      <c r="G570" s="296">
        <f t="shared" si="172"/>
        <v>0</v>
      </c>
    </row>
    <row r="571" spans="1:7" s="232" customFormat="1" ht="24" customHeight="1" x14ac:dyDescent="0.2">
      <c r="A571" s="229" t="str">
        <f t="shared" si="168"/>
        <v/>
      </c>
      <c r="B571" s="227" t="str">
        <f t="shared" si="169"/>
        <v/>
      </c>
      <c r="C571" s="228"/>
      <c r="D571" s="229" t="str">
        <f t="shared" si="170"/>
        <v/>
      </c>
      <c r="E571" s="230"/>
      <c r="F571" s="231">
        <f t="shared" si="171"/>
        <v>0</v>
      </c>
      <c r="G571" s="296">
        <f t="shared" si="172"/>
        <v>0</v>
      </c>
    </row>
    <row r="572" spans="1:7" s="232" customFormat="1" ht="24" customHeight="1" x14ac:dyDescent="0.2">
      <c r="A572" s="229" t="str">
        <f t="shared" si="168"/>
        <v/>
      </c>
      <c r="B572" s="227" t="str">
        <f t="shared" si="169"/>
        <v/>
      </c>
      <c r="C572" s="228"/>
      <c r="D572" s="229" t="str">
        <f t="shared" si="170"/>
        <v/>
      </c>
      <c r="E572" s="230"/>
      <c r="F572" s="231">
        <f t="shared" si="171"/>
        <v>0</v>
      </c>
      <c r="G572" s="296">
        <f t="shared" si="172"/>
        <v>0</v>
      </c>
    </row>
    <row r="573" spans="1:7" s="232" customFormat="1" ht="24" customHeight="1" x14ac:dyDescent="0.2">
      <c r="A573" s="229" t="str">
        <f t="shared" si="168"/>
        <v/>
      </c>
      <c r="B573" s="227" t="str">
        <f t="shared" si="169"/>
        <v/>
      </c>
      <c r="C573" s="228"/>
      <c r="D573" s="229" t="str">
        <f t="shared" si="170"/>
        <v/>
      </c>
      <c r="E573" s="230"/>
      <c r="F573" s="231">
        <f t="shared" si="171"/>
        <v>0</v>
      </c>
      <c r="G573" s="296">
        <f t="shared" si="172"/>
        <v>0</v>
      </c>
    </row>
    <row r="574" spans="1:7" s="232" customFormat="1" ht="24" customHeight="1" x14ac:dyDescent="0.2">
      <c r="A574" s="229" t="str">
        <f t="shared" si="168"/>
        <v/>
      </c>
      <c r="B574" s="227" t="str">
        <f t="shared" si="169"/>
        <v/>
      </c>
      <c r="C574" s="228"/>
      <c r="D574" s="229" t="str">
        <f t="shared" si="170"/>
        <v/>
      </c>
      <c r="E574" s="230"/>
      <c r="F574" s="231">
        <f t="shared" si="171"/>
        <v>0</v>
      </c>
      <c r="G574" s="296">
        <f t="shared" si="172"/>
        <v>0</v>
      </c>
    </row>
    <row r="575" spans="1:7" s="232" customFormat="1" ht="24" customHeight="1" x14ac:dyDescent="0.2">
      <c r="A575" s="229" t="str">
        <f t="shared" si="168"/>
        <v/>
      </c>
      <c r="B575" s="227" t="str">
        <f t="shared" si="169"/>
        <v/>
      </c>
      <c r="C575" s="228"/>
      <c r="D575" s="229" t="str">
        <f t="shared" si="170"/>
        <v/>
      </c>
      <c r="E575" s="230"/>
      <c r="F575" s="231">
        <f t="shared" si="171"/>
        <v>0</v>
      </c>
      <c r="G575" s="296">
        <f t="shared" si="172"/>
        <v>0</v>
      </c>
    </row>
    <row r="576" spans="1:7" ht="24" customHeight="1" x14ac:dyDescent="0.2">
      <c r="A576" s="297"/>
      <c r="B576" s="97"/>
      <c r="C576" s="97"/>
      <c r="D576" s="103"/>
      <c r="E576" s="104"/>
      <c r="F576" s="368" t="s">
        <v>31</v>
      </c>
      <c r="G576" s="298">
        <f>SUBTOTAL(9,G562:G575)</f>
        <v>0</v>
      </c>
    </row>
    <row r="577" spans="1:7" ht="24" customHeight="1" x14ac:dyDescent="0.2">
      <c r="A577" s="297"/>
      <c r="B577" s="97"/>
      <c r="C577" s="366" t="s">
        <v>605</v>
      </c>
      <c r="D577" s="103"/>
      <c r="E577" s="104"/>
      <c r="F577" s="105"/>
      <c r="G577" s="299"/>
    </row>
    <row r="578" spans="1:7" s="232" customFormat="1" ht="24" customHeight="1" x14ac:dyDescent="0.2">
      <c r="A578" s="229" t="str">
        <f t="shared" ref="A578:A585" si="173">IFERROR(VLOOKUP(C578,Tabla_Insumos,4,FALSE),"")</f>
        <v/>
      </c>
      <c r="B578" s="227">
        <f t="shared" ref="B578:B585" si="174">IFERROR(VLOOKUP(A578,Tabla_Indices,5,FALSE),"")</f>
        <v>0</v>
      </c>
      <c r="C578" s="228"/>
      <c r="D578" s="229" t="str">
        <f t="shared" ref="D578:D585" si="175">IFERROR(VLOOKUP(C578,Tabla_Insumos,2,FALSE),"")</f>
        <v/>
      </c>
      <c r="E578" s="230"/>
      <c r="F578" s="231">
        <f t="shared" ref="F578:F585" si="176">IFERROR(VLOOKUP(C578,Tabla_Insumos,3,FALSE),0)</f>
        <v>0</v>
      </c>
      <c r="G578" s="296">
        <f>ROUND(E578*F578,2)</f>
        <v>0</v>
      </c>
    </row>
    <row r="579" spans="1:7" s="232" customFormat="1" ht="24" customHeight="1" x14ac:dyDescent="0.2">
      <c r="A579" s="229" t="str">
        <f t="shared" si="173"/>
        <v/>
      </c>
      <c r="B579" s="227">
        <f t="shared" si="174"/>
        <v>0</v>
      </c>
      <c r="C579" s="228"/>
      <c r="D579" s="229" t="str">
        <f t="shared" si="175"/>
        <v/>
      </c>
      <c r="E579" s="230"/>
      <c r="F579" s="231">
        <f t="shared" si="176"/>
        <v>0</v>
      </c>
      <c r="G579" s="296">
        <f>ROUND(E579*F579,2)</f>
        <v>0</v>
      </c>
    </row>
    <row r="580" spans="1:7" s="232" customFormat="1" ht="24" customHeight="1" x14ac:dyDescent="0.2">
      <c r="A580" s="229" t="str">
        <f t="shared" si="173"/>
        <v/>
      </c>
      <c r="B580" s="227">
        <f t="shared" si="174"/>
        <v>0</v>
      </c>
      <c r="C580" s="228"/>
      <c r="D580" s="229" t="str">
        <f t="shared" si="175"/>
        <v/>
      </c>
      <c r="E580" s="230"/>
      <c r="F580" s="231">
        <f t="shared" si="176"/>
        <v>0</v>
      </c>
      <c r="G580" s="296">
        <f t="shared" ref="G580:G585" si="177">ROUND(E580*F580,2)</f>
        <v>0</v>
      </c>
    </row>
    <row r="581" spans="1:7" s="232" customFormat="1" ht="24" customHeight="1" x14ac:dyDescent="0.2">
      <c r="A581" s="229" t="str">
        <f t="shared" si="173"/>
        <v/>
      </c>
      <c r="B581" s="227">
        <f t="shared" si="174"/>
        <v>0</v>
      </c>
      <c r="C581" s="228"/>
      <c r="D581" s="229" t="str">
        <f t="shared" si="175"/>
        <v/>
      </c>
      <c r="E581" s="230"/>
      <c r="F581" s="231">
        <f t="shared" si="176"/>
        <v>0</v>
      </c>
      <c r="G581" s="296">
        <f t="shared" si="177"/>
        <v>0</v>
      </c>
    </row>
    <row r="582" spans="1:7" s="232" customFormat="1" ht="24" customHeight="1" x14ac:dyDescent="0.2">
      <c r="A582" s="229" t="str">
        <f t="shared" si="173"/>
        <v/>
      </c>
      <c r="B582" s="227">
        <f t="shared" si="174"/>
        <v>0</v>
      </c>
      <c r="C582" s="228"/>
      <c r="D582" s="229" t="str">
        <f t="shared" si="175"/>
        <v/>
      </c>
      <c r="E582" s="230"/>
      <c r="F582" s="231">
        <f t="shared" si="176"/>
        <v>0</v>
      </c>
      <c r="G582" s="296">
        <f t="shared" si="177"/>
        <v>0</v>
      </c>
    </row>
    <row r="583" spans="1:7" s="232" customFormat="1" ht="24" customHeight="1" x14ac:dyDescent="0.2">
      <c r="A583" s="229" t="str">
        <f t="shared" si="173"/>
        <v/>
      </c>
      <c r="B583" s="227">
        <f t="shared" si="174"/>
        <v>0</v>
      </c>
      <c r="C583" s="228"/>
      <c r="D583" s="229" t="str">
        <f t="shared" si="175"/>
        <v/>
      </c>
      <c r="E583" s="230"/>
      <c r="F583" s="231">
        <f t="shared" si="176"/>
        <v>0</v>
      </c>
      <c r="G583" s="296">
        <f t="shared" si="177"/>
        <v>0</v>
      </c>
    </row>
    <row r="584" spans="1:7" s="232" customFormat="1" ht="24" customHeight="1" x14ac:dyDescent="0.2">
      <c r="A584" s="229" t="str">
        <f t="shared" si="173"/>
        <v/>
      </c>
      <c r="B584" s="227">
        <f t="shared" si="174"/>
        <v>0</v>
      </c>
      <c r="C584" s="228"/>
      <c r="D584" s="229" t="str">
        <f t="shared" si="175"/>
        <v/>
      </c>
      <c r="E584" s="230"/>
      <c r="F584" s="231">
        <f t="shared" si="176"/>
        <v>0</v>
      </c>
      <c r="G584" s="296">
        <f t="shared" si="177"/>
        <v>0</v>
      </c>
    </row>
    <row r="585" spans="1:7" s="232" customFormat="1" ht="24" customHeight="1" x14ac:dyDescent="0.2">
      <c r="A585" s="229" t="str">
        <f t="shared" si="173"/>
        <v/>
      </c>
      <c r="B585" s="227">
        <f t="shared" si="174"/>
        <v>0</v>
      </c>
      <c r="C585" s="228"/>
      <c r="D585" s="229" t="str">
        <f t="shared" si="175"/>
        <v/>
      </c>
      <c r="E585" s="230"/>
      <c r="F585" s="231">
        <f t="shared" si="176"/>
        <v>0</v>
      </c>
      <c r="G585" s="296">
        <f t="shared" si="177"/>
        <v>0</v>
      </c>
    </row>
    <row r="586" spans="1:7" ht="24" customHeight="1" x14ac:dyDescent="0.2">
      <c r="A586" s="297"/>
      <c r="B586" s="97"/>
      <c r="C586" s="97"/>
      <c r="D586" s="103"/>
      <c r="E586" s="104"/>
      <c r="F586" s="368" t="s">
        <v>32</v>
      </c>
      <c r="G586" s="298">
        <f>SUBTOTAL(9,G578:G585)</f>
        <v>0</v>
      </c>
    </row>
    <row r="587" spans="1:7" ht="24" customHeight="1" x14ac:dyDescent="0.2">
      <c r="A587" s="297"/>
      <c r="B587" s="97"/>
      <c r="C587" s="366" t="s">
        <v>606</v>
      </c>
      <c r="D587" s="103"/>
      <c r="E587" s="104"/>
      <c r="F587" s="105"/>
      <c r="G587" s="299"/>
    </row>
    <row r="588" spans="1:7" s="232" customFormat="1" ht="24" customHeight="1" x14ac:dyDescent="0.2">
      <c r="A588" s="229" t="str">
        <f t="shared" ref="A588:A596" si="178">IFERROR(VLOOKUP(C588,Tabla_Insumos,4,FALSE),"")</f>
        <v/>
      </c>
      <c r="B588" s="227" t="str">
        <f t="shared" ref="B588:B596" si="179">IFERROR(VLOOKUP(C588,Tabla_Insumos,5,FALSE),"")</f>
        <v/>
      </c>
      <c r="C588" s="228"/>
      <c r="D588" s="229" t="str">
        <f t="shared" ref="D588:D596" si="180">IFERROR(VLOOKUP(C588,Tabla_Insumos,2,FALSE),"")</f>
        <v/>
      </c>
      <c r="E588" s="230"/>
      <c r="F588" s="231">
        <f t="shared" ref="F588:F596" si="181">IFERROR(VLOOKUP(C588,Tabla_Insumos,3,FALSE),0)</f>
        <v>0</v>
      </c>
      <c r="G588" s="296">
        <f t="shared" ref="G588:G596" si="182">ROUND(E588*F588,2)</f>
        <v>0</v>
      </c>
    </row>
    <row r="589" spans="1:7" s="232" customFormat="1" ht="24" customHeight="1" x14ac:dyDescent="0.2">
      <c r="A589" s="229" t="str">
        <f t="shared" si="178"/>
        <v/>
      </c>
      <c r="B589" s="227" t="str">
        <f t="shared" si="179"/>
        <v/>
      </c>
      <c r="C589" s="228"/>
      <c r="D589" s="229" t="str">
        <f t="shared" si="180"/>
        <v/>
      </c>
      <c r="E589" s="230"/>
      <c r="F589" s="231">
        <f t="shared" si="181"/>
        <v>0</v>
      </c>
      <c r="G589" s="296">
        <f t="shared" si="182"/>
        <v>0</v>
      </c>
    </row>
    <row r="590" spans="1:7" s="232" customFormat="1" ht="24" customHeight="1" x14ac:dyDescent="0.2">
      <c r="A590" s="229" t="str">
        <f t="shared" si="178"/>
        <v/>
      </c>
      <c r="B590" s="227" t="str">
        <f t="shared" si="179"/>
        <v/>
      </c>
      <c r="C590" s="228"/>
      <c r="D590" s="229" t="str">
        <f t="shared" si="180"/>
        <v/>
      </c>
      <c r="E590" s="230"/>
      <c r="F590" s="231">
        <f t="shared" si="181"/>
        <v>0</v>
      </c>
      <c r="G590" s="296">
        <f t="shared" si="182"/>
        <v>0</v>
      </c>
    </row>
    <row r="591" spans="1:7" s="232" customFormat="1" ht="24" customHeight="1" x14ac:dyDescent="0.2">
      <c r="A591" s="229" t="str">
        <f t="shared" si="178"/>
        <v/>
      </c>
      <c r="B591" s="227" t="str">
        <f t="shared" si="179"/>
        <v/>
      </c>
      <c r="C591" s="228"/>
      <c r="D591" s="229" t="str">
        <f t="shared" si="180"/>
        <v/>
      </c>
      <c r="E591" s="230"/>
      <c r="F591" s="231">
        <f t="shared" si="181"/>
        <v>0</v>
      </c>
      <c r="G591" s="296">
        <f t="shared" si="182"/>
        <v>0</v>
      </c>
    </row>
    <row r="592" spans="1:7" s="232" customFormat="1" ht="24" customHeight="1" x14ac:dyDescent="0.2">
      <c r="A592" s="229" t="str">
        <f t="shared" si="178"/>
        <v/>
      </c>
      <c r="B592" s="227" t="str">
        <f t="shared" si="179"/>
        <v/>
      </c>
      <c r="C592" s="228"/>
      <c r="D592" s="229" t="str">
        <f t="shared" si="180"/>
        <v/>
      </c>
      <c r="E592" s="230"/>
      <c r="F592" s="231">
        <f t="shared" si="181"/>
        <v>0</v>
      </c>
      <c r="G592" s="296">
        <f t="shared" si="182"/>
        <v>0</v>
      </c>
    </row>
    <row r="593" spans="1:7" s="232" customFormat="1" ht="24" customHeight="1" x14ac:dyDescent="0.2">
      <c r="A593" s="229" t="str">
        <f t="shared" si="178"/>
        <v/>
      </c>
      <c r="B593" s="227" t="str">
        <f t="shared" si="179"/>
        <v/>
      </c>
      <c r="C593" s="228"/>
      <c r="D593" s="229" t="str">
        <f t="shared" si="180"/>
        <v/>
      </c>
      <c r="E593" s="230"/>
      <c r="F593" s="231">
        <f t="shared" si="181"/>
        <v>0</v>
      </c>
      <c r="G593" s="296">
        <f t="shared" si="182"/>
        <v>0</v>
      </c>
    </row>
    <row r="594" spans="1:7" s="232" customFormat="1" ht="24" customHeight="1" x14ac:dyDescent="0.2">
      <c r="A594" s="229" t="str">
        <f t="shared" si="178"/>
        <v/>
      </c>
      <c r="B594" s="227" t="str">
        <f t="shared" si="179"/>
        <v/>
      </c>
      <c r="C594" s="228"/>
      <c r="D594" s="229" t="str">
        <f t="shared" si="180"/>
        <v/>
      </c>
      <c r="E594" s="230"/>
      <c r="F594" s="231">
        <f t="shared" si="181"/>
        <v>0</v>
      </c>
      <c r="G594" s="296">
        <f t="shared" si="182"/>
        <v>0</v>
      </c>
    </row>
    <row r="595" spans="1:7" s="232" customFormat="1" ht="24" customHeight="1" x14ac:dyDescent="0.2">
      <c r="A595" s="229" t="str">
        <f t="shared" si="178"/>
        <v/>
      </c>
      <c r="B595" s="227" t="str">
        <f t="shared" si="179"/>
        <v/>
      </c>
      <c r="C595" s="228"/>
      <c r="D595" s="229" t="str">
        <f t="shared" si="180"/>
        <v/>
      </c>
      <c r="E595" s="230"/>
      <c r="F595" s="231">
        <f t="shared" si="181"/>
        <v>0</v>
      </c>
      <c r="G595" s="296">
        <f t="shared" si="182"/>
        <v>0</v>
      </c>
    </row>
    <row r="596" spans="1:7" s="232" customFormat="1" ht="24" customHeight="1" x14ac:dyDescent="0.2">
      <c r="A596" s="229" t="str">
        <f t="shared" si="178"/>
        <v/>
      </c>
      <c r="B596" s="227" t="str">
        <f t="shared" si="179"/>
        <v/>
      </c>
      <c r="C596" s="228"/>
      <c r="D596" s="229" t="str">
        <f t="shared" si="180"/>
        <v/>
      </c>
      <c r="E596" s="230"/>
      <c r="F596" s="231">
        <f t="shared" si="181"/>
        <v>0</v>
      </c>
      <c r="G596" s="296">
        <f t="shared" si="182"/>
        <v>0</v>
      </c>
    </row>
    <row r="597" spans="1:7" ht="24" customHeight="1" x14ac:dyDescent="0.2">
      <c r="A597" s="300"/>
      <c r="B597" s="103"/>
      <c r="C597" s="97"/>
      <c r="D597" s="103"/>
      <c r="E597" s="104"/>
      <c r="F597" s="368" t="s">
        <v>33</v>
      </c>
      <c r="G597" s="298">
        <f>SUBTOTAL(9,G588:G596)</f>
        <v>0</v>
      </c>
    </row>
    <row r="598" spans="1:7" ht="24" customHeight="1" x14ac:dyDescent="0.2">
      <c r="A598" s="301"/>
      <c r="B598" s="103"/>
      <c r="C598" s="97"/>
      <c r="D598" s="103"/>
      <c r="E598" s="104"/>
      <c r="F598" s="105"/>
      <c r="G598" s="299"/>
    </row>
    <row r="599" spans="1:7" ht="24" customHeight="1" x14ac:dyDescent="0.2">
      <c r="A599" s="302">
        <f>B557</f>
        <v>12</v>
      </c>
      <c r="B599" s="303" t="str">
        <f>C557</f>
        <v>Escuela Provincia de la Pampa</v>
      </c>
      <c r="C599" s="111"/>
      <c r="D599" s="111" t="s">
        <v>34</v>
      </c>
      <c r="E599" s="112"/>
      <c r="F599" s="305" t="s">
        <v>35</v>
      </c>
      <c r="G599" s="304">
        <f>SUBTOTAL(9,G562:G598)</f>
        <v>0</v>
      </c>
    </row>
    <row r="601" spans="1:7" ht="24" customHeight="1" x14ac:dyDescent="0.2">
      <c r="A601" s="284" t="s">
        <v>37</v>
      </c>
      <c r="B601" s="285"/>
      <c r="C601" s="285"/>
      <c r="D601" s="285"/>
      <c r="E601" s="285"/>
      <c r="F601" s="285"/>
      <c r="G601" s="286"/>
    </row>
    <row r="602" spans="1:7" ht="24" customHeight="1" x14ac:dyDescent="0.2">
      <c r="A602" s="287" t="s">
        <v>602</v>
      </c>
      <c r="B602" s="99" t="str">
        <f>Comitente</f>
        <v>DIRECCION PROVINCIAL REDES DE GAS</v>
      </c>
      <c r="C602" s="94"/>
      <c r="D602" s="100"/>
      <c r="E602" s="100"/>
      <c r="F602" s="101"/>
      <c r="G602" s="288"/>
    </row>
    <row r="603" spans="1:7" ht="24" customHeight="1" x14ac:dyDescent="0.2">
      <c r="A603" s="287" t="s">
        <v>603</v>
      </c>
      <c r="B603" s="99">
        <f>Contratista</f>
        <v>0</v>
      </c>
      <c r="C603" s="95"/>
      <c r="D603" s="95"/>
      <c r="E603" s="95"/>
      <c r="F603" s="102"/>
      <c r="G603" s="289"/>
    </row>
    <row r="604" spans="1:7" ht="24" customHeight="1" x14ac:dyDescent="0.2">
      <c r="A604" s="287" t="s">
        <v>24</v>
      </c>
      <c r="B604" s="99" t="str">
        <f>Obra</f>
        <v>“SERVICIO de MANTENIMIENTO de las INSTALACIONES de GAS en los ESTABLECIMIENTOS EDUCATIVOS”</v>
      </c>
      <c r="C604" s="95"/>
      <c r="D604" s="95"/>
      <c r="E604" s="95"/>
      <c r="F604" s="102" t="s">
        <v>38</v>
      </c>
      <c r="G604" s="290">
        <f>Fecha_Base</f>
        <v>0</v>
      </c>
    </row>
    <row r="605" spans="1:7" ht="24" customHeight="1" x14ac:dyDescent="0.2">
      <c r="A605" s="291" t="s">
        <v>601</v>
      </c>
      <c r="B605" s="96" t="str">
        <f>Ubicación</f>
        <v>DEPARTAMENTO JACHAL A</v>
      </c>
      <c r="C605" s="96"/>
      <c r="D605" s="103"/>
      <c r="E605" s="104"/>
      <c r="F605" s="105"/>
      <c r="G605" s="292"/>
    </row>
    <row r="606" spans="1:7" ht="24" customHeight="1" x14ac:dyDescent="0.2">
      <c r="A606" s="291" t="s">
        <v>39</v>
      </c>
      <c r="B606" s="106" t="str">
        <f>IFERROR(VALUE(LEFT(B607,FIND(".",B607)-1)),"")</f>
        <v/>
      </c>
      <c r="C606" s="97" t="str">
        <f>IFERROR(VLOOKUP(B606,Tabla_CyP,2,FALSE),"")</f>
        <v/>
      </c>
      <c r="D606" s="97"/>
      <c r="E606" s="104"/>
      <c r="F606" s="105"/>
      <c r="G606" s="292"/>
    </row>
    <row r="607" spans="1:7" ht="24" customHeight="1" x14ac:dyDescent="0.2">
      <c r="A607" s="291" t="s">
        <v>25</v>
      </c>
      <c r="B607" s="107">
        <f>IFERROR(VLOOKUP(COUNTIF($A$1:A607,"ANALISIS DE PRECIOS"),Tabla_NumeroItem,2,FALSE),"")</f>
        <v>13</v>
      </c>
      <c r="C607" s="97" t="str">
        <f>IFERROR(VLOOKUP(B607,Tabla_CyP,2,FALSE),"")</f>
        <v xml:space="preserve"> Escuela Bienvenida Sarmiento</v>
      </c>
      <c r="D607" s="103"/>
      <c r="E607" s="104"/>
      <c r="F607" s="102" t="s">
        <v>26</v>
      </c>
      <c r="G607" s="293" t="str">
        <f>IFERROR(VLOOKUP(B607,Tabla_CyP,4,FALSE),"")</f>
        <v>1</v>
      </c>
    </row>
    <row r="608" spans="1:7" ht="24" customHeight="1" x14ac:dyDescent="0.2">
      <c r="A608" s="291"/>
      <c r="B608" s="96"/>
      <c r="C608" s="97"/>
      <c r="D608" s="103"/>
      <c r="E608" s="104"/>
      <c r="F608" s="105"/>
      <c r="G608" s="292"/>
    </row>
    <row r="609" spans="1:123" ht="24" customHeight="1" x14ac:dyDescent="0.2">
      <c r="A609" s="389" t="s">
        <v>507</v>
      </c>
      <c r="B609" s="390"/>
      <c r="C609" s="391" t="s">
        <v>0</v>
      </c>
      <c r="D609" s="391" t="s">
        <v>27</v>
      </c>
      <c r="E609" s="393" t="s">
        <v>28</v>
      </c>
      <c r="F609" s="387" t="s">
        <v>29</v>
      </c>
      <c r="G609" s="387" t="s">
        <v>30</v>
      </c>
    </row>
    <row r="610" spans="1:123" s="109" customFormat="1" ht="24" customHeight="1" x14ac:dyDescent="0.2">
      <c r="A610" s="108" t="s">
        <v>508</v>
      </c>
      <c r="B610" s="108" t="s">
        <v>509</v>
      </c>
      <c r="C610" s="392"/>
      <c r="D610" s="392"/>
      <c r="E610" s="394"/>
      <c r="F610" s="388"/>
      <c r="G610" s="388"/>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c r="AE610" s="233"/>
      <c r="AF610" s="233"/>
      <c r="AG610" s="233"/>
      <c r="AH610" s="233"/>
      <c r="AI610" s="233"/>
      <c r="AJ610" s="233"/>
      <c r="AK610" s="233"/>
      <c r="AL610" s="233"/>
      <c r="AM610" s="233"/>
      <c r="AN610" s="233"/>
      <c r="AO610" s="233"/>
      <c r="AP610" s="233"/>
      <c r="AQ610" s="233"/>
      <c r="AR610" s="233"/>
      <c r="AS610" s="233"/>
      <c r="AT610" s="233"/>
      <c r="AU610" s="233"/>
      <c r="AV610" s="233"/>
      <c r="AW610" s="233"/>
      <c r="AX610" s="233"/>
      <c r="AY610" s="233"/>
      <c r="AZ610" s="233"/>
      <c r="BA610" s="233"/>
      <c r="BB610" s="233"/>
      <c r="BC610" s="233"/>
      <c r="BD610" s="233"/>
      <c r="BE610" s="233"/>
      <c r="BF610" s="233"/>
      <c r="BG610" s="233"/>
      <c r="BH610" s="233"/>
      <c r="BI610" s="233"/>
      <c r="BJ610" s="233"/>
      <c r="BK610" s="233"/>
      <c r="BL610" s="233"/>
      <c r="BM610" s="233"/>
      <c r="BN610" s="233"/>
      <c r="BO610" s="233"/>
      <c r="BP610" s="233"/>
      <c r="BQ610" s="233"/>
      <c r="BR610" s="233"/>
      <c r="BS610" s="233"/>
      <c r="BT610" s="233"/>
      <c r="BU610" s="233"/>
      <c r="BV610" s="233"/>
      <c r="BW610" s="233"/>
      <c r="BX610" s="233"/>
      <c r="BY610" s="233"/>
      <c r="BZ610" s="233"/>
      <c r="CA610" s="233"/>
      <c r="CB610" s="233"/>
      <c r="CC610" s="233"/>
      <c r="CD610" s="233"/>
      <c r="CE610" s="233"/>
      <c r="CF610" s="233"/>
      <c r="CG610" s="233"/>
      <c r="CH610" s="233"/>
      <c r="CI610" s="233"/>
      <c r="CJ610" s="233"/>
      <c r="CK610" s="233"/>
      <c r="CL610" s="233"/>
      <c r="CM610" s="233"/>
      <c r="CN610" s="233"/>
      <c r="CO610" s="233"/>
      <c r="CP610" s="233"/>
      <c r="CQ610" s="233"/>
      <c r="CR610" s="233"/>
      <c r="CS610" s="233"/>
      <c r="CT610" s="233"/>
      <c r="CU610" s="233"/>
      <c r="CV610" s="233"/>
      <c r="CW610" s="233"/>
      <c r="CX610" s="233"/>
      <c r="CY610" s="233"/>
      <c r="CZ610" s="233"/>
      <c r="DA610" s="233"/>
      <c r="DB610" s="233"/>
      <c r="DC610" s="233"/>
      <c r="DD610" s="233"/>
      <c r="DE610" s="233"/>
      <c r="DF610" s="233"/>
      <c r="DG610" s="233"/>
      <c r="DH610" s="233"/>
      <c r="DI610" s="233"/>
      <c r="DJ610" s="233"/>
      <c r="DK610" s="233"/>
      <c r="DL610" s="233"/>
      <c r="DM610" s="233"/>
      <c r="DN610" s="233"/>
      <c r="DO610" s="233"/>
      <c r="DP610" s="233"/>
      <c r="DQ610" s="233"/>
      <c r="DR610" s="233"/>
      <c r="DS610" s="233"/>
    </row>
    <row r="611" spans="1:123" ht="24" customHeight="1" x14ac:dyDescent="0.2">
      <c r="A611" s="369"/>
      <c r="B611" s="110"/>
      <c r="C611" s="367" t="s">
        <v>604</v>
      </c>
      <c r="D611" s="111"/>
      <c r="E611" s="112"/>
      <c r="F611" s="113"/>
      <c r="G611" s="295"/>
    </row>
    <row r="612" spans="1:123" s="232" customFormat="1" ht="24" customHeight="1" x14ac:dyDescent="0.2">
      <c r="A612" s="229" t="str">
        <f t="shared" ref="A612:A625" si="183">IFERROR(VLOOKUP(C612,Tabla_Insumos,4,FALSE),"")</f>
        <v/>
      </c>
      <c r="B612" s="227" t="str">
        <f t="shared" ref="B612:B625" si="184">IFERROR(VLOOKUP(C612,Tabla_Insumos,5,FALSE),"")</f>
        <v/>
      </c>
      <c r="C612" s="228"/>
      <c r="D612" s="229" t="str">
        <f t="shared" ref="D612:D625" si="185">IFERROR(VLOOKUP(C612,Tabla_Insumos,2,FALSE),"")</f>
        <v/>
      </c>
      <c r="E612" s="230"/>
      <c r="F612" s="231">
        <f t="shared" ref="F612:F625" si="186">IFERROR(VLOOKUP(C612,Tabla_Insumos,3,FALSE),0)</f>
        <v>0</v>
      </c>
      <c r="G612" s="296">
        <f>ROUND(E612*F612,2)</f>
        <v>0</v>
      </c>
    </row>
    <row r="613" spans="1:123" s="232" customFormat="1" ht="24" customHeight="1" x14ac:dyDescent="0.2">
      <c r="A613" s="229" t="str">
        <f t="shared" si="183"/>
        <v/>
      </c>
      <c r="B613" s="227" t="str">
        <f t="shared" si="184"/>
        <v/>
      </c>
      <c r="C613" s="228"/>
      <c r="D613" s="229" t="str">
        <f t="shared" si="185"/>
        <v/>
      </c>
      <c r="E613" s="230"/>
      <c r="F613" s="231">
        <f t="shared" si="186"/>
        <v>0</v>
      </c>
      <c r="G613" s="296">
        <f t="shared" ref="G613:G625" si="187">ROUND(E613*F613,2)</f>
        <v>0</v>
      </c>
    </row>
    <row r="614" spans="1:123" s="232" customFormat="1" ht="24" customHeight="1" x14ac:dyDescent="0.2">
      <c r="A614" s="229" t="str">
        <f t="shared" si="183"/>
        <v/>
      </c>
      <c r="B614" s="227" t="str">
        <f t="shared" si="184"/>
        <v/>
      </c>
      <c r="C614" s="228"/>
      <c r="D614" s="229" t="str">
        <f t="shared" si="185"/>
        <v/>
      </c>
      <c r="E614" s="230"/>
      <c r="F614" s="231">
        <f t="shared" si="186"/>
        <v>0</v>
      </c>
      <c r="G614" s="296">
        <f t="shared" si="187"/>
        <v>0</v>
      </c>
    </row>
    <row r="615" spans="1:123" s="232" customFormat="1" ht="24" customHeight="1" x14ac:dyDescent="0.2">
      <c r="A615" s="229" t="str">
        <f t="shared" si="183"/>
        <v/>
      </c>
      <c r="B615" s="227" t="str">
        <f t="shared" si="184"/>
        <v/>
      </c>
      <c r="C615" s="228"/>
      <c r="D615" s="229" t="str">
        <f t="shared" si="185"/>
        <v/>
      </c>
      <c r="E615" s="230"/>
      <c r="F615" s="231">
        <f t="shared" si="186"/>
        <v>0</v>
      </c>
      <c r="G615" s="296">
        <f t="shared" si="187"/>
        <v>0</v>
      </c>
    </row>
    <row r="616" spans="1:123" s="232" customFormat="1" ht="24" customHeight="1" x14ac:dyDescent="0.2">
      <c r="A616" s="229" t="str">
        <f t="shared" si="183"/>
        <v/>
      </c>
      <c r="B616" s="227" t="str">
        <f t="shared" si="184"/>
        <v/>
      </c>
      <c r="C616" s="228"/>
      <c r="D616" s="229" t="str">
        <f t="shared" si="185"/>
        <v/>
      </c>
      <c r="E616" s="230"/>
      <c r="F616" s="231">
        <f t="shared" si="186"/>
        <v>0</v>
      </c>
      <c r="G616" s="296">
        <f t="shared" si="187"/>
        <v>0</v>
      </c>
    </row>
    <row r="617" spans="1:123" s="232" customFormat="1" ht="24" customHeight="1" x14ac:dyDescent="0.2">
      <c r="A617" s="229" t="str">
        <f t="shared" si="183"/>
        <v/>
      </c>
      <c r="B617" s="227" t="str">
        <f t="shared" si="184"/>
        <v/>
      </c>
      <c r="C617" s="228"/>
      <c r="D617" s="229" t="str">
        <f t="shared" si="185"/>
        <v/>
      </c>
      <c r="E617" s="230"/>
      <c r="F617" s="231">
        <f t="shared" si="186"/>
        <v>0</v>
      </c>
      <c r="G617" s="296">
        <f t="shared" si="187"/>
        <v>0</v>
      </c>
    </row>
    <row r="618" spans="1:123" s="232" customFormat="1" ht="24" customHeight="1" x14ac:dyDescent="0.2">
      <c r="A618" s="229" t="str">
        <f t="shared" si="183"/>
        <v/>
      </c>
      <c r="B618" s="227" t="str">
        <f t="shared" si="184"/>
        <v/>
      </c>
      <c r="C618" s="228"/>
      <c r="D618" s="229" t="str">
        <f t="shared" si="185"/>
        <v/>
      </c>
      <c r="E618" s="230"/>
      <c r="F618" s="231">
        <f t="shared" si="186"/>
        <v>0</v>
      </c>
      <c r="G618" s="296">
        <f t="shared" si="187"/>
        <v>0</v>
      </c>
    </row>
    <row r="619" spans="1:123" s="232" customFormat="1" ht="24" customHeight="1" x14ac:dyDescent="0.2">
      <c r="A619" s="229" t="str">
        <f t="shared" si="183"/>
        <v/>
      </c>
      <c r="B619" s="227" t="str">
        <f t="shared" si="184"/>
        <v/>
      </c>
      <c r="C619" s="228"/>
      <c r="D619" s="229" t="str">
        <f t="shared" si="185"/>
        <v/>
      </c>
      <c r="E619" s="230"/>
      <c r="F619" s="231">
        <f t="shared" si="186"/>
        <v>0</v>
      </c>
      <c r="G619" s="296">
        <f t="shared" si="187"/>
        <v>0</v>
      </c>
    </row>
    <row r="620" spans="1:123" s="232" customFormat="1" ht="24" customHeight="1" x14ac:dyDescent="0.2">
      <c r="A620" s="229" t="str">
        <f t="shared" si="183"/>
        <v/>
      </c>
      <c r="B620" s="227" t="str">
        <f t="shared" si="184"/>
        <v/>
      </c>
      <c r="C620" s="228"/>
      <c r="D620" s="229" t="str">
        <f t="shared" si="185"/>
        <v/>
      </c>
      <c r="E620" s="230"/>
      <c r="F620" s="231">
        <f t="shared" si="186"/>
        <v>0</v>
      </c>
      <c r="G620" s="296">
        <f t="shared" si="187"/>
        <v>0</v>
      </c>
    </row>
    <row r="621" spans="1:123" s="232" customFormat="1" ht="24" customHeight="1" x14ac:dyDescent="0.2">
      <c r="A621" s="229" t="str">
        <f t="shared" si="183"/>
        <v/>
      </c>
      <c r="B621" s="227" t="str">
        <f t="shared" si="184"/>
        <v/>
      </c>
      <c r="C621" s="228"/>
      <c r="D621" s="229" t="str">
        <f t="shared" si="185"/>
        <v/>
      </c>
      <c r="E621" s="230"/>
      <c r="F621" s="231">
        <f t="shared" si="186"/>
        <v>0</v>
      </c>
      <c r="G621" s="296">
        <f t="shared" si="187"/>
        <v>0</v>
      </c>
    </row>
    <row r="622" spans="1:123" s="232" customFormat="1" ht="24" customHeight="1" x14ac:dyDescent="0.2">
      <c r="A622" s="229" t="str">
        <f t="shared" si="183"/>
        <v/>
      </c>
      <c r="B622" s="227" t="str">
        <f t="shared" si="184"/>
        <v/>
      </c>
      <c r="C622" s="228"/>
      <c r="D622" s="229" t="str">
        <f t="shared" si="185"/>
        <v/>
      </c>
      <c r="E622" s="230"/>
      <c r="F622" s="231">
        <f t="shared" si="186"/>
        <v>0</v>
      </c>
      <c r="G622" s="296">
        <f t="shared" si="187"/>
        <v>0</v>
      </c>
    </row>
    <row r="623" spans="1:123" s="232" customFormat="1" ht="24" customHeight="1" x14ac:dyDescent="0.2">
      <c r="A623" s="229" t="str">
        <f t="shared" si="183"/>
        <v/>
      </c>
      <c r="B623" s="227" t="str">
        <f t="shared" si="184"/>
        <v/>
      </c>
      <c r="C623" s="228"/>
      <c r="D623" s="229" t="str">
        <f t="shared" si="185"/>
        <v/>
      </c>
      <c r="E623" s="230"/>
      <c r="F623" s="231">
        <f t="shared" si="186"/>
        <v>0</v>
      </c>
      <c r="G623" s="296">
        <f t="shared" si="187"/>
        <v>0</v>
      </c>
    </row>
    <row r="624" spans="1:123" s="232" customFormat="1" ht="24" customHeight="1" x14ac:dyDescent="0.2">
      <c r="A624" s="229" t="str">
        <f t="shared" si="183"/>
        <v/>
      </c>
      <c r="B624" s="227" t="str">
        <f t="shared" si="184"/>
        <v/>
      </c>
      <c r="C624" s="228"/>
      <c r="D624" s="229" t="str">
        <f t="shared" si="185"/>
        <v/>
      </c>
      <c r="E624" s="230"/>
      <c r="F624" s="231">
        <f t="shared" si="186"/>
        <v>0</v>
      </c>
      <c r="G624" s="296">
        <f t="shared" si="187"/>
        <v>0</v>
      </c>
    </row>
    <row r="625" spans="1:7" s="232" customFormat="1" ht="24" customHeight="1" x14ac:dyDescent="0.2">
      <c r="A625" s="229" t="str">
        <f t="shared" si="183"/>
        <v/>
      </c>
      <c r="B625" s="227" t="str">
        <f t="shared" si="184"/>
        <v/>
      </c>
      <c r="C625" s="228"/>
      <c r="D625" s="229" t="str">
        <f t="shared" si="185"/>
        <v/>
      </c>
      <c r="E625" s="230"/>
      <c r="F625" s="231">
        <f t="shared" si="186"/>
        <v>0</v>
      </c>
      <c r="G625" s="296">
        <f t="shared" si="187"/>
        <v>0</v>
      </c>
    </row>
    <row r="626" spans="1:7" ht="24" customHeight="1" x14ac:dyDescent="0.2">
      <c r="A626" s="297"/>
      <c r="B626" s="97"/>
      <c r="C626" s="97"/>
      <c r="D626" s="103"/>
      <c r="E626" s="104"/>
      <c r="F626" s="368" t="s">
        <v>31</v>
      </c>
      <c r="G626" s="298">
        <f>SUBTOTAL(9,G612:G625)</f>
        <v>0</v>
      </c>
    </row>
    <row r="627" spans="1:7" ht="24" customHeight="1" x14ac:dyDescent="0.2">
      <c r="A627" s="297"/>
      <c r="B627" s="97"/>
      <c r="C627" s="366" t="s">
        <v>605</v>
      </c>
      <c r="D627" s="103"/>
      <c r="E627" s="104"/>
      <c r="F627" s="105"/>
      <c r="G627" s="299"/>
    </row>
    <row r="628" spans="1:7" s="232" customFormat="1" ht="24" customHeight="1" x14ac:dyDescent="0.2">
      <c r="A628" s="229" t="str">
        <f t="shared" ref="A628:A635" si="188">IFERROR(VLOOKUP(C628,Tabla_Insumos,4,FALSE),"")</f>
        <v/>
      </c>
      <c r="B628" s="227">
        <f t="shared" ref="B628:B635" si="189">IFERROR(VLOOKUP(A628,Tabla_Indices,5,FALSE),"")</f>
        <v>0</v>
      </c>
      <c r="C628" s="228"/>
      <c r="D628" s="229" t="str">
        <f t="shared" ref="D628:D635" si="190">IFERROR(VLOOKUP(C628,Tabla_Insumos,2,FALSE),"")</f>
        <v/>
      </c>
      <c r="E628" s="230"/>
      <c r="F628" s="231">
        <f t="shared" ref="F628:F635" si="191">IFERROR(VLOOKUP(C628,Tabla_Insumos,3,FALSE),0)</f>
        <v>0</v>
      </c>
      <c r="G628" s="296">
        <f>ROUND(E628*F628,2)</f>
        <v>0</v>
      </c>
    </row>
    <row r="629" spans="1:7" s="232" customFormat="1" ht="24" customHeight="1" x14ac:dyDescent="0.2">
      <c r="A629" s="229" t="str">
        <f t="shared" si="188"/>
        <v/>
      </c>
      <c r="B629" s="227">
        <f t="shared" si="189"/>
        <v>0</v>
      </c>
      <c r="C629" s="228"/>
      <c r="D629" s="229" t="str">
        <f t="shared" si="190"/>
        <v/>
      </c>
      <c r="E629" s="230"/>
      <c r="F629" s="231">
        <f t="shared" si="191"/>
        <v>0</v>
      </c>
      <c r="G629" s="296">
        <f>ROUND(E629*F629,2)</f>
        <v>0</v>
      </c>
    </row>
    <row r="630" spans="1:7" s="232" customFormat="1" ht="24" customHeight="1" x14ac:dyDescent="0.2">
      <c r="A630" s="229" t="str">
        <f t="shared" si="188"/>
        <v/>
      </c>
      <c r="B630" s="227">
        <f t="shared" si="189"/>
        <v>0</v>
      </c>
      <c r="C630" s="228"/>
      <c r="D630" s="229" t="str">
        <f t="shared" si="190"/>
        <v/>
      </c>
      <c r="E630" s="230"/>
      <c r="F630" s="231">
        <f t="shared" si="191"/>
        <v>0</v>
      </c>
      <c r="G630" s="296">
        <f t="shared" ref="G630:G635" si="192">ROUND(E630*F630,2)</f>
        <v>0</v>
      </c>
    </row>
    <row r="631" spans="1:7" s="232" customFormat="1" ht="24" customHeight="1" x14ac:dyDescent="0.2">
      <c r="A631" s="229" t="str">
        <f t="shared" si="188"/>
        <v/>
      </c>
      <c r="B631" s="227">
        <f t="shared" si="189"/>
        <v>0</v>
      </c>
      <c r="C631" s="228"/>
      <c r="D631" s="229" t="str">
        <f t="shared" si="190"/>
        <v/>
      </c>
      <c r="E631" s="230"/>
      <c r="F631" s="231">
        <f t="shared" si="191"/>
        <v>0</v>
      </c>
      <c r="G631" s="296">
        <f t="shared" si="192"/>
        <v>0</v>
      </c>
    </row>
    <row r="632" spans="1:7" s="232" customFormat="1" ht="24" customHeight="1" x14ac:dyDescent="0.2">
      <c r="A632" s="229" t="str">
        <f t="shared" si="188"/>
        <v/>
      </c>
      <c r="B632" s="227">
        <f t="shared" si="189"/>
        <v>0</v>
      </c>
      <c r="C632" s="228"/>
      <c r="D632" s="229" t="str">
        <f t="shared" si="190"/>
        <v/>
      </c>
      <c r="E632" s="230"/>
      <c r="F632" s="231">
        <f t="shared" si="191"/>
        <v>0</v>
      </c>
      <c r="G632" s="296">
        <f t="shared" si="192"/>
        <v>0</v>
      </c>
    </row>
    <row r="633" spans="1:7" s="232" customFormat="1" ht="24" customHeight="1" x14ac:dyDescent="0.2">
      <c r="A633" s="229" t="str">
        <f t="shared" si="188"/>
        <v/>
      </c>
      <c r="B633" s="227">
        <f t="shared" si="189"/>
        <v>0</v>
      </c>
      <c r="C633" s="228"/>
      <c r="D633" s="229" t="str">
        <f t="shared" si="190"/>
        <v/>
      </c>
      <c r="E633" s="230"/>
      <c r="F633" s="231">
        <f t="shared" si="191"/>
        <v>0</v>
      </c>
      <c r="G633" s="296">
        <f t="shared" si="192"/>
        <v>0</v>
      </c>
    </row>
    <row r="634" spans="1:7" s="232" customFormat="1" ht="24" customHeight="1" x14ac:dyDescent="0.2">
      <c r="A634" s="229" t="str">
        <f t="shared" si="188"/>
        <v/>
      </c>
      <c r="B634" s="227">
        <f t="shared" si="189"/>
        <v>0</v>
      </c>
      <c r="C634" s="228"/>
      <c r="D634" s="229" t="str">
        <f t="shared" si="190"/>
        <v/>
      </c>
      <c r="E634" s="230"/>
      <c r="F634" s="231">
        <f t="shared" si="191"/>
        <v>0</v>
      </c>
      <c r="G634" s="296">
        <f t="shared" si="192"/>
        <v>0</v>
      </c>
    </row>
    <row r="635" spans="1:7" s="232" customFormat="1" ht="24" customHeight="1" x14ac:dyDescent="0.2">
      <c r="A635" s="229" t="str">
        <f t="shared" si="188"/>
        <v/>
      </c>
      <c r="B635" s="227">
        <f t="shared" si="189"/>
        <v>0</v>
      </c>
      <c r="C635" s="228"/>
      <c r="D635" s="229" t="str">
        <f t="shared" si="190"/>
        <v/>
      </c>
      <c r="E635" s="230"/>
      <c r="F635" s="231">
        <f t="shared" si="191"/>
        <v>0</v>
      </c>
      <c r="G635" s="296">
        <f t="shared" si="192"/>
        <v>0</v>
      </c>
    </row>
    <row r="636" spans="1:7" ht="24" customHeight="1" x14ac:dyDescent="0.2">
      <c r="A636" s="297"/>
      <c r="B636" s="97"/>
      <c r="C636" s="97"/>
      <c r="D636" s="103"/>
      <c r="E636" s="104"/>
      <c r="F636" s="368" t="s">
        <v>32</v>
      </c>
      <c r="G636" s="298">
        <f>SUBTOTAL(9,G628:G635)</f>
        <v>0</v>
      </c>
    </row>
    <row r="637" spans="1:7" ht="24" customHeight="1" x14ac:dyDescent="0.2">
      <c r="A637" s="297"/>
      <c r="B637" s="97"/>
      <c r="C637" s="366" t="s">
        <v>606</v>
      </c>
      <c r="D637" s="103"/>
      <c r="E637" s="104"/>
      <c r="F637" s="105"/>
      <c r="G637" s="299"/>
    </row>
    <row r="638" spans="1:7" s="232" customFormat="1" ht="24" customHeight="1" x14ac:dyDescent="0.2">
      <c r="A638" s="229" t="str">
        <f t="shared" ref="A638:A646" si="193">IFERROR(VLOOKUP(C638,Tabla_Insumos,4,FALSE),"")</f>
        <v/>
      </c>
      <c r="B638" s="227" t="str">
        <f t="shared" ref="B638:B646" si="194">IFERROR(VLOOKUP(C638,Tabla_Insumos,5,FALSE),"")</f>
        <v/>
      </c>
      <c r="C638" s="228"/>
      <c r="D638" s="229" t="str">
        <f t="shared" ref="D638:D646" si="195">IFERROR(VLOOKUP(C638,Tabla_Insumos,2,FALSE),"")</f>
        <v/>
      </c>
      <c r="E638" s="230"/>
      <c r="F638" s="231">
        <f t="shared" ref="F638:F646" si="196">IFERROR(VLOOKUP(C638,Tabla_Insumos,3,FALSE),0)</f>
        <v>0</v>
      </c>
      <c r="G638" s="296">
        <f t="shared" ref="G638:G646" si="197">ROUND(E638*F638,2)</f>
        <v>0</v>
      </c>
    </row>
    <row r="639" spans="1:7" s="232" customFormat="1" ht="24" customHeight="1" x14ac:dyDescent="0.2">
      <c r="A639" s="229" t="str">
        <f t="shared" si="193"/>
        <v/>
      </c>
      <c r="B639" s="227" t="str">
        <f t="shared" si="194"/>
        <v/>
      </c>
      <c r="C639" s="228"/>
      <c r="D639" s="229" t="str">
        <f t="shared" si="195"/>
        <v/>
      </c>
      <c r="E639" s="230"/>
      <c r="F639" s="231">
        <f t="shared" si="196"/>
        <v>0</v>
      </c>
      <c r="G639" s="296">
        <f t="shared" si="197"/>
        <v>0</v>
      </c>
    </row>
    <row r="640" spans="1:7" s="232" customFormat="1" ht="24" customHeight="1" x14ac:dyDescent="0.2">
      <c r="A640" s="229" t="str">
        <f t="shared" si="193"/>
        <v/>
      </c>
      <c r="B640" s="227" t="str">
        <f t="shared" si="194"/>
        <v/>
      </c>
      <c r="C640" s="228"/>
      <c r="D640" s="229" t="str">
        <f t="shared" si="195"/>
        <v/>
      </c>
      <c r="E640" s="230"/>
      <c r="F640" s="231">
        <f t="shared" si="196"/>
        <v>0</v>
      </c>
      <c r="G640" s="296">
        <f t="shared" si="197"/>
        <v>0</v>
      </c>
    </row>
    <row r="641" spans="1:7" s="232" customFormat="1" ht="24" customHeight="1" x14ac:dyDescent="0.2">
      <c r="A641" s="229" t="str">
        <f t="shared" si="193"/>
        <v/>
      </c>
      <c r="B641" s="227" t="str">
        <f t="shared" si="194"/>
        <v/>
      </c>
      <c r="C641" s="228"/>
      <c r="D641" s="229" t="str">
        <f t="shared" si="195"/>
        <v/>
      </c>
      <c r="E641" s="230"/>
      <c r="F641" s="231">
        <f t="shared" si="196"/>
        <v>0</v>
      </c>
      <c r="G641" s="296">
        <f t="shared" si="197"/>
        <v>0</v>
      </c>
    </row>
    <row r="642" spans="1:7" s="232" customFormat="1" ht="24" customHeight="1" x14ac:dyDescent="0.2">
      <c r="A642" s="229" t="str">
        <f t="shared" si="193"/>
        <v/>
      </c>
      <c r="B642" s="227" t="str">
        <f t="shared" si="194"/>
        <v/>
      </c>
      <c r="C642" s="228"/>
      <c r="D642" s="229" t="str">
        <f t="shared" si="195"/>
        <v/>
      </c>
      <c r="E642" s="230"/>
      <c r="F642" s="231">
        <f t="shared" si="196"/>
        <v>0</v>
      </c>
      <c r="G642" s="296">
        <f t="shared" si="197"/>
        <v>0</v>
      </c>
    </row>
    <row r="643" spans="1:7" s="232" customFormat="1" ht="24" customHeight="1" x14ac:dyDescent="0.2">
      <c r="A643" s="229" t="str">
        <f t="shared" si="193"/>
        <v/>
      </c>
      <c r="B643" s="227" t="str">
        <f t="shared" si="194"/>
        <v/>
      </c>
      <c r="C643" s="228"/>
      <c r="D643" s="229" t="str">
        <f t="shared" si="195"/>
        <v/>
      </c>
      <c r="E643" s="230"/>
      <c r="F643" s="231">
        <f t="shared" si="196"/>
        <v>0</v>
      </c>
      <c r="G643" s="296">
        <f t="shared" si="197"/>
        <v>0</v>
      </c>
    </row>
    <row r="644" spans="1:7" s="232" customFormat="1" ht="24" customHeight="1" x14ac:dyDescent="0.2">
      <c r="A644" s="229" t="str">
        <f t="shared" si="193"/>
        <v/>
      </c>
      <c r="B644" s="227" t="str">
        <f t="shared" si="194"/>
        <v/>
      </c>
      <c r="C644" s="228"/>
      <c r="D644" s="229" t="str">
        <f t="shared" si="195"/>
        <v/>
      </c>
      <c r="E644" s="230"/>
      <c r="F644" s="231">
        <f t="shared" si="196"/>
        <v>0</v>
      </c>
      <c r="G644" s="296">
        <f t="shared" si="197"/>
        <v>0</v>
      </c>
    </row>
    <row r="645" spans="1:7" s="232" customFormat="1" ht="24" customHeight="1" x14ac:dyDescent="0.2">
      <c r="A645" s="229" t="str">
        <f t="shared" si="193"/>
        <v/>
      </c>
      <c r="B645" s="227" t="str">
        <f t="shared" si="194"/>
        <v/>
      </c>
      <c r="C645" s="228"/>
      <c r="D645" s="229" t="str">
        <f t="shared" si="195"/>
        <v/>
      </c>
      <c r="E645" s="230"/>
      <c r="F645" s="231">
        <f t="shared" si="196"/>
        <v>0</v>
      </c>
      <c r="G645" s="296">
        <f t="shared" si="197"/>
        <v>0</v>
      </c>
    </row>
    <row r="646" spans="1:7" s="232" customFormat="1" ht="24" customHeight="1" x14ac:dyDescent="0.2">
      <c r="A646" s="229" t="str">
        <f t="shared" si="193"/>
        <v/>
      </c>
      <c r="B646" s="227" t="str">
        <f t="shared" si="194"/>
        <v/>
      </c>
      <c r="C646" s="228"/>
      <c r="D646" s="229" t="str">
        <f t="shared" si="195"/>
        <v/>
      </c>
      <c r="E646" s="230"/>
      <c r="F646" s="231">
        <f t="shared" si="196"/>
        <v>0</v>
      </c>
      <c r="G646" s="296">
        <f t="shared" si="197"/>
        <v>0</v>
      </c>
    </row>
    <row r="647" spans="1:7" ht="24" customHeight="1" x14ac:dyDescent="0.2">
      <c r="A647" s="300"/>
      <c r="B647" s="103"/>
      <c r="C647" s="97"/>
      <c r="D647" s="103"/>
      <c r="E647" s="104"/>
      <c r="F647" s="368" t="s">
        <v>33</v>
      </c>
      <c r="G647" s="298">
        <f>SUBTOTAL(9,G638:G646)</f>
        <v>0</v>
      </c>
    </row>
    <row r="648" spans="1:7" ht="24" customHeight="1" x14ac:dyDescent="0.2">
      <c r="A648" s="301"/>
      <c r="B648" s="103"/>
      <c r="C648" s="97"/>
      <c r="D648" s="103"/>
      <c r="E648" s="104"/>
      <c r="F648" s="105"/>
      <c r="G648" s="299"/>
    </row>
    <row r="649" spans="1:7" ht="24" customHeight="1" x14ac:dyDescent="0.2">
      <c r="A649" s="302">
        <f>B607</f>
        <v>13</v>
      </c>
      <c r="B649" s="303" t="str">
        <f>C607</f>
        <v xml:space="preserve"> Escuela Bienvenida Sarmiento</v>
      </c>
      <c r="C649" s="111"/>
      <c r="D649" s="111" t="s">
        <v>34</v>
      </c>
      <c r="E649" s="112"/>
      <c r="F649" s="305" t="s">
        <v>35</v>
      </c>
      <c r="G649" s="304">
        <f>SUBTOTAL(9,G612:G648)</f>
        <v>0</v>
      </c>
    </row>
    <row r="651" spans="1:7" ht="24" customHeight="1" x14ac:dyDescent="0.2">
      <c r="A651" s="284" t="s">
        <v>37</v>
      </c>
      <c r="B651" s="285"/>
      <c r="C651" s="285"/>
      <c r="D651" s="285"/>
      <c r="E651" s="285"/>
      <c r="F651" s="285"/>
      <c r="G651" s="286"/>
    </row>
    <row r="652" spans="1:7" ht="24" customHeight="1" x14ac:dyDescent="0.2">
      <c r="A652" s="287" t="s">
        <v>602</v>
      </c>
      <c r="B652" s="99" t="str">
        <f>Comitente</f>
        <v>DIRECCION PROVINCIAL REDES DE GAS</v>
      </c>
      <c r="C652" s="94"/>
      <c r="D652" s="100"/>
      <c r="E652" s="100"/>
      <c r="F652" s="101"/>
      <c r="G652" s="288"/>
    </row>
    <row r="653" spans="1:7" ht="24" customHeight="1" x14ac:dyDescent="0.2">
      <c r="A653" s="287" t="s">
        <v>603</v>
      </c>
      <c r="B653" s="99">
        <f>Contratista</f>
        <v>0</v>
      </c>
      <c r="C653" s="95"/>
      <c r="D653" s="95"/>
      <c r="E653" s="95"/>
      <c r="F653" s="102"/>
      <c r="G653" s="289"/>
    </row>
    <row r="654" spans="1:7" ht="24" customHeight="1" x14ac:dyDescent="0.2">
      <c r="A654" s="287" t="s">
        <v>24</v>
      </c>
      <c r="B654" s="99" t="str">
        <f>Obra</f>
        <v>“SERVICIO de MANTENIMIENTO de las INSTALACIONES de GAS en los ESTABLECIMIENTOS EDUCATIVOS”</v>
      </c>
      <c r="C654" s="95"/>
      <c r="D654" s="95"/>
      <c r="E654" s="95"/>
      <c r="F654" s="102" t="s">
        <v>38</v>
      </c>
      <c r="G654" s="290">
        <f>Fecha_Base</f>
        <v>0</v>
      </c>
    </row>
    <row r="655" spans="1:7" ht="24" customHeight="1" x14ac:dyDescent="0.2">
      <c r="A655" s="291" t="s">
        <v>601</v>
      </c>
      <c r="B655" s="96" t="str">
        <f>Ubicación</f>
        <v>DEPARTAMENTO JACHAL A</v>
      </c>
      <c r="C655" s="96"/>
      <c r="D655" s="103"/>
      <c r="E655" s="104"/>
      <c r="F655" s="105"/>
      <c r="G655" s="292"/>
    </row>
    <row r="656" spans="1:7" ht="24" customHeight="1" x14ac:dyDescent="0.2">
      <c r="A656" s="291" t="s">
        <v>39</v>
      </c>
      <c r="B656" s="106" t="str">
        <f>IFERROR(VALUE(LEFT(B657,FIND(".",B657)-1)),"")</f>
        <v/>
      </c>
      <c r="C656" s="97" t="str">
        <f>IFERROR(VLOOKUP(B656,Tabla_CyP,2,FALSE),"")</f>
        <v/>
      </c>
      <c r="D656" s="97"/>
      <c r="E656" s="104"/>
      <c r="F656" s="105"/>
      <c r="G656" s="292"/>
    </row>
    <row r="657" spans="1:123" ht="24" customHeight="1" x14ac:dyDescent="0.2">
      <c r="A657" s="291" t="s">
        <v>25</v>
      </c>
      <c r="B657" s="107">
        <f>IFERROR(VLOOKUP(COUNTIF($A$1:A657,"ANALISIS DE PRECIOS"),Tabla_NumeroItem,2,FALSE),"")</f>
        <v>14</v>
      </c>
      <c r="C657" s="97" t="str">
        <f>IFERROR(VLOOKUP(B657,Tabla_CyP,2,FALSE),"")</f>
        <v xml:space="preserve"> Escuela Agrotécnica Manuel Belgrano</v>
      </c>
      <c r="D657" s="103"/>
      <c r="E657" s="104"/>
      <c r="F657" s="102" t="s">
        <v>26</v>
      </c>
      <c r="G657" s="293" t="str">
        <f>IFERROR(VLOOKUP(B657,Tabla_CyP,4,FALSE),"")</f>
        <v>1</v>
      </c>
    </row>
    <row r="658" spans="1:123" ht="24" customHeight="1" x14ac:dyDescent="0.2">
      <c r="A658" s="291"/>
      <c r="B658" s="96"/>
      <c r="C658" s="97"/>
      <c r="D658" s="103"/>
      <c r="E658" s="104"/>
      <c r="F658" s="105"/>
      <c r="G658" s="292"/>
    </row>
    <row r="659" spans="1:123" ht="24" customHeight="1" x14ac:dyDescent="0.2">
      <c r="A659" s="389" t="s">
        <v>507</v>
      </c>
      <c r="B659" s="390"/>
      <c r="C659" s="391" t="s">
        <v>0</v>
      </c>
      <c r="D659" s="391" t="s">
        <v>27</v>
      </c>
      <c r="E659" s="393" t="s">
        <v>28</v>
      </c>
      <c r="F659" s="387" t="s">
        <v>29</v>
      </c>
      <c r="G659" s="387" t="s">
        <v>30</v>
      </c>
    </row>
    <row r="660" spans="1:123" s="109" customFormat="1" ht="24" customHeight="1" x14ac:dyDescent="0.2">
      <c r="A660" s="108" t="s">
        <v>508</v>
      </c>
      <c r="B660" s="108" t="s">
        <v>509</v>
      </c>
      <c r="C660" s="392"/>
      <c r="D660" s="392"/>
      <c r="E660" s="394"/>
      <c r="F660" s="388"/>
      <c r="G660" s="388"/>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c r="AE660" s="233"/>
      <c r="AF660" s="233"/>
      <c r="AG660" s="233"/>
      <c r="AH660" s="233"/>
      <c r="AI660" s="233"/>
      <c r="AJ660" s="233"/>
      <c r="AK660" s="233"/>
      <c r="AL660" s="233"/>
      <c r="AM660" s="233"/>
      <c r="AN660" s="233"/>
      <c r="AO660" s="233"/>
      <c r="AP660" s="233"/>
      <c r="AQ660" s="233"/>
      <c r="AR660" s="233"/>
      <c r="AS660" s="233"/>
      <c r="AT660" s="233"/>
      <c r="AU660" s="233"/>
      <c r="AV660" s="233"/>
      <c r="AW660" s="233"/>
      <c r="AX660" s="233"/>
      <c r="AY660" s="233"/>
      <c r="AZ660" s="233"/>
      <c r="BA660" s="233"/>
      <c r="BB660" s="233"/>
      <c r="BC660" s="233"/>
      <c r="BD660" s="233"/>
      <c r="BE660" s="233"/>
      <c r="BF660" s="233"/>
      <c r="BG660" s="233"/>
      <c r="BH660" s="233"/>
      <c r="BI660" s="233"/>
      <c r="BJ660" s="233"/>
      <c r="BK660" s="233"/>
      <c r="BL660" s="233"/>
      <c r="BM660" s="233"/>
      <c r="BN660" s="233"/>
      <c r="BO660" s="233"/>
      <c r="BP660" s="233"/>
      <c r="BQ660" s="233"/>
      <c r="BR660" s="233"/>
      <c r="BS660" s="233"/>
      <c r="BT660" s="233"/>
      <c r="BU660" s="233"/>
      <c r="BV660" s="233"/>
      <c r="BW660" s="233"/>
      <c r="BX660" s="233"/>
      <c r="BY660" s="233"/>
      <c r="BZ660" s="233"/>
      <c r="CA660" s="233"/>
      <c r="CB660" s="233"/>
      <c r="CC660" s="233"/>
      <c r="CD660" s="233"/>
      <c r="CE660" s="233"/>
      <c r="CF660" s="233"/>
      <c r="CG660" s="233"/>
      <c r="CH660" s="233"/>
      <c r="CI660" s="233"/>
      <c r="CJ660" s="233"/>
      <c r="CK660" s="233"/>
      <c r="CL660" s="233"/>
      <c r="CM660" s="233"/>
      <c r="CN660" s="233"/>
      <c r="CO660" s="233"/>
      <c r="CP660" s="233"/>
      <c r="CQ660" s="233"/>
      <c r="CR660" s="233"/>
      <c r="CS660" s="233"/>
      <c r="CT660" s="233"/>
      <c r="CU660" s="233"/>
      <c r="CV660" s="233"/>
      <c r="CW660" s="233"/>
      <c r="CX660" s="233"/>
      <c r="CY660" s="233"/>
      <c r="CZ660" s="233"/>
      <c r="DA660" s="233"/>
      <c r="DB660" s="233"/>
      <c r="DC660" s="233"/>
      <c r="DD660" s="233"/>
      <c r="DE660" s="233"/>
      <c r="DF660" s="233"/>
      <c r="DG660" s="233"/>
      <c r="DH660" s="233"/>
      <c r="DI660" s="233"/>
      <c r="DJ660" s="233"/>
      <c r="DK660" s="233"/>
      <c r="DL660" s="233"/>
      <c r="DM660" s="233"/>
      <c r="DN660" s="233"/>
      <c r="DO660" s="233"/>
      <c r="DP660" s="233"/>
      <c r="DQ660" s="233"/>
      <c r="DR660" s="233"/>
      <c r="DS660" s="233"/>
    </row>
    <row r="661" spans="1:123" ht="24" customHeight="1" x14ac:dyDescent="0.2">
      <c r="A661" s="369"/>
      <c r="B661" s="110"/>
      <c r="C661" s="367" t="s">
        <v>604</v>
      </c>
      <c r="D661" s="111"/>
      <c r="E661" s="112"/>
      <c r="F661" s="113"/>
      <c r="G661" s="295"/>
    </row>
    <row r="662" spans="1:123" s="232" customFormat="1" ht="24" customHeight="1" x14ac:dyDescent="0.2">
      <c r="A662" s="229" t="str">
        <f t="shared" ref="A662:A675" si="198">IFERROR(VLOOKUP(C662,Tabla_Insumos,4,FALSE),"")</f>
        <v/>
      </c>
      <c r="B662" s="227" t="str">
        <f t="shared" ref="B662:B675" si="199">IFERROR(VLOOKUP(C662,Tabla_Insumos,5,FALSE),"")</f>
        <v/>
      </c>
      <c r="C662" s="228"/>
      <c r="D662" s="229" t="str">
        <f t="shared" ref="D662:D675" si="200">IFERROR(VLOOKUP(C662,Tabla_Insumos,2,FALSE),"")</f>
        <v/>
      </c>
      <c r="E662" s="230"/>
      <c r="F662" s="231">
        <f t="shared" ref="F662:F675" si="201">IFERROR(VLOOKUP(C662,Tabla_Insumos,3,FALSE),0)</f>
        <v>0</v>
      </c>
      <c r="G662" s="296">
        <f>ROUND(E662*F662,2)</f>
        <v>0</v>
      </c>
    </row>
    <row r="663" spans="1:123" s="232" customFormat="1" ht="24" customHeight="1" x14ac:dyDescent="0.2">
      <c r="A663" s="229" t="str">
        <f t="shared" si="198"/>
        <v/>
      </c>
      <c r="B663" s="227" t="str">
        <f t="shared" si="199"/>
        <v/>
      </c>
      <c r="C663" s="228"/>
      <c r="D663" s="229" t="str">
        <f t="shared" si="200"/>
        <v/>
      </c>
      <c r="E663" s="230"/>
      <c r="F663" s="231">
        <f t="shared" si="201"/>
        <v>0</v>
      </c>
      <c r="G663" s="296">
        <f t="shared" ref="G663:G675" si="202">ROUND(E663*F663,2)</f>
        <v>0</v>
      </c>
    </row>
    <row r="664" spans="1:123" s="232" customFormat="1" ht="24" customHeight="1" x14ac:dyDescent="0.2">
      <c r="A664" s="229" t="str">
        <f t="shared" si="198"/>
        <v/>
      </c>
      <c r="B664" s="227" t="str">
        <f t="shared" si="199"/>
        <v/>
      </c>
      <c r="C664" s="228"/>
      <c r="D664" s="229" t="str">
        <f t="shared" si="200"/>
        <v/>
      </c>
      <c r="E664" s="230"/>
      <c r="F664" s="231">
        <f t="shared" si="201"/>
        <v>0</v>
      </c>
      <c r="G664" s="296">
        <f t="shared" si="202"/>
        <v>0</v>
      </c>
    </row>
    <row r="665" spans="1:123" s="232" customFormat="1" ht="24" customHeight="1" x14ac:dyDescent="0.2">
      <c r="A665" s="229" t="str">
        <f t="shared" si="198"/>
        <v/>
      </c>
      <c r="B665" s="227" t="str">
        <f t="shared" si="199"/>
        <v/>
      </c>
      <c r="C665" s="228"/>
      <c r="D665" s="229" t="str">
        <f t="shared" si="200"/>
        <v/>
      </c>
      <c r="E665" s="230"/>
      <c r="F665" s="231">
        <f t="shared" si="201"/>
        <v>0</v>
      </c>
      <c r="G665" s="296">
        <f t="shared" si="202"/>
        <v>0</v>
      </c>
    </row>
    <row r="666" spans="1:123" s="232" customFormat="1" ht="24" customHeight="1" x14ac:dyDescent="0.2">
      <c r="A666" s="229" t="str">
        <f t="shared" si="198"/>
        <v/>
      </c>
      <c r="B666" s="227" t="str">
        <f t="shared" si="199"/>
        <v/>
      </c>
      <c r="C666" s="228"/>
      <c r="D666" s="229" t="str">
        <f t="shared" si="200"/>
        <v/>
      </c>
      <c r="E666" s="230"/>
      <c r="F666" s="231">
        <f t="shared" si="201"/>
        <v>0</v>
      </c>
      <c r="G666" s="296">
        <f t="shared" si="202"/>
        <v>0</v>
      </c>
    </row>
    <row r="667" spans="1:123" s="232" customFormat="1" ht="24" customHeight="1" x14ac:dyDescent="0.2">
      <c r="A667" s="229" t="str">
        <f t="shared" si="198"/>
        <v/>
      </c>
      <c r="B667" s="227" t="str">
        <f t="shared" si="199"/>
        <v/>
      </c>
      <c r="C667" s="228"/>
      <c r="D667" s="229" t="str">
        <f t="shared" si="200"/>
        <v/>
      </c>
      <c r="E667" s="230"/>
      <c r="F667" s="231">
        <f t="shared" si="201"/>
        <v>0</v>
      </c>
      <c r="G667" s="296">
        <f t="shared" si="202"/>
        <v>0</v>
      </c>
    </row>
    <row r="668" spans="1:123" s="232" customFormat="1" ht="24" customHeight="1" x14ac:dyDescent="0.2">
      <c r="A668" s="229" t="str">
        <f t="shared" si="198"/>
        <v/>
      </c>
      <c r="B668" s="227" t="str">
        <f t="shared" si="199"/>
        <v/>
      </c>
      <c r="C668" s="228"/>
      <c r="D668" s="229" t="str">
        <f t="shared" si="200"/>
        <v/>
      </c>
      <c r="E668" s="230"/>
      <c r="F668" s="231">
        <f t="shared" si="201"/>
        <v>0</v>
      </c>
      <c r="G668" s="296">
        <f t="shared" si="202"/>
        <v>0</v>
      </c>
    </row>
    <row r="669" spans="1:123" s="232" customFormat="1" ht="24" customHeight="1" x14ac:dyDescent="0.2">
      <c r="A669" s="229" t="str">
        <f t="shared" si="198"/>
        <v/>
      </c>
      <c r="B669" s="227" t="str">
        <f t="shared" si="199"/>
        <v/>
      </c>
      <c r="C669" s="228"/>
      <c r="D669" s="229" t="str">
        <f t="shared" si="200"/>
        <v/>
      </c>
      <c r="E669" s="230"/>
      <c r="F669" s="231">
        <f t="shared" si="201"/>
        <v>0</v>
      </c>
      <c r="G669" s="296">
        <f t="shared" si="202"/>
        <v>0</v>
      </c>
    </row>
    <row r="670" spans="1:123" s="232" customFormat="1" ht="24" customHeight="1" x14ac:dyDescent="0.2">
      <c r="A670" s="229" t="str">
        <f t="shared" si="198"/>
        <v/>
      </c>
      <c r="B670" s="227" t="str">
        <f t="shared" si="199"/>
        <v/>
      </c>
      <c r="C670" s="228"/>
      <c r="D670" s="229" t="str">
        <f t="shared" si="200"/>
        <v/>
      </c>
      <c r="E670" s="230"/>
      <c r="F670" s="231">
        <f t="shared" si="201"/>
        <v>0</v>
      </c>
      <c r="G670" s="296">
        <f t="shared" si="202"/>
        <v>0</v>
      </c>
    </row>
    <row r="671" spans="1:123" s="232" customFormat="1" ht="24" customHeight="1" x14ac:dyDescent="0.2">
      <c r="A671" s="229" t="str">
        <f t="shared" si="198"/>
        <v/>
      </c>
      <c r="B671" s="227" t="str">
        <f t="shared" si="199"/>
        <v/>
      </c>
      <c r="C671" s="228"/>
      <c r="D671" s="229" t="str">
        <f t="shared" si="200"/>
        <v/>
      </c>
      <c r="E671" s="230"/>
      <c r="F671" s="231">
        <f t="shared" si="201"/>
        <v>0</v>
      </c>
      <c r="G671" s="296">
        <f t="shared" si="202"/>
        <v>0</v>
      </c>
    </row>
    <row r="672" spans="1:123" s="232" customFormat="1" ht="24" customHeight="1" x14ac:dyDescent="0.2">
      <c r="A672" s="229" t="str">
        <f t="shared" si="198"/>
        <v/>
      </c>
      <c r="B672" s="227" t="str">
        <f t="shared" si="199"/>
        <v/>
      </c>
      <c r="C672" s="228"/>
      <c r="D672" s="229" t="str">
        <f t="shared" si="200"/>
        <v/>
      </c>
      <c r="E672" s="230"/>
      <c r="F672" s="231">
        <f t="shared" si="201"/>
        <v>0</v>
      </c>
      <c r="G672" s="296">
        <f t="shared" si="202"/>
        <v>0</v>
      </c>
    </row>
    <row r="673" spans="1:7" s="232" customFormat="1" ht="24" customHeight="1" x14ac:dyDescent="0.2">
      <c r="A673" s="229" t="str">
        <f t="shared" si="198"/>
        <v/>
      </c>
      <c r="B673" s="227" t="str">
        <f t="shared" si="199"/>
        <v/>
      </c>
      <c r="C673" s="228"/>
      <c r="D673" s="229" t="str">
        <f t="shared" si="200"/>
        <v/>
      </c>
      <c r="E673" s="230"/>
      <c r="F673" s="231">
        <f t="shared" si="201"/>
        <v>0</v>
      </c>
      <c r="G673" s="296">
        <f t="shared" si="202"/>
        <v>0</v>
      </c>
    </row>
    <row r="674" spans="1:7" s="232" customFormat="1" ht="24" customHeight="1" x14ac:dyDescent="0.2">
      <c r="A674" s="229" t="str">
        <f t="shared" si="198"/>
        <v/>
      </c>
      <c r="B674" s="227" t="str">
        <f t="shared" si="199"/>
        <v/>
      </c>
      <c r="C674" s="228"/>
      <c r="D674" s="229" t="str">
        <f t="shared" si="200"/>
        <v/>
      </c>
      <c r="E674" s="230"/>
      <c r="F674" s="231">
        <f t="shared" si="201"/>
        <v>0</v>
      </c>
      <c r="G674" s="296">
        <f t="shared" si="202"/>
        <v>0</v>
      </c>
    </row>
    <row r="675" spans="1:7" s="232" customFormat="1" ht="24" customHeight="1" x14ac:dyDescent="0.2">
      <c r="A675" s="229" t="str">
        <f t="shared" si="198"/>
        <v/>
      </c>
      <c r="B675" s="227" t="str">
        <f t="shared" si="199"/>
        <v/>
      </c>
      <c r="C675" s="228"/>
      <c r="D675" s="229" t="str">
        <f t="shared" si="200"/>
        <v/>
      </c>
      <c r="E675" s="230"/>
      <c r="F675" s="231">
        <f t="shared" si="201"/>
        <v>0</v>
      </c>
      <c r="G675" s="296">
        <f t="shared" si="202"/>
        <v>0</v>
      </c>
    </row>
    <row r="676" spans="1:7" ht="24" customHeight="1" x14ac:dyDescent="0.2">
      <c r="A676" s="297"/>
      <c r="B676" s="97"/>
      <c r="C676" s="97"/>
      <c r="D676" s="103"/>
      <c r="E676" s="104"/>
      <c r="F676" s="368" t="s">
        <v>31</v>
      </c>
      <c r="G676" s="298">
        <f>SUBTOTAL(9,G662:G675)</f>
        <v>0</v>
      </c>
    </row>
    <row r="677" spans="1:7" ht="24" customHeight="1" x14ac:dyDescent="0.2">
      <c r="A677" s="297"/>
      <c r="B677" s="97"/>
      <c r="C677" s="366" t="s">
        <v>605</v>
      </c>
      <c r="D677" s="103"/>
      <c r="E677" s="104"/>
      <c r="F677" s="105"/>
      <c r="G677" s="299"/>
    </row>
    <row r="678" spans="1:7" s="232" customFormat="1" ht="24" customHeight="1" x14ac:dyDescent="0.2">
      <c r="A678" s="229" t="str">
        <f t="shared" ref="A678:A685" si="203">IFERROR(VLOOKUP(C678,Tabla_Insumos,4,FALSE),"")</f>
        <v/>
      </c>
      <c r="B678" s="227">
        <f t="shared" ref="B678:B685" si="204">IFERROR(VLOOKUP(A678,Tabla_Indices,5,FALSE),"")</f>
        <v>0</v>
      </c>
      <c r="C678" s="228"/>
      <c r="D678" s="229" t="str">
        <f t="shared" ref="D678:D685" si="205">IFERROR(VLOOKUP(C678,Tabla_Insumos,2,FALSE),"")</f>
        <v/>
      </c>
      <c r="E678" s="230"/>
      <c r="F678" s="231">
        <f t="shared" ref="F678:F685" si="206">IFERROR(VLOOKUP(C678,Tabla_Insumos,3,FALSE),0)</f>
        <v>0</v>
      </c>
      <c r="G678" s="296">
        <f>ROUND(E678*F678,2)</f>
        <v>0</v>
      </c>
    </row>
    <row r="679" spans="1:7" s="232" customFormat="1" ht="24" customHeight="1" x14ac:dyDescent="0.2">
      <c r="A679" s="229" t="str">
        <f t="shared" si="203"/>
        <v/>
      </c>
      <c r="B679" s="227">
        <f t="shared" si="204"/>
        <v>0</v>
      </c>
      <c r="C679" s="228"/>
      <c r="D679" s="229" t="str">
        <f t="shared" si="205"/>
        <v/>
      </c>
      <c r="E679" s="230"/>
      <c r="F679" s="231">
        <f t="shared" si="206"/>
        <v>0</v>
      </c>
      <c r="G679" s="296">
        <f>ROUND(E679*F679,2)</f>
        <v>0</v>
      </c>
    </row>
    <row r="680" spans="1:7" s="232" customFormat="1" ht="24" customHeight="1" x14ac:dyDescent="0.2">
      <c r="A680" s="229" t="str">
        <f t="shared" si="203"/>
        <v/>
      </c>
      <c r="B680" s="227">
        <f t="shared" si="204"/>
        <v>0</v>
      </c>
      <c r="C680" s="228"/>
      <c r="D680" s="229" t="str">
        <f t="shared" si="205"/>
        <v/>
      </c>
      <c r="E680" s="230"/>
      <c r="F680" s="231">
        <f t="shared" si="206"/>
        <v>0</v>
      </c>
      <c r="G680" s="296">
        <f t="shared" ref="G680:G685" si="207">ROUND(E680*F680,2)</f>
        <v>0</v>
      </c>
    </row>
    <row r="681" spans="1:7" s="232" customFormat="1" ht="24" customHeight="1" x14ac:dyDescent="0.2">
      <c r="A681" s="229" t="str">
        <f t="shared" si="203"/>
        <v/>
      </c>
      <c r="B681" s="227">
        <f t="shared" si="204"/>
        <v>0</v>
      </c>
      <c r="C681" s="228"/>
      <c r="D681" s="229" t="str">
        <f t="shared" si="205"/>
        <v/>
      </c>
      <c r="E681" s="230"/>
      <c r="F681" s="231">
        <f t="shared" si="206"/>
        <v>0</v>
      </c>
      <c r="G681" s="296">
        <f t="shared" si="207"/>
        <v>0</v>
      </c>
    </row>
    <row r="682" spans="1:7" s="232" customFormat="1" ht="24" customHeight="1" x14ac:dyDescent="0.2">
      <c r="A682" s="229" t="str">
        <f t="shared" si="203"/>
        <v/>
      </c>
      <c r="B682" s="227">
        <f t="shared" si="204"/>
        <v>0</v>
      </c>
      <c r="C682" s="228"/>
      <c r="D682" s="229" t="str">
        <f t="shared" si="205"/>
        <v/>
      </c>
      <c r="E682" s="230"/>
      <c r="F682" s="231">
        <f t="shared" si="206"/>
        <v>0</v>
      </c>
      <c r="G682" s="296">
        <f t="shared" si="207"/>
        <v>0</v>
      </c>
    </row>
    <row r="683" spans="1:7" s="232" customFormat="1" ht="24" customHeight="1" x14ac:dyDescent="0.2">
      <c r="A683" s="229" t="str">
        <f t="shared" si="203"/>
        <v/>
      </c>
      <c r="B683" s="227">
        <f t="shared" si="204"/>
        <v>0</v>
      </c>
      <c r="C683" s="228"/>
      <c r="D683" s="229" t="str">
        <f t="shared" si="205"/>
        <v/>
      </c>
      <c r="E683" s="230"/>
      <c r="F683" s="231">
        <f t="shared" si="206"/>
        <v>0</v>
      </c>
      <c r="G683" s="296">
        <f t="shared" si="207"/>
        <v>0</v>
      </c>
    </row>
    <row r="684" spans="1:7" s="232" customFormat="1" ht="24" customHeight="1" x14ac:dyDescent="0.2">
      <c r="A684" s="229" t="str">
        <f t="shared" si="203"/>
        <v/>
      </c>
      <c r="B684" s="227">
        <f t="shared" si="204"/>
        <v>0</v>
      </c>
      <c r="C684" s="228"/>
      <c r="D684" s="229" t="str">
        <f t="shared" si="205"/>
        <v/>
      </c>
      <c r="E684" s="230"/>
      <c r="F684" s="231">
        <f t="shared" si="206"/>
        <v>0</v>
      </c>
      <c r="G684" s="296">
        <f t="shared" si="207"/>
        <v>0</v>
      </c>
    </row>
    <row r="685" spans="1:7" s="232" customFormat="1" ht="24" customHeight="1" x14ac:dyDescent="0.2">
      <c r="A685" s="229" t="str">
        <f t="shared" si="203"/>
        <v/>
      </c>
      <c r="B685" s="227">
        <f t="shared" si="204"/>
        <v>0</v>
      </c>
      <c r="C685" s="228"/>
      <c r="D685" s="229" t="str">
        <f t="shared" si="205"/>
        <v/>
      </c>
      <c r="E685" s="230"/>
      <c r="F685" s="231">
        <f t="shared" si="206"/>
        <v>0</v>
      </c>
      <c r="G685" s="296">
        <f t="shared" si="207"/>
        <v>0</v>
      </c>
    </row>
    <row r="686" spans="1:7" ht="24" customHeight="1" x14ac:dyDescent="0.2">
      <c r="A686" s="297"/>
      <c r="B686" s="97"/>
      <c r="C686" s="97"/>
      <c r="D686" s="103"/>
      <c r="E686" s="104"/>
      <c r="F686" s="368" t="s">
        <v>32</v>
      </c>
      <c r="G686" s="298">
        <f>SUBTOTAL(9,G678:G685)</f>
        <v>0</v>
      </c>
    </row>
    <row r="687" spans="1:7" ht="24" customHeight="1" x14ac:dyDescent="0.2">
      <c r="A687" s="297"/>
      <c r="B687" s="97"/>
      <c r="C687" s="366" t="s">
        <v>606</v>
      </c>
      <c r="D687" s="103"/>
      <c r="E687" s="104"/>
      <c r="F687" s="105"/>
      <c r="G687" s="299"/>
    </row>
    <row r="688" spans="1:7" s="232" customFormat="1" ht="24" customHeight="1" x14ac:dyDescent="0.2">
      <c r="A688" s="229" t="str">
        <f t="shared" ref="A688:A696" si="208">IFERROR(VLOOKUP(C688,Tabla_Insumos,4,FALSE),"")</f>
        <v/>
      </c>
      <c r="B688" s="227" t="str">
        <f t="shared" ref="B688:B696" si="209">IFERROR(VLOOKUP(C688,Tabla_Insumos,5,FALSE),"")</f>
        <v/>
      </c>
      <c r="C688" s="228"/>
      <c r="D688" s="229" t="str">
        <f t="shared" ref="D688:D696" si="210">IFERROR(VLOOKUP(C688,Tabla_Insumos,2,FALSE),"")</f>
        <v/>
      </c>
      <c r="E688" s="230"/>
      <c r="F688" s="231">
        <f t="shared" ref="F688:F696" si="211">IFERROR(VLOOKUP(C688,Tabla_Insumos,3,FALSE),0)</f>
        <v>0</v>
      </c>
      <c r="G688" s="296">
        <f t="shared" ref="G688:G696" si="212">ROUND(E688*F688,2)</f>
        <v>0</v>
      </c>
    </row>
    <row r="689" spans="1:7" s="232" customFormat="1" ht="24" customHeight="1" x14ac:dyDescent="0.2">
      <c r="A689" s="229" t="str">
        <f t="shared" si="208"/>
        <v/>
      </c>
      <c r="B689" s="227" t="str">
        <f t="shared" si="209"/>
        <v/>
      </c>
      <c r="C689" s="228"/>
      <c r="D689" s="229" t="str">
        <f t="shared" si="210"/>
        <v/>
      </c>
      <c r="E689" s="230"/>
      <c r="F689" s="231">
        <f t="shared" si="211"/>
        <v>0</v>
      </c>
      <c r="G689" s="296">
        <f t="shared" si="212"/>
        <v>0</v>
      </c>
    </row>
    <row r="690" spans="1:7" s="232" customFormat="1" ht="24" customHeight="1" x14ac:dyDescent="0.2">
      <c r="A690" s="229" t="str">
        <f t="shared" si="208"/>
        <v/>
      </c>
      <c r="B690" s="227" t="str">
        <f t="shared" si="209"/>
        <v/>
      </c>
      <c r="C690" s="228"/>
      <c r="D690" s="229" t="str">
        <f t="shared" si="210"/>
        <v/>
      </c>
      <c r="E690" s="230"/>
      <c r="F690" s="231">
        <f t="shared" si="211"/>
        <v>0</v>
      </c>
      <c r="G690" s="296">
        <f t="shared" si="212"/>
        <v>0</v>
      </c>
    </row>
    <row r="691" spans="1:7" s="232" customFormat="1" ht="24" customHeight="1" x14ac:dyDescent="0.2">
      <c r="A691" s="229" t="str">
        <f t="shared" si="208"/>
        <v/>
      </c>
      <c r="B691" s="227" t="str">
        <f t="shared" si="209"/>
        <v/>
      </c>
      <c r="C691" s="228"/>
      <c r="D691" s="229" t="str">
        <f t="shared" si="210"/>
        <v/>
      </c>
      <c r="E691" s="230"/>
      <c r="F691" s="231">
        <f t="shared" si="211"/>
        <v>0</v>
      </c>
      <c r="G691" s="296">
        <f t="shared" si="212"/>
        <v>0</v>
      </c>
    </row>
    <row r="692" spans="1:7" s="232" customFormat="1" ht="24" customHeight="1" x14ac:dyDescent="0.2">
      <c r="A692" s="229" t="str">
        <f t="shared" si="208"/>
        <v/>
      </c>
      <c r="B692" s="227" t="str">
        <f t="shared" si="209"/>
        <v/>
      </c>
      <c r="C692" s="228"/>
      <c r="D692" s="229" t="str">
        <f t="shared" si="210"/>
        <v/>
      </c>
      <c r="E692" s="230"/>
      <c r="F692" s="231">
        <f t="shared" si="211"/>
        <v>0</v>
      </c>
      <c r="G692" s="296">
        <f t="shared" si="212"/>
        <v>0</v>
      </c>
    </row>
    <row r="693" spans="1:7" s="232" customFormat="1" ht="24" customHeight="1" x14ac:dyDescent="0.2">
      <c r="A693" s="229" t="str">
        <f t="shared" si="208"/>
        <v/>
      </c>
      <c r="B693" s="227" t="str">
        <f t="shared" si="209"/>
        <v/>
      </c>
      <c r="C693" s="228"/>
      <c r="D693" s="229" t="str">
        <f t="shared" si="210"/>
        <v/>
      </c>
      <c r="E693" s="230"/>
      <c r="F693" s="231">
        <f t="shared" si="211"/>
        <v>0</v>
      </c>
      <c r="G693" s="296">
        <f t="shared" si="212"/>
        <v>0</v>
      </c>
    </row>
    <row r="694" spans="1:7" s="232" customFormat="1" ht="24" customHeight="1" x14ac:dyDescent="0.2">
      <c r="A694" s="229" t="str">
        <f t="shared" si="208"/>
        <v/>
      </c>
      <c r="B694" s="227" t="str">
        <f t="shared" si="209"/>
        <v/>
      </c>
      <c r="C694" s="228"/>
      <c r="D694" s="229" t="str">
        <f t="shared" si="210"/>
        <v/>
      </c>
      <c r="E694" s="230"/>
      <c r="F694" s="231">
        <f t="shared" si="211"/>
        <v>0</v>
      </c>
      <c r="G694" s="296">
        <f t="shared" si="212"/>
        <v>0</v>
      </c>
    </row>
    <row r="695" spans="1:7" s="232" customFormat="1" ht="24" customHeight="1" x14ac:dyDescent="0.2">
      <c r="A695" s="229" t="str">
        <f t="shared" si="208"/>
        <v/>
      </c>
      <c r="B695" s="227" t="str">
        <f t="shared" si="209"/>
        <v/>
      </c>
      <c r="C695" s="228"/>
      <c r="D695" s="229" t="str">
        <f t="shared" si="210"/>
        <v/>
      </c>
      <c r="E695" s="230"/>
      <c r="F695" s="231">
        <f t="shared" si="211"/>
        <v>0</v>
      </c>
      <c r="G695" s="296">
        <f t="shared" si="212"/>
        <v>0</v>
      </c>
    </row>
    <row r="696" spans="1:7" s="232" customFormat="1" ht="24" customHeight="1" x14ac:dyDescent="0.2">
      <c r="A696" s="229" t="str">
        <f t="shared" si="208"/>
        <v/>
      </c>
      <c r="B696" s="227" t="str">
        <f t="shared" si="209"/>
        <v/>
      </c>
      <c r="C696" s="228"/>
      <c r="D696" s="229" t="str">
        <f t="shared" si="210"/>
        <v/>
      </c>
      <c r="E696" s="230"/>
      <c r="F696" s="231">
        <f t="shared" si="211"/>
        <v>0</v>
      </c>
      <c r="G696" s="296">
        <f t="shared" si="212"/>
        <v>0</v>
      </c>
    </row>
    <row r="697" spans="1:7" ht="24" customHeight="1" x14ac:dyDescent="0.2">
      <c r="A697" s="300"/>
      <c r="B697" s="103"/>
      <c r="C697" s="97"/>
      <c r="D697" s="103"/>
      <c r="E697" s="104"/>
      <c r="F697" s="368" t="s">
        <v>33</v>
      </c>
      <c r="G697" s="298">
        <f>SUBTOTAL(9,G688:G696)</f>
        <v>0</v>
      </c>
    </row>
    <row r="698" spans="1:7" ht="24" customHeight="1" x14ac:dyDescent="0.2">
      <c r="A698" s="301"/>
      <c r="B698" s="103"/>
      <c r="C698" s="97"/>
      <c r="D698" s="103"/>
      <c r="E698" s="104"/>
      <c r="F698" s="105"/>
      <c r="G698" s="299"/>
    </row>
    <row r="699" spans="1:7" ht="24" customHeight="1" x14ac:dyDescent="0.2">
      <c r="A699" s="302">
        <f>B657</f>
        <v>14</v>
      </c>
      <c r="B699" s="303" t="str">
        <f>C657</f>
        <v xml:space="preserve"> Escuela Agrotécnica Manuel Belgrano</v>
      </c>
      <c r="C699" s="111"/>
      <c r="D699" s="111" t="s">
        <v>34</v>
      </c>
      <c r="E699" s="112"/>
      <c r="F699" s="305" t="s">
        <v>35</v>
      </c>
      <c r="G699" s="304">
        <f>SUBTOTAL(9,G662:G698)</f>
        <v>0</v>
      </c>
    </row>
    <row r="701" spans="1:7" ht="24" customHeight="1" x14ac:dyDescent="0.2">
      <c r="A701" s="284" t="s">
        <v>37</v>
      </c>
      <c r="B701" s="285"/>
      <c r="C701" s="285"/>
      <c r="D701" s="285"/>
      <c r="E701" s="285"/>
      <c r="F701" s="285"/>
      <c r="G701" s="286"/>
    </row>
    <row r="702" spans="1:7" ht="24" customHeight="1" x14ac:dyDescent="0.2">
      <c r="A702" s="287" t="s">
        <v>602</v>
      </c>
      <c r="B702" s="99" t="str">
        <f>Comitente</f>
        <v>DIRECCION PROVINCIAL REDES DE GAS</v>
      </c>
      <c r="C702" s="94"/>
      <c r="D702" s="100"/>
      <c r="E702" s="100"/>
      <c r="F702" s="101"/>
      <c r="G702" s="288"/>
    </row>
    <row r="703" spans="1:7" ht="24" customHeight="1" x14ac:dyDescent="0.2">
      <c r="A703" s="287" t="s">
        <v>603</v>
      </c>
      <c r="B703" s="99">
        <f>Contratista</f>
        <v>0</v>
      </c>
      <c r="C703" s="95"/>
      <c r="D703" s="95"/>
      <c r="E703" s="95"/>
      <c r="F703" s="102"/>
      <c r="G703" s="289"/>
    </row>
    <row r="704" spans="1:7" ht="24" customHeight="1" x14ac:dyDescent="0.2">
      <c r="A704" s="287" t="s">
        <v>24</v>
      </c>
      <c r="B704" s="99" t="str">
        <f>Obra</f>
        <v>“SERVICIO de MANTENIMIENTO de las INSTALACIONES de GAS en los ESTABLECIMIENTOS EDUCATIVOS”</v>
      </c>
      <c r="C704" s="95"/>
      <c r="D704" s="95"/>
      <c r="E704" s="95"/>
      <c r="F704" s="102" t="s">
        <v>38</v>
      </c>
      <c r="G704" s="290">
        <f>Fecha_Base</f>
        <v>0</v>
      </c>
    </row>
    <row r="705" spans="1:123" ht="24" customHeight="1" x14ac:dyDescent="0.2">
      <c r="A705" s="291" t="s">
        <v>601</v>
      </c>
      <c r="B705" s="96" t="str">
        <f>Ubicación</f>
        <v>DEPARTAMENTO JACHAL A</v>
      </c>
      <c r="C705" s="96"/>
      <c r="D705" s="103"/>
      <c r="E705" s="104"/>
      <c r="F705" s="105"/>
      <c r="G705" s="292"/>
    </row>
    <row r="706" spans="1:123" ht="24" customHeight="1" x14ac:dyDescent="0.2">
      <c r="A706" s="291" t="s">
        <v>39</v>
      </c>
      <c r="B706" s="106" t="str">
        <f>IFERROR(VALUE(LEFT(B707,FIND(".",B707)-1)),"")</f>
        <v/>
      </c>
      <c r="C706" s="97" t="str">
        <f>IFERROR(VLOOKUP(B706,Tabla_CyP,2,FALSE),"")</f>
        <v/>
      </c>
      <c r="D706" s="97"/>
      <c r="E706" s="104"/>
      <c r="F706" s="105"/>
      <c r="G706" s="292"/>
    </row>
    <row r="707" spans="1:123" ht="24" customHeight="1" x14ac:dyDescent="0.2">
      <c r="A707" s="291" t="s">
        <v>25</v>
      </c>
      <c r="B707" s="107">
        <f>IFERROR(VLOOKUP(COUNTIF($A$1:A707,"ANALISIS DE PRECIOS"),Tabla_NumeroItem,2,FALSE),"")</f>
        <v>15</v>
      </c>
      <c r="C707" s="97" t="str">
        <f>IFERROR(VLOOKUP(B707,Tabla_CyP,2,FALSE),"")</f>
        <v xml:space="preserve"> Escuela Almirante Ramón Gonzalez  Fernández</v>
      </c>
      <c r="D707" s="103"/>
      <c r="E707" s="104"/>
      <c r="F707" s="102" t="s">
        <v>26</v>
      </c>
      <c r="G707" s="293" t="str">
        <f>IFERROR(VLOOKUP(B707,Tabla_CyP,4,FALSE),"")</f>
        <v>1</v>
      </c>
    </row>
    <row r="708" spans="1:123" ht="24" customHeight="1" x14ac:dyDescent="0.2">
      <c r="A708" s="291"/>
      <c r="B708" s="96"/>
      <c r="C708" s="97"/>
      <c r="D708" s="103"/>
      <c r="E708" s="104"/>
      <c r="F708" s="105"/>
      <c r="G708" s="292"/>
    </row>
    <row r="709" spans="1:123" ht="24" customHeight="1" x14ac:dyDescent="0.2">
      <c r="A709" s="389" t="s">
        <v>507</v>
      </c>
      <c r="B709" s="390"/>
      <c r="C709" s="391" t="s">
        <v>0</v>
      </c>
      <c r="D709" s="391" t="s">
        <v>27</v>
      </c>
      <c r="E709" s="393" t="s">
        <v>28</v>
      </c>
      <c r="F709" s="387" t="s">
        <v>29</v>
      </c>
      <c r="G709" s="387" t="s">
        <v>30</v>
      </c>
    </row>
    <row r="710" spans="1:123" s="109" customFormat="1" ht="24" customHeight="1" x14ac:dyDescent="0.2">
      <c r="A710" s="108" t="s">
        <v>508</v>
      </c>
      <c r="B710" s="108" t="s">
        <v>509</v>
      </c>
      <c r="C710" s="392"/>
      <c r="D710" s="392"/>
      <c r="E710" s="394"/>
      <c r="F710" s="388"/>
      <c r="G710" s="388"/>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c r="AE710" s="233"/>
      <c r="AF710" s="233"/>
      <c r="AG710" s="233"/>
      <c r="AH710" s="233"/>
      <c r="AI710" s="233"/>
      <c r="AJ710" s="233"/>
      <c r="AK710" s="233"/>
      <c r="AL710" s="233"/>
      <c r="AM710" s="233"/>
      <c r="AN710" s="233"/>
      <c r="AO710" s="233"/>
      <c r="AP710" s="233"/>
      <c r="AQ710" s="233"/>
      <c r="AR710" s="233"/>
      <c r="AS710" s="233"/>
      <c r="AT710" s="233"/>
      <c r="AU710" s="233"/>
      <c r="AV710" s="233"/>
      <c r="AW710" s="233"/>
      <c r="AX710" s="233"/>
      <c r="AY710" s="233"/>
      <c r="AZ710" s="233"/>
      <c r="BA710" s="233"/>
      <c r="BB710" s="233"/>
      <c r="BC710" s="233"/>
      <c r="BD710" s="233"/>
      <c r="BE710" s="233"/>
      <c r="BF710" s="233"/>
      <c r="BG710" s="233"/>
      <c r="BH710" s="233"/>
      <c r="BI710" s="233"/>
      <c r="BJ710" s="233"/>
      <c r="BK710" s="233"/>
      <c r="BL710" s="233"/>
      <c r="BM710" s="233"/>
      <c r="BN710" s="233"/>
      <c r="BO710" s="233"/>
      <c r="BP710" s="233"/>
      <c r="BQ710" s="233"/>
      <c r="BR710" s="233"/>
      <c r="BS710" s="233"/>
      <c r="BT710" s="233"/>
      <c r="BU710" s="233"/>
      <c r="BV710" s="233"/>
      <c r="BW710" s="233"/>
      <c r="BX710" s="233"/>
      <c r="BY710" s="233"/>
      <c r="BZ710" s="233"/>
      <c r="CA710" s="233"/>
      <c r="CB710" s="233"/>
      <c r="CC710" s="233"/>
      <c r="CD710" s="233"/>
      <c r="CE710" s="233"/>
      <c r="CF710" s="233"/>
      <c r="CG710" s="233"/>
      <c r="CH710" s="233"/>
      <c r="CI710" s="233"/>
      <c r="CJ710" s="233"/>
      <c r="CK710" s="233"/>
      <c r="CL710" s="233"/>
      <c r="CM710" s="233"/>
      <c r="CN710" s="233"/>
      <c r="CO710" s="233"/>
      <c r="CP710" s="233"/>
      <c r="CQ710" s="233"/>
      <c r="CR710" s="233"/>
      <c r="CS710" s="233"/>
      <c r="CT710" s="233"/>
      <c r="CU710" s="233"/>
      <c r="CV710" s="233"/>
      <c r="CW710" s="233"/>
      <c r="CX710" s="233"/>
      <c r="CY710" s="233"/>
      <c r="CZ710" s="233"/>
      <c r="DA710" s="233"/>
      <c r="DB710" s="233"/>
      <c r="DC710" s="233"/>
      <c r="DD710" s="233"/>
      <c r="DE710" s="233"/>
      <c r="DF710" s="233"/>
      <c r="DG710" s="233"/>
      <c r="DH710" s="233"/>
      <c r="DI710" s="233"/>
      <c r="DJ710" s="233"/>
      <c r="DK710" s="233"/>
      <c r="DL710" s="233"/>
      <c r="DM710" s="233"/>
      <c r="DN710" s="233"/>
      <c r="DO710" s="233"/>
      <c r="DP710" s="233"/>
      <c r="DQ710" s="233"/>
      <c r="DR710" s="233"/>
      <c r="DS710" s="233"/>
    </row>
    <row r="711" spans="1:123" ht="24" customHeight="1" x14ac:dyDescent="0.2">
      <c r="A711" s="369"/>
      <c r="B711" s="110"/>
      <c r="C711" s="367" t="s">
        <v>604</v>
      </c>
      <c r="D711" s="111"/>
      <c r="E711" s="112"/>
      <c r="F711" s="113"/>
      <c r="G711" s="295"/>
    </row>
    <row r="712" spans="1:123" s="232" customFormat="1" ht="24" customHeight="1" x14ac:dyDescent="0.2">
      <c r="A712" s="229" t="str">
        <f t="shared" ref="A712:A725" si="213">IFERROR(VLOOKUP(C712,Tabla_Insumos,4,FALSE),"")</f>
        <v/>
      </c>
      <c r="B712" s="227" t="str">
        <f t="shared" ref="B712:B725" si="214">IFERROR(VLOOKUP(C712,Tabla_Insumos,5,FALSE),"")</f>
        <v/>
      </c>
      <c r="C712" s="228"/>
      <c r="D712" s="229" t="str">
        <f t="shared" ref="D712:D725" si="215">IFERROR(VLOOKUP(C712,Tabla_Insumos,2,FALSE),"")</f>
        <v/>
      </c>
      <c r="E712" s="230"/>
      <c r="F712" s="231">
        <f t="shared" ref="F712:F725" si="216">IFERROR(VLOOKUP(C712,Tabla_Insumos,3,FALSE),0)</f>
        <v>0</v>
      </c>
      <c r="G712" s="296">
        <f>ROUND(E712*F712,2)</f>
        <v>0</v>
      </c>
    </row>
    <row r="713" spans="1:123" s="232" customFormat="1" ht="24" customHeight="1" x14ac:dyDescent="0.2">
      <c r="A713" s="229" t="str">
        <f t="shared" si="213"/>
        <v/>
      </c>
      <c r="B713" s="227" t="str">
        <f t="shared" si="214"/>
        <v/>
      </c>
      <c r="C713" s="228"/>
      <c r="D713" s="229" t="str">
        <f t="shared" si="215"/>
        <v/>
      </c>
      <c r="E713" s="230"/>
      <c r="F713" s="231">
        <f t="shared" si="216"/>
        <v>0</v>
      </c>
      <c r="G713" s="296">
        <f t="shared" ref="G713:G725" si="217">ROUND(E713*F713,2)</f>
        <v>0</v>
      </c>
    </row>
    <row r="714" spans="1:123" s="232" customFormat="1" ht="24" customHeight="1" x14ac:dyDescent="0.2">
      <c r="A714" s="229" t="str">
        <f t="shared" si="213"/>
        <v/>
      </c>
      <c r="B714" s="227" t="str">
        <f t="shared" si="214"/>
        <v/>
      </c>
      <c r="C714" s="228"/>
      <c r="D714" s="229" t="str">
        <f t="shared" si="215"/>
        <v/>
      </c>
      <c r="E714" s="230"/>
      <c r="F714" s="231">
        <f t="shared" si="216"/>
        <v>0</v>
      </c>
      <c r="G714" s="296">
        <f t="shared" si="217"/>
        <v>0</v>
      </c>
    </row>
    <row r="715" spans="1:123" s="232" customFormat="1" ht="24" customHeight="1" x14ac:dyDescent="0.2">
      <c r="A715" s="229" t="str">
        <f t="shared" si="213"/>
        <v/>
      </c>
      <c r="B715" s="227" t="str">
        <f t="shared" si="214"/>
        <v/>
      </c>
      <c r="C715" s="228"/>
      <c r="D715" s="229" t="str">
        <f t="shared" si="215"/>
        <v/>
      </c>
      <c r="E715" s="230"/>
      <c r="F715" s="231">
        <f t="shared" si="216"/>
        <v>0</v>
      </c>
      <c r="G715" s="296">
        <f t="shared" si="217"/>
        <v>0</v>
      </c>
    </row>
    <row r="716" spans="1:123" s="232" customFormat="1" ht="24" customHeight="1" x14ac:dyDescent="0.2">
      <c r="A716" s="229" t="str">
        <f t="shared" si="213"/>
        <v/>
      </c>
      <c r="B716" s="227" t="str">
        <f t="shared" si="214"/>
        <v/>
      </c>
      <c r="C716" s="228"/>
      <c r="D716" s="229" t="str">
        <f t="shared" si="215"/>
        <v/>
      </c>
      <c r="E716" s="230"/>
      <c r="F716" s="231">
        <f t="shared" si="216"/>
        <v>0</v>
      </c>
      <c r="G716" s="296">
        <f t="shared" si="217"/>
        <v>0</v>
      </c>
    </row>
    <row r="717" spans="1:123" s="232" customFormat="1" ht="24" customHeight="1" x14ac:dyDescent="0.2">
      <c r="A717" s="229" t="str">
        <f t="shared" si="213"/>
        <v/>
      </c>
      <c r="B717" s="227" t="str">
        <f t="shared" si="214"/>
        <v/>
      </c>
      <c r="C717" s="228"/>
      <c r="D717" s="229" t="str">
        <f t="shared" si="215"/>
        <v/>
      </c>
      <c r="E717" s="230"/>
      <c r="F717" s="231">
        <f t="shared" si="216"/>
        <v>0</v>
      </c>
      <c r="G717" s="296">
        <f t="shared" si="217"/>
        <v>0</v>
      </c>
    </row>
    <row r="718" spans="1:123" s="232" customFormat="1" ht="24" customHeight="1" x14ac:dyDescent="0.2">
      <c r="A718" s="229" t="str">
        <f t="shared" si="213"/>
        <v/>
      </c>
      <c r="B718" s="227" t="str">
        <f t="shared" si="214"/>
        <v/>
      </c>
      <c r="C718" s="228"/>
      <c r="D718" s="229" t="str">
        <f t="shared" si="215"/>
        <v/>
      </c>
      <c r="E718" s="230"/>
      <c r="F718" s="231">
        <f t="shared" si="216"/>
        <v>0</v>
      </c>
      <c r="G718" s="296">
        <f t="shared" si="217"/>
        <v>0</v>
      </c>
    </row>
    <row r="719" spans="1:123" s="232" customFormat="1" ht="24" customHeight="1" x14ac:dyDescent="0.2">
      <c r="A719" s="229" t="str">
        <f t="shared" si="213"/>
        <v/>
      </c>
      <c r="B719" s="227" t="str">
        <f t="shared" si="214"/>
        <v/>
      </c>
      <c r="C719" s="228"/>
      <c r="D719" s="229" t="str">
        <f t="shared" si="215"/>
        <v/>
      </c>
      <c r="E719" s="230"/>
      <c r="F719" s="231">
        <f t="shared" si="216"/>
        <v>0</v>
      </c>
      <c r="G719" s="296">
        <f t="shared" si="217"/>
        <v>0</v>
      </c>
    </row>
    <row r="720" spans="1:123" s="232" customFormat="1" ht="24" customHeight="1" x14ac:dyDescent="0.2">
      <c r="A720" s="229" t="str">
        <f t="shared" si="213"/>
        <v/>
      </c>
      <c r="B720" s="227" t="str">
        <f t="shared" si="214"/>
        <v/>
      </c>
      <c r="C720" s="228"/>
      <c r="D720" s="229" t="str">
        <f t="shared" si="215"/>
        <v/>
      </c>
      <c r="E720" s="230"/>
      <c r="F720" s="231">
        <f t="shared" si="216"/>
        <v>0</v>
      </c>
      <c r="G720" s="296">
        <f t="shared" si="217"/>
        <v>0</v>
      </c>
    </row>
    <row r="721" spans="1:7" s="232" customFormat="1" ht="24" customHeight="1" x14ac:dyDescent="0.2">
      <c r="A721" s="229" t="str">
        <f t="shared" si="213"/>
        <v/>
      </c>
      <c r="B721" s="227" t="str">
        <f t="shared" si="214"/>
        <v/>
      </c>
      <c r="C721" s="228"/>
      <c r="D721" s="229" t="str">
        <f t="shared" si="215"/>
        <v/>
      </c>
      <c r="E721" s="230"/>
      <c r="F721" s="231">
        <f t="shared" si="216"/>
        <v>0</v>
      </c>
      <c r="G721" s="296">
        <f t="shared" si="217"/>
        <v>0</v>
      </c>
    </row>
    <row r="722" spans="1:7" s="232" customFormat="1" ht="24" customHeight="1" x14ac:dyDescent="0.2">
      <c r="A722" s="229" t="str">
        <f t="shared" si="213"/>
        <v/>
      </c>
      <c r="B722" s="227" t="str">
        <f t="shared" si="214"/>
        <v/>
      </c>
      <c r="C722" s="228"/>
      <c r="D722" s="229" t="str">
        <f t="shared" si="215"/>
        <v/>
      </c>
      <c r="E722" s="230"/>
      <c r="F722" s="231">
        <f t="shared" si="216"/>
        <v>0</v>
      </c>
      <c r="G722" s="296">
        <f t="shared" si="217"/>
        <v>0</v>
      </c>
    </row>
    <row r="723" spans="1:7" s="232" customFormat="1" ht="24" customHeight="1" x14ac:dyDescent="0.2">
      <c r="A723" s="229" t="str">
        <f t="shared" si="213"/>
        <v/>
      </c>
      <c r="B723" s="227" t="str">
        <f t="shared" si="214"/>
        <v/>
      </c>
      <c r="C723" s="228"/>
      <c r="D723" s="229" t="str">
        <f t="shared" si="215"/>
        <v/>
      </c>
      <c r="E723" s="230"/>
      <c r="F723" s="231">
        <f t="shared" si="216"/>
        <v>0</v>
      </c>
      <c r="G723" s="296">
        <f t="shared" si="217"/>
        <v>0</v>
      </c>
    </row>
    <row r="724" spans="1:7" s="232" customFormat="1" ht="24" customHeight="1" x14ac:dyDescent="0.2">
      <c r="A724" s="229" t="str">
        <f t="shared" si="213"/>
        <v/>
      </c>
      <c r="B724" s="227" t="str">
        <f t="shared" si="214"/>
        <v/>
      </c>
      <c r="C724" s="228"/>
      <c r="D724" s="229" t="str">
        <f t="shared" si="215"/>
        <v/>
      </c>
      <c r="E724" s="230"/>
      <c r="F724" s="231">
        <f t="shared" si="216"/>
        <v>0</v>
      </c>
      <c r="G724" s="296">
        <f t="shared" si="217"/>
        <v>0</v>
      </c>
    </row>
    <row r="725" spans="1:7" s="232" customFormat="1" ht="24" customHeight="1" x14ac:dyDescent="0.2">
      <c r="A725" s="229" t="str">
        <f t="shared" si="213"/>
        <v/>
      </c>
      <c r="B725" s="227" t="str">
        <f t="shared" si="214"/>
        <v/>
      </c>
      <c r="C725" s="228"/>
      <c r="D725" s="229" t="str">
        <f t="shared" si="215"/>
        <v/>
      </c>
      <c r="E725" s="230"/>
      <c r="F725" s="231">
        <f t="shared" si="216"/>
        <v>0</v>
      </c>
      <c r="G725" s="296">
        <f t="shared" si="217"/>
        <v>0</v>
      </c>
    </row>
    <row r="726" spans="1:7" ht="24" customHeight="1" x14ac:dyDescent="0.2">
      <c r="A726" s="297"/>
      <c r="B726" s="97"/>
      <c r="C726" s="97"/>
      <c r="D726" s="103"/>
      <c r="E726" s="104"/>
      <c r="F726" s="368" t="s">
        <v>31</v>
      </c>
      <c r="G726" s="298">
        <f>SUBTOTAL(9,G712:G725)</f>
        <v>0</v>
      </c>
    </row>
    <row r="727" spans="1:7" ht="24" customHeight="1" x14ac:dyDescent="0.2">
      <c r="A727" s="297"/>
      <c r="B727" s="97"/>
      <c r="C727" s="366" t="s">
        <v>605</v>
      </c>
      <c r="D727" s="103"/>
      <c r="E727" s="104"/>
      <c r="F727" s="105"/>
      <c r="G727" s="299"/>
    </row>
    <row r="728" spans="1:7" s="232" customFormat="1" ht="24" customHeight="1" x14ac:dyDescent="0.2">
      <c r="A728" s="229" t="str">
        <f t="shared" ref="A728:A735" si="218">IFERROR(VLOOKUP(C728,Tabla_Insumos,4,FALSE),"")</f>
        <v/>
      </c>
      <c r="B728" s="227">
        <f t="shared" ref="B728:B735" si="219">IFERROR(VLOOKUP(A728,Tabla_Indices,5,FALSE),"")</f>
        <v>0</v>
      </c>
      <c r="C728" s="228"/>
      <c r="D728" s="229" t="str">
        <f t="shared" ref="D728:D735" si="220">IFERROR(VLOOKUP(C728,Tabla_Insumos,2,FALSE),"")</f>
        <v/>
      </c>
      <c r="E728" s="230"/>
      <c r="F728" s="231">
        <f t="shared" ref="F728:F735" si="221">IFERROR(VLOOKUP(C728,Tabla_Insumos,3,FALSE),0)</f>
        <v>0</v>
      </c>
      <c r="G728" s="296">
        <f>ROUND(E728*F728,2)</f>
        <v>0</v>
      </c>
    </row>
    <row r="729" spans="1:7" s="232" customFormat="1" ht="24" customHeight="1" x14ac:dyDescent="0.2">
      <c r="A729" s="229" t="str">
        <f t="shared" si="218"/>
        <v/>
      </c>
      <c r="B729" s="227">
        <f t="shared" si="219"/>
        <v>0</v>
      </c>
      <c r="C729" s="228"/>
      <c r="D729" s="229" t="str">
        <f t="shared" si="220"/>
        <v/>
      </c>
      <c r="E729" s="230"/>
      <c r="F729" s="231">
        <f t="shared" si="221"/>
        <v>0</v>
      </c>
      <c r="G729" s="296">
        <f>ROUND(E729*F729,2)</f>
        <v>0</v>
      </c>
    </row>
    <row r="730" spans="1:7" s="232" customFormat="1" ht="24" customHeight="1" x14ac:dyDescent="0.2">
      <c r="A730" s="229" t="str">
        <f t="shared" si="218"/>
        <v/>
      </c>
      <c r="B730" s="227">
        <f t="shared" si="219"/>
        <v>0</v>
      </c>
      <c r="C730" s="228"/>
      <c r="D730" s="229" t="str">
        <f t="shared" si="220"/>
        <v/>
      </c>
      <c r="E730" s="230"/>
      <c r="F730" s="231">
        <f t="shared" si="221"/>
        <v>0</v>
      </c>
      <c r="G730" s="296">
        <f t="shared" ref="G730:G735" si="222">ROUND(E730*F730,2)</f>
        <v>0</v>
      </c>
    </row>
    <row r="731" spans="1:7" s="232" customFormat="1" ht="24" customHeight="1" x14ac:dyDescent="0.2">
      <c r="A731" s="229" t="str">
        <f t="shared" si="218"/>
        <v/>
      </c>
      <c r="B731" s="227">
        <f t="shared" si="219"/>
        <v>0</v>
      </c>
      <c r="C731" s="228"/>
      <c r="D731" s="229" t="str">
        <f t="shared" si="220"/>
        <v/>
      </c>
      <c r="E731" s="230"/>
      <c r="F731" s="231">
        <f t="shared" si="221"/>
        <v>0</v>
      </c>
      <c r="G731" s="296">
        <f t="shared" si="222"/>
        <v>0</v>
      </c>
    </row>
    <row r="732" spans="1:7" s="232" customFormat="1" ht="24" customHeight="1" x14ac:dyDescent="0.2">
      <c r="A732" s="229" t="str">
        <f t="shared" si="218"/>
        <v/>
      </c>
      <c r="B732" s="227">
        <f t="shared" si="219"/>
        <v>0</v>
      </c>
      <c r="C732" s="228"/>
      <c r="D732" s="229" t="str">
        <f t="shared" si="220"/>
        <v/>
      </c>
      <c r="E732" s="230"/>
      <c r="F732" s="231">
        <f t="shared" si="221"/>
        <v>0</v>
      </c>
      <c r="G732" s="296">
        <f t="shared" si="222"/>
        <v>0</v>
      </c>
    </row>
    <row r="733" spans="1:7" s="232" customFormat="1" ht="24" customHeight="1" x14ac:dyDescent="0.2">
      <c r="A733" s="229" t="str">
        <f t="shared" si="218"/>
        <v/>
      </c>
      <c r="B733" s="227">
        <f t="shared" si="219"/>
        <v>0</v>
      </c>
      <c r="C733" s="228"/>
      <c r="D733" s="229" t="str">
        <f t="shared" si="220"/>
        <v/>
      </c>
      <c r="E733" s="230"/>
      <c r="F733" s="231">
        <f t="shared" si="221"/>
        <v>0</v>
      </c>
      <c r="G733" s="296">
        <f t="shared" si="222"/>
        <v>0</v>
      </c>
    </row>
    <row r="734" spans="1:7" s="232" customFormat="1" ht="24" customHeight="1" x14ac:dyDescent="0.2">
      <c r="A734" s="229" t="str">
        <f t="shared" si="218"/>
        <v/>
      </c>
      <c r="B734" s="227">
        <f t="shared" si="219"/>
        <v>0</v>
      </c>
      <c r="C734" s="228"/>
      <c r="D734" s="229" t="str">
        <f t="shared" si="220"/>
        <v/>
      </c>
      <c r="E734" s="230"/>
      <c r="F734" s="231">
        <f t="shared" si="221"/>
        <v>0</v>
      </c>
      <c r="G734" s="296">
        <f t="shared" si="222"/>
        <v>0</v>
      </c>
    </row>
    <row r="735" spans="1:7" s="232" customFormat="1" ht="24" customHeight="1" x14ac:dyDescent="0.2">
      <c r="A735" s="229" t="str">
        <f t="shared" si="218"/>
        <v/>
      </c>
      <c r="B735" s="227">
        <f t="shared" si="219"/>
        <v>0</v>
      </c>
      <c r="C735" s="228"/>
      <c r="D735" s="229" t="str">
        <f t="shared" si="220"/>
        <v/>
      </c>
      <c r="E735" s="230"/>
      <c r="F735" s="231">
        <f t="shared" si="221"/>
        <v>0</v>
      </c>
      <c r="G735" s="296">
        <f t="shared" si="222"/>
        <v>0</v>
      </c>
    </row>
    <row r="736" spans="1:7" ht="24" customHeight="1" x14ac:dyDescent="0.2">
      <c r="A736" s="297"/>
      <c r="B736" s="97"/>
      <c r="C736" s="97"/>
      <c r="D736" s="103"/>
      <c r="E736" s="104"/>
      <c r="F736" s="368" t="s">
        <v>32</v>
      </c>
      <c r="G736" s="298">
        <f>SUBTOTAL(9,G728:G735)</f>
        <v>0</v>
      </c>
    </row>
    <row r="737" spans="1:7" ht="24" customHeight="1" x14ac:dyDescent="0.2">
      <c r="A737" s="297"/>
      <c r="B737" s="97"/>
      <c r="C737" s="366" t="s">
        <v>606</v>
      </c>
      <c r="D737" s="103"/>
      <c r="E737" s="104"/>
      <c r="F737" s="105"/>
      <c r="G737" s="299"/>
    </row>
    <row r="738" spans="1:7" s="232" customFormat="1" ht="24" customHeight="1" x14ac:dyDescent="0.2">
      <c r="A738" s="229" t="str">
        <f t="shared" ref="A738:A746" si="223">IFERROR(VLOOKUP(C738,Tabla_Insumos,4,FALSE),"")</f>
        <v/>
      </c>
      <c r="B738" s="227" t="str">
        <f t="shared" ref="B738:B746" si="224">IFERROR(VLOOKUP(C738,Tabla_Insumos,5,FALSE),"")</f>
        <v/>
      </c>
      <c r="C738" s="228"/>
      <c r="D738" s="229" t="str">
        <f t="shared" ref="D738:D746" si="225">IFERROR(VLOOKUP(C738,Tabla_Insumos,2,FALSE),"")</f>
        <v/>
      </c>
      <c r="E738" s="230"/>
      <c r="F738" s="231">
        <f t="shared" ref="F738:F746" si="226">IFERROR(VLOOKUP(C738,Tabla_Insumos,3,FALSE),0)</f>
        <v>0</v>
      </c>
      <c r="G738" s="296">
        <f t="shared" ref="G738:G746" si="227">ROUND(E738*F738,2)</f>
        <v>0</v>
      </c>
    </row>
    <row r="739" spans="1:7" s="232" customFormat="1" ht="24" customHeight="1" x14ac:dyDescent="0.2">
      <c r="A739" s="229" t="str">
        <f t="shared" si="223"/>
        <v/>
      </c>
      <c r="B739" s="227" t="str">
        <f t="shared" si="224"/>
        <v/>
      </c>
      <c r="C739" s="228"/>
      <c r="D739" s="229" t="str">
        <f t="shared" si="225"/>
        <v/>
      </c>
      <c r="E739" s="230"/>
      <c r="F739" s="231">
        <f t="shared" si="226"/>
        <v>0</v>
      </c>
      <c r="G739" s="296">
        <f t="shared" si="227"/>
        <v>0</v>
      </c>
    </row>
    <row r="740" spans="1:7" s="232" customFormat="1" ht="24" customHeight="1" x14ac:dyDescent="0.2">
      <c r="A740" s="229" t="str">
        <f t="shared" si="223"/>
        <v/>
      </c>
      <c r="B740" s="227" t="str">
        <f t="shared" si="224"/>
        <v/>
      </c>
      <c r="C740" s="228"/>
      <c r="D740" s="229" t="str">
        <f t="shared" si="225"/>
        <v/>
      </c>
      <c r="E740" s="230"/>
      <c r="F740" s="231">
        <f t="shared" si="226"/>
        <v>0</v>
      </c>
      <c r="G740" s="296">
        <f t="shared" si="227"/>
        <v>0</v>
      </c>
    </row>
    <row r="741" spans="1:7" s="232" customFormat="1" ht="24" customHeight="1" x14ac:dyDescent="0.2">
      <c r="A741" s="229" t="str">
        <f t="shared" si="223"/>
        <v/>
      </c>
      <c r="B741" s="227" t="str">
        <f t="shared" si="224"/>
        <v/>
      </c>
      <c r="C741" s="228"/>
      <c r="D741" s="229" t="str">
        <f t="shared" si="225"/>
        <v/>
      </c>
      <c r="E741" s="230"/>
      <c r="F741" s="231">
        <f t="shared" si="226"/>
        <v>0</v>
      </c>
      <c r="G741" s="296">
        <f t="shared" si="227"/>
        <v>0</v>
      </c>
    </row>
    <row r="742" spans="1:7" s="232" customFormat="1" ht="24" customHeight="1" x14ac:dyDescent="0.2">
      <c r="A742" s="229" t="str">
        <f t="shared" si="223"/>
        <v/>
      </c>
      <c r="B742" s="227" t="str">
        <f t="shared" si="224"/>
        <v/>
      </c>
      <c r="C742" s="228"/>
      <c r="D742" s="229" t="str">
        <f t="shared" si="225"/>
        <v/>
      </c>
      <c r="E742" s="230"/>
      <c r="F742" s="231">
        <f t="shared" si="226"/>
        <v>0</v>
      </c>
      <c r="G742" s="296">
        <f t="shared" si="227"/>
        <v>0</v>
      </c>
    </row>
    <row r="743" spans="1:7" s="232" customFormat="1" ht="24" customHeight="1" x14ac:dyDescent="0.2">
      <c r="A743" s="229" t="str">
        <f t="shared" si="223"/>
        <v/>
      </c>
      <c r="B743" s="227" t="str">
        <f t="shared" si="224"/>
        <v/>
      </c>
      <c r="C743" s="228"/>
      <c r="D743" s="229" t="str">
        <f t="shared" si="225"/>
        <v/>
      </c>
      <c r="E743" s="230"/>
      <c r="F743" s="231">
        <f t="shared" si="226"/>
        <v>0</v>
      </c>
      <c r="G743" s="296">
        <f t="shared" si="227"/>
        <v>0</v>
      </c>
    </row>
    <row r="744" spans="1:7" s="232" customFormat="1" ht="24" customHeight="1" x14ac:dyDescent="0.2">
      <c r="A744" s="229" t="str">
        <f t="shared" si="223"/>
        <v/>
      </c>
      <c r="B744" s="227" t="str">
        <f t="shared" si="224"/>
        <v/>
      </c>
      <c r="C744" s="228"/>
      <c r="D744" s="229" t="str">
        <f t="shared" si="225"/>
        <v/>
      </c>
      <c r="E744" s="230"/>
      <c r="F744" s="231">
        <f t="shared" si="226"/>
        <v>0</v>
      </c>
      <c r="G744" s="296">
        <f t="shared" si="227"/>
        <v>0</v>
      </c>
    </row>
    <row r="745" spans="1:7" s="232" customFormat="1" ht="24" customHeight="1" x14ac:dyDescent="0.2">
      <c r="A745" s="229" t="str">
        <f t="shared" si="223"/>
        <v/>
      </c>
      <c r="B745" s="227" t="str">
        <f t="shared" si="224"/>
        <v/>
      </c>
      <c r="C745" s="228"/>
      <c r="D745" s="229" t="str">
        <f t="shared" si="225"/>
        <v/>
      </c>
      <c r="E745" s="230"/>
      <c r="F745" s="231">
        <f t="shared" si="226"/>
        <v>0</v>
      </c>
      <c r="G745" s="296">
        <f t="shared" si="227"/>
        <v>0</v>
      </c>
    </row>
    <row r="746" spans="1:7" s="232" customFormat="1" ht="24" customHeight="1" x14ac:dyDescent="0.2">
      <c r="A746" s="229" t="str">
        <f t="shared" si="223"/>
        <v/>
      </c>
      <c r="B746" s="227" t="str">
        <f t="shared" si="224"/>
        <v/>
      </c>
      <c r="C746" s="228"/>
      <c r="D746" s="229" t="str">
        <f t="shared" si="225"/>
        <v/>
      </c>
      <c r="E746" s="230"/>
      <c r="F746" s="231">
        <f t="shared" si="226"/>
        <v>0</v>
      </c>
      <c r="G746" s="296">
        <f t="shared" si="227"/>
        <v>0</v>
      </c>
    </row>
    <row r="747" spans="1:7" ht="24" customHeight="1" x14ac:dyDescent="0.2">
      <c r="A747" s="300"/>
      <c r="B747" s="103"/>
      <c r="C747" s="97"/>
      <c r="D747" s="103"/>
      <c r="E747" s="104"/>
      <c r="F747" s="368" t="s">
        <v>33</v>
      </c>
      <c r="G747" s="298">
        <f>SUBTOTAL(9,G738:G746)</f>
        <v>0</v>
      </c>
    </row>
    <row r="748" spans="1:7" ht="24" customHeight="1" x14ac:dyDescent="0.2">
      <c r="A748" s="301"/>
      <c r="B748" s="103"/>
      <c r="C748" s="97"/>
      <c r="D748" s="103"/>
      <c r="E748" s="104"/>
      <c r="F748" s="105"/>
      <c r="G748" s="299"/>
    </row>
    <row r="749" spans="1:7" ht="24" customHeight="1" x14ac:dyDescent="0.2">
      <c r="A749" s="302">
        <f>B707</f>
        <v>15</v>
      </c>
      <c r="B749" s="303" t="str">
        <f>C707</f>
        <v xml:space="preserve"> Escuela Almirante Ramón Gonzalez  Fernández</v>
      </c>
      <c r="C749" s="111"/>
      <c r="D749" s="111" t="s">
        <v>34</v>
      </c>
      <c r="E749" s="112"/>
      <c r="F749" s="305" t="s">
        <v>35</v>
      </c>
      <c r="G749" s="304">
        <f>SUBTOTAL(9,G712:G748)</f>
        <v>0</v>
      </c>
    </row>
    <row r="751" spans="1:7" ht="24" customHeight="1" x14ac:dyDescent="0.2">
      <c r="A751" s="284" t="s">
        <v>37</v>
      </c>
      <c r="B751" s="285"/>
      <c r="C751" s="285"/>
      <c r="D751" s="285"/>
      <c r="E751" s="285"/>
      <c r="F751" s="285"/>
      <c r="G751" s="286"/>
    </row>
    <row r="752" spans="1:7" ht="24" customHeight="1" x14ac:dyDescent="0.2">
      <c r="A752" s="287" t="s">
        <v>602</v>
      </c>
      <c r="B752" s="99" t="str">
        <f>Comitente</f>
        <v>DIRECCION PROVINCIAL REDES DE GAS</v>
      </c>
      <c r="C752" s="94"/>
      <c r="D752" s="100"/>
      <c r="E752" s="100"/>
      <c r="F752" s="101"/>
      <c r="G752" s="288"/>
    </row>
    <row r="753" spans="1:123" ht="24" customHeight="1" x14ac:dyDescent="0.2">
      <c r="A753" s="287" t="s">
        <v>603</v>
      </c>
      <c r="B753" s="99">
        <f>Contratista</f>
        <v>0</v>
      </c>
      <c r="C753" s="95"/>
      <c r="D753" s="95"/>
      <c r="E753" s="95"/>
      <c r="F753" s="102"/>
      <c r="G753" s="289"/>
    </row>
    <row r="754" spans="1:123" ht="24" customHeight="1" x14ac:dyDescent="0.2">
      <c r="A754" s="287" t="s">
        <v>24</v>
      </c>
      <c r="B754" s="99" t="str">
        <f>Obra</f>
        <v>“SERVICIO de MANTENIMIENTO de las INSTALACIONES de GAS en los ESTABLECIMIENTOS EDUCATIVOS”</v>
      </c>
      <c r="C754" s="95"/>
      <c r="D754" s="95"/>
      <c r="E754" s="95"/>
      <c r="F754" s="102" t="s">
        <v>38</v>
      </c>
      <c r="G754" s="290">
        <f>Fecha_Base</f>
        <v>0</v>
      </c>
    </row>
    <row r="755" spans="1:123" ht="24" customHeight="1" x14ac:dyDescent="0.2">
      <c r="A755" s="291" t="s">
        <v>601</v>
      </c>
      <c r="B755" s="96" t="str">
        <f>Ubicación</f>
        <v>DEPARTAMENTO JACHAL A</v>
      </c>
      <c r="C755" s="96"/>
      <c r="D755" s="103"/>
      <c r="E755" s="104"/>
      <c r="F755" s="105"/>
      <c r="G755" s="292"/>
    </row>
    <row r="756" spans="1:123" ht="24" customHeight="1" x14ac:dyDescent="0.2">
      <c r="A756" s="291" t="s">
        <v>39</v>
      </c>
      <c r="B756" s="106" t="str">
        <f>IFERROR(VALUE(LEFT(B757,FIND(".",B757)-1)),"")</f>
        <v/>
      </c>
      <c r="C756" s="97" t="str">
        <f>IFERROR(VLOOKUP(B756,Tabla_CyP,2,FALSE),"")</f>
        <v/>
      </c>
      <c r="D756" s="97"/>
      <c r="E756" s="104"/>
      <c r="F756" s="105"/>
      <c r="G756" s="292"/>
    </row>
    <row r="757" spans="1:123" ht="24" customHeight="1" x14ac:dyDescent="0.2">
      <c r="A757" s="291" t="s">
        <v>25</v>
      </c>
      <c r="B757" s="107">
        <f>IFERROR(VLOOKUP(COUNTIF($A$1:A757,"ANALISIS DE PRECIOS"),Tabla_NumeroItem,2,FALSE),"")</f>
        <v>16</v>
      </c>
      <c r="C757" s="97" t="str">
        <f>IFERROR(VLOOKUP(B757,Tabla_CyP,2,FALSE),"")</f>
        <v xml:space="preserve"> Escuela Atenor Flores Vidal</v>
      </c>
      <c r="D757" s="103"/>
      <c r="E757" s="104"/>
      <c r="F757" s="102" t="s">
        <v>26</v>
      </c>
      <c r="G757" s="293" t="str">
        <f>IFERROR(VLOOKUP(B757,Tabla_CyP,4,FALSE),"")</f>
        <v>1</v>
      </c>
    </row>
    <row r="758" spans="1:123" ht="24" customHeight="1" x14ac:dyDescent="0.2">
      <c r="A758" s="291"/>
      <c r="B758" s="96"/>
      <c r="C758" s="97"/>
      <c r="D758" s="103"/>
      <c r="E758" s="104"/>
      <c r="F758" s="105"/>
      <c r="G758" s="292"/>
    </row>
    <row r="759" spans="1:123" ht="24" customHeight="1" x14ac:dyDescent="0.2">
      <c r="A759" s="389" t="s">
        <v>507</v>
      </c>
      <c r="B759" s="390"/>
      <c r="C759" s="391" t="s">
        <v>0</v>
      </c>
      <c r="D759" s="391" t="s">
        <v>27</v>
      </c>
      <c r="E759" s="393" t="s">
        <v>28</v>
      </c>
      <c r="F759" s="387" t="s">
        <v>29</v>
      </c>
      <c r="G759" s="387" t="s">
        <v>30</v>
      </c>
    </row>
    <row r="760" spans="1:123" s="109" customFormat="1" ht="24" customHeight="1" x14ac:dyDescent="0.2">
      <c r="A760" s="108" t="s">
        <v>508</v>
      </c>
      <c r="B760" s="108" t="s">
        <v>509</v>
      </c>
      <c r="C760" s="392"/>
      <c r="D760" s="392"/>
      <c r="E760" s="394"/>
      <c r="F760" s="388"/>
      <c r="G760" s="388"/>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c r="AE760" s="233"/>
      <c r="AF760" s="233"/>
      <c r="AG760" s="233"/>
      <c r="AH760" s="233"/>
      <c r="AI760" s="233"/>
      <c r="AJ760" s="233"/>
      <c r="AK760" s="233"/>
      <c r="AL760" s="233"/>
      <c r="AM760" s="233"/>
      <c r="AN760" s="233"/>
      <c r="AO760" s="233"/>
      <c r="AP760" s="233"/>
      <c r="AQ760" s="233"/>
      <c r="AR760" s="233"/>
      <c r="AS760" s="233"/>
      <c r="AT760" s="233"/>
      <c r="AU760" s="233"/>
      <c r="AV760" s="233"/>
      <c r="AW760" s="233"/>
      <c r="AX760" s="233"/>
      <c r="AY760" s="233"/>
      <c r="AZ760" s="233"/>
      <c r="BA760" s="233"/>
      <c r="BB760" s="233"/>
      <c r="BC760" s="233"/>
      <c r="BD760" s="233"/>
      <c r="BE760" s="233"/>
      <c r="BF760" s="233"/>
      <c r="BG760" s="233"/>
      <c r="BH760" s="233"/>
      <c r="BI760" s="233"/>
      <c r="BJ760" s="233"/>
      <c r="BK760" s="233"/>
      <c r="BL760" s="233"/>
      <c r="BM760" s="233"/>
      <c r="BN760" s="233"/>
      <c r="BO760" s="233"/>
      <c r="BP760" s="233"/>
      <c r="BQ760" s="233"/>
      <c r="BR760" s="233"/>
      <c r="BS760" s="233"/>
      <c r="BT760" s="233"/>
      <c r="BU760" s="233"/>
      <c r="BV760" s="233"/>
      <c r="BW760" s="233"/>
      <c r="BX760" s="233"/>
      <c r="BY760" s="233"/>
      <c r="BZ760" s="233"/>
      <c r="CA760" s="233"/>
      <c r="CB760" s="233"/>
      <c r="CC760" s="233"/>
      <c r="CD760" s="233"/>
      <c r="CE760" s="233"/>
      <c r="CF760" s="233"/>
      <c r="CG760" s="233"/>
      <c r="CH760" s="233"/>
      <c r="CI760" s="233"/>
      <c r="CJ760" s="233"/>
      <c r="CK760" s="233"/>
      <c r="CL760" s="233"/>
      <c r="CM760" s="233"/>
      <c r="CN760" s="233"/>
      <c r="CO760" s="233"/>
      <c r="CP760" s="233"/>
      <c r="CQ760" s="233"/>
      <c r="CR760" s="233"/>
      <c r="CS760" s="233"/>
      <c r="CT760" s="233"/>
      <c r="CU760" s="233"/>
      <c r="CV760" s="233"/>
      <c r="CW760" s="233"/>
      <c r="CX760" s="233"/>
      <c r="CY760" s="233"/>
      <c r="CZ760" s="233"/>
      <c r="DA760" s="233"/>
      <c r="DB760" s="233"/>
      <c r="DC760" s="233"/>
      <c r="DD760" s="233"/>
      <c r="DE760" s="233"/>
      <c r="DF760" s="233"/>
      <c r="DG760" s="233"/>
      <c r="DH760" s="233"/>
      <c r="DI760" s="233"/>
      <c r="DJ760" s="233"/>
      <c r="DK760" s="233"/>
      <c r="DL760" s="233"/>
      <c r="DM760" s="233"/>
      <c r="DN760" s="233"/>
      <c r="DO760" s="233"/>
      <c r="DP760" s="233"/>
      <c r="DQ760" s="233"/>
      <c r="DR760" s="233"/>
      <c r="DS760" s="233"/>
    </row>
    <row r="761" spans="1:123" ht="24" customHeight="1" x14ac:dyDescent="0.2">
      <c r="A761" s="369"/>
      <c r="B761" s="110"/>
      <c r="C761" s="367" t="s">
        <v>604</v>
      </c>
      <c r="D761" s="111"/>
      <c r="E761" s="112"/>
      <c r="F761" s="113"/>
      <c r="G761" s="295"/>
    </row>
    <row r="762" spans="1:123" s="232" customFormat="1" ht="24" customHeight="1" x14ac:dyDescent="0.2">
      <c r="A762" s="229" t="str">
        <f t="shared" ref="A762:A775" si="228">IFERROR(VLOOKUP(C762,Tabla_Insumos,4,FALSE),"")</f>
        <v/>
      </c>
      <c r="B762" s="227" t="str">
        <f t="shared" ref="B762:B775" si="229">IFERROR(VLOOKUP(C762,Tabla_Insumos,5,FALSE),"")</f>
        <v/>
      </c>
      <c r="C762" s="228"/>
      <c r="D762" s="229" t="str">
        <f t="shared" ref="D762:D775" si="230">IFERROR(VLOOKUP(C762,Tabla_Insumos,2,FALSE),"")</f>
        <v/>
      </c>
      <c r="E762" s="230"/>
      <c r="F762" s="231">
        <f t="shared" ref="F762:F775" si="231">IFERROR(VLOOKUP(C762,Tabla_Insumos,3,FALSE),0)</f>
        <v>0</v>
      </c>
      <c r="G762" s="296">
        <f>ROUND(E762*F762,2)</f>
        <v>0</v>
      </c>
    </row>
    <row r="763" spans="1:123" s="232" customFormat="1" ht="24" customHeight="1" x14ac:dyDescent="0.2">
      <c r="A763" s="229" t="str">
        <f t="shared" si="228"/>
        <v/>
      </c>
      <c r="B763" s="227" t="str">
        <f t="shared" si="229"/>
        <v/>
      </c>
      <c r="C763" s="228"/>
      <c r="D763" s="229" t="str">
        <f t="shared" si="230"/>
        <v/>
      </c>
      <c r="E763" s="230"/>
      <c r="F763" s="231">
        <f t="shared" si="231"/>
        <v>0</v>
      </c>
      <c r="G763" s="296">
        <f t="shared" ref="G763:G775" si="232">ROUND(E763*F763,2)</f>
        <v>0</v>
      </c>
    </row>
    <row r="764" spans="1:123" s="232" customFormat="1" ht="24" customHeight="1" x14ac:dyDescent="0.2">
      <c r="A764" s="229" t="str">
        <f t="shared" si="228"/>
        <v/>
      </c>
      <c r="B764" s="227" t="str">
        <f t="shared" si="229"/>
        <v/>
      </c>
      <c r="C764" s="228"/>
      <c r="D764" s="229" t="str">
        <f t="shared" si="230"/>
        <v/>
      </c>
      <c r="E764" s="230"/>
      <c r="F764" s="231">
        <f t="shared" si="231"/>
        <v>0</v>
      </c>
      <c r="G764" s="296">
        <f t="shared" si="232"/>
        <v>0</v>
      </c>
    </row>
    <row r="765" spans="1:123" s="232" customFormat="1" ht="24" customHeight="1" x14ac:dyDescent="0.2">
      <c r="A765" s="229" t="str">
        <f t="shared" si="228"/>
        <v/>
      </c>
      <c r="B765" s="227" t="str">
        <f t="shared" si="229"/>
        <v/>
      </c>
      <c r="C765" s="228"/>
      <c r="D765" s="229" t="str">
        <f t="shared" si="230"/>
        <v/>
      </c>
      <c r="E765" s="230"/>
      <c r="F765" s="231">
        <f t="shared" si="231"/>
        <v>0</v>
      </c>
      <c r="G765" s="296">
        <f t="shared" si="232"/>
        <v>0</v>
      </c>
    </row>
    <row r="766" spans="1:123" s="232" customFormat="1" ht="24" customHeight="1" x14ac:dyDescent="0.2">
      <c r="A766" s="229" t="str">
        <f t="shared" si="228"/>
        <v/>
      </c>
      <c r="B766" s="227" t="str">
        <f t="shared" si="229"/>
        <v/>
      </c>
      <c r="C766" s="228"/>
      <c r="D766" s="229" t="str">
        <f t="shared" si="230"/>
        <v/>
      </c>
      <c r="E766" s="230"/>
      <c r="F766" s="231">
        <f t="shared" si="231"/>
        <v>0</v>
      </c>
      <c r="G766" s="296">
        <f t="shared" si="232"/>
        <v>0</v>
      </c>
    </row>
    <row r="767" spans="1:123" s="232" customFormat="1" ht="24" customHeight="1" x14ac:dyDescent="0.2">
      <c r="A767" s="229" t="str">
        <f t="shared" si="228"/>
        <v/>
      </c>
      <c r="B767" s="227" t="str">
        <f t="shared" si="229"/>
        <v/>
      </c>
      <c r="C767" s="228"/>
      <c r="D767" s="229" t="str">
        <f t="shared" si="230"/>
        <v/>
      </c>
      <c r="E767" s="230"/>
      <c r="F767" s="231">
        <f t="shared" si="231"/>
        <v>0</v>
      </c>
      <c r="G767" s="296">
        <f t="shared" si="232"/>
        <v>0</v>
      </c>
    </row>
    <row r="768" spans="1:123" s="232" customFormat="1" ht="24" customHeight="1" x14ac:dyDescent="0.2">
      <c r="A768" s="229" t="str">
        <f t="shared" si="228"/>
        <v/>
      </c>
      <c r="B768" s="227" t="str">
        <f t="shared" si="229"/>
        <v/>
      </c>
      <c r="C768" s="228"/>
      <c r="D768" s="229" t="str">
        <f t="shared" si="230"/>
        <v/>
      </c>
      <c r="E768" s="230"/>
      <c r="F768" s="231">
        <f t="shared" si="231"/>
        <v>0</v>
      </c>
      <c r="G768" s="296">
        <f t="shared" si="232"/>
        <v>0</v>
      </c>
    </row>
    <row r="769" spans="1:7" s="232" customFormat="1" ht="24" customHeight="1" x14ac:dyDescent="0.2">
      <c r="A769" s="229" t="str">
        <f t="shared" si="228"/>
        <v/>
      </c>
      <c r="B769" s="227" t="str">
        <f t="shared" si="229"/>
        <v/>
      </c>
      <c r="C769" s="228"/>
      <c r="D769" s="229" t="str">
        <f t="shared" si="230"/>
        <v/>
      </c>
      <c r="E769" s="230"/>
      <c r="F769" s="231">
        <f t="shared" si="231"/>
        <v>0</v>
      </c>
      <c r="G769" s="296">
        <f t="shared" si="232"/>
        <v>0</v>
      </c>
    </row>
    <row r="770" spans="1:7" s="232" customFormat="1" ht="24" customHeight="1" x14ac:dyDescent="0.2">
      <c r="A770" s="229" t="str">
        <f t="shared" si="228"/>
        <v/>
      </c>
      <c r="B770" s="227" t="str">
        <f t="shared" si="229"/>
        <v/>
      </c>
      <c r="C770" s="228"/>
      <c r="D770" s="229" t="str">
        <f t="shared" si="230"/>
        <v/>
      </c>
      <c r="E770" s="230"/>
      <c r="F770" s="231">
        <f t="shared" si="231"/>
        <v>0</v>
      </c>
      <c r="G770" s="296">
        <f t="shared" si="232"/>
        <v>0</v>
      </c>
    </row>
    <row r="771" spans="1:7" s="232" customFormat="1" ht="24" customHeight="1" x14ac:dyDescent="0.2">
      <c r="A771" s="229" t="str">
        <f t="shared" si="228"/>
        <v/>
      </c>
      <c r="B771" s="227" t="str">
        <f t="shared" si="229"/>
        <v/>
      </c>
      <c r="C771" s="228"/>
      <c r="D771" s="229" t="str">
        <f t="shared" si="230"/>
        <v/>
      </c>
      <c r="E771" s="230"/>
      <c r="F771" s="231">
        <f t="shared" si="231"/>
        <v>0</v>
      </c>
      <c r="G771" s="296">
        <f t="shared" si="232"/>
        <v>0</v>
      </c>
    </row>
    <row r="772" spans="1:7" s="232" customFormat="1" ht="24" customHeight="1" x14ac:dyDescent="0.2">
      <c r="A772" s="229" t="str">
        <f t="shared" si="228"/>
        <v/>
      </c>
      <c r="B772" s="227" t="str">
        <f t="shared" si="229"/>
        <v/>
      </c>
      <c r="C772" s="228"/>
      <c r="D772" s="229" t="str">
        <f t="shared" si="230"/>
        <v/>
      </c>
      <c r="E772" s="230"/>
      <c r="F772" s="231">
        <f t="shared" si="231"/>
        <v>0</v>
      </c>
      <c r="G772" s="296">
        <f t="shared" si="232"/>
        <v>0</v>
      </c>
    </row>
    <row r="773" spans="1:7" s="232" customFormat="1" ht="24" customHeight="1" x14ac:dyDescent="0.2">
      <c r="A773" s="229" t="str">
        <f t="shared" si="228"/>
        <v/>
      </c>
      <c r="B773" s="227" t="str">
        <f t="shared" si="229"/>
        <v/>
      </c>
      <c r="C773" s="228"/>
      <c r="D773" s="229" t="str">
        <f t="shared" si="230"/>
        <v/>
      </c>
      <c r="E773" s="230"/>
      <c r="F773" s="231">
        <f t="shared" si="231"/>
        <v>0</v>
      </c>
      <c r="G773" s="296">
        <f t="shared" si="232"/>
        <v>0</v>
      </c>
    </row>
    <row r="774" spans="1:7" s="232" customFormat="1" ht="24" customHeight="1" x14ac:dyDescent="0.2">
      <c r="A774" s="229" t="str">
        <f t="shared" si="228"/>
        <v/>
      </c>
      <c r="B774" s="227" t="str">
        <f t="shared" si="229"/>
        <v/>
      </c>
      <c r="C774" s="228"/>
      <c r="D774" s="229" t="str">
        <f t="shared" si="230"/>
        <v/>
      </c>
      <c r="E774" s="230"/>
      <c r="F774" s="231">
        <f t="shared" si="231"/>
        <v>0</v>
      </c>
      <c r="G774" s="296">
        <f t="shared" si="232"/>
        <v>0</v>
      </c>
    </row>
    <row r="775" spans="1:7" s="232" customFormat="1" ht="24" customHeight="1" x14ac:dyDescent="0.2">
      <c r="A775" s="229" t="str">
        <f t="shared" si="228"/>
        <v/>
      </c>
      <c r="B775" s="227" t="str">
        <f t="shared" si="229"/>
        <v/>
      </c>
      <c r="C775" s="228"/>
      <c r="D775" s="229" t="str">
        <f t="shared" si="230"/>
        <v/>
      </c>
      <c r="E775" s="230"/>
      <c r="F775" s="231">
        <f t="shared" si="231"/>
        <v>0</v>
      </c>
      <c r="G775" s="296">
        <f t="shared" si="232"/>
        <v>0</v>
      </c>
    </row>
    <row r="776" spans="1:7" ht="24" customHeight="1" x14ac:dyDescent="0.2">
      <c r="A776" s="297"/>
      <c r="B776" s="97"/>
      <c r="C776" s="97"/>
      <c r="D776" s="103"/>
      <c r="E776" s="104"/>
      <c r="F776" s="368" t="s">
        <v>31</v>
      </c>
      <c r="G776" s="298">
        <f>SUBTOTAL(9,G762:G775)</f>
        <v>0</v>
      </c>
    </row>
    <row r="777" spans="1:7" ht="24" customHeight="1" x14ac:dyDescent="0.2">
      <c r="A777" s="297"/>
      <c r="B777" s="97"/>
      <c r="C777" s="366" t="s">
        <v>605</v>
      </c>
      <c r="D777" s="103"/>
      <c r="E777" s="104"/>
      <c r="F777" s="105"/>
      <c r="G777" s="299"/>
    </row>
    <row r="778" spans="1:7" s="232" customFormat="1" ht="24" customHeight="1" x14ac:dyDescent="0.2">
      <c r="A778" s="229" t="str">
        <f t="shared" ref="A778:A785" si="233">IFERROR(VLOOKUP(C778,Tabla_Insumos,4,FALSE),"")</f>
        <v/>
      </c>
      <c r="B778" s="227">
        <f t="shared" ref="B778:B785" si="234">IFERROR(VLOOKUP(A778,Tabla_Indices,5,FALSE),"")</f>
        <v>0</v>
      </c>
      <c r="C778" s="228"/>
      <c r="D778" s="229" t="str">
        <f t="shared" ref="D778:D785" si="235">IFERROR(VLOOKUP(C778,Tabla_Insumos,2,FALSE),"")</f>
        <v/>
      </c>
      <c r="E778" s="230"/>
      <c r="F778" s="231">
        <f t="shared" ref="F778:F785" si="236">IFERROR(VLOOKUP(C778,Tabla_Insumos,3,FALSE),0)</f>
        <v>0</v>
      </c>
      <c r="G778" s="296">
        <f>ROUND(E778*F778,2)</f>
        <v>0</v>
      </c>
    </row>
    <row r="779" spans="1:7" s="232" customFormat="1" ht="24" customHeight="1" x14ac:dyDescent="0.2">
      <c r="A779" s="229" t="str">
        <f t="shared" si="233"/>
        <v/>
      </c>
      <c r="B779" s="227">
        <f t="shared" si="234"/>
        <v>0</v>
      </c>
      <c r="C779" s="228"/>
      <c r="D779" s="229" t="str">
        <f t="shared" si="235"/>
        <v/>
      </c>
      <c r="E779" s="230"/>
      <c r="F779" s="231">
        <f t="shared" si="236"/>
        <v>0</v>
      </c>
      <c r="G779" s="296">
        <f>ROUND(E779*F779,2)</f>
        <v>0</v>
      </c>
    </row>
    <row r="780" spans="1:7" s="232" customFormat="1" ht="24" customHeight="1" x14ac:dyDescent="0.2">
      <c r="A780" s="229" t="str">
        <f t="shared" si="233"/>
        <v/>
      </c>
      <c r="B780" s="227">
        <f t="shared" si="234"/>
        <v>0</v>
      </c>
      <c r="C780" s="228"/>
      <c r="D780" s="229" t="str">
        <f t="shared" si="235"/>
        <v/>
      </c>
      <c r="E780" s="230"/>
      <c r="F780" s="231">
        <f t="shared" si="236"/>
        <v>0</v>
      </c>
      <c r="G780" s="296">
        <f t="shared" ref="G780:G785" si="237">ROUND(E780*F780,2)</f>
        <v>0</v>
      </c>
    </row>
    <row r="781" spans="1:7" s="232" customFormat="1" ht="24" customHeight="1" x14ac:dyDescent="0.2">
      <c r="A781" s="229" t="str">
        <f t="shared" si="233"/>
        <v/>
      </c>
      <c r="B781" s="227">
        <f t="shared" si="234"/>
        <v>0</v>
      </c>
      <c r="C781" s="228"/>
      <c r="D781" s="229" t="str">
        <f t="shared" si="235"/>
        <v/>
      </c>
      <c r="E781" s="230"/>
      <c r="F781" s="231">
        <f t="shared" si="236"/>
        <v>0</v>
      </c>
      <c r="G781" s="296">
        <f t="shared" si="237"/>
        <v>0</v>
      </c>
    </row>
    <row r="782" spans="1:7" s="232" customFormat="1" ht="24" customHeight="1" x14ac:dyDescent="0.2">
      <c r="A782" s="229" t="str">
        <f t="shared" si="233"/>
        <v/>
      </c>
      <c r="B782" s="227">
        <f t="shared" si="234"/>
        <v>0</v>
      </c>
      <c r="C782" s="228"/>
      <c r="D782" s="229" t="str">
        <f t="shared" si="235"/>
        <v/>
      </c>
      <c r="E782" s="230"/>
      <c r="F782" s="231">
        <f t="shared" si="236"/>
        <v>0</v>
      </c>
      <c r="G782" s="296">
        <f t="shared" si="237"/>
        <v>0</v>
      </c>
    </row>
    <row r="783" spans="1:7" s="232" customFormat="1" ht="24" customHeight="1" x14ac:dyDescent="0.2">
      <c r="A783" s="229" t="str">
        <f t="shared" si="233"/>
        <v/>
      </c>
      <c r="B783" s="227">
        <f t="shared" si="234"/>
        <v>0</v>
      </c>
      <c r="C783" s="228"/>
      <c r="D783" s="229" t="str">
        <f t="shared" si="235"/>
        <v/>
      </c>
      <c r="E783" s="230"/>
      <c r="F783" s="231">
        <f t="shared" si="236"/>
        <v>0</v>
      </c>
      <c r="G783" s="296">
        <f t="shared" si="237"/>
        <v>0</v>
      </c>
    </row>
    <row r="784" spans="1:7" s="232" customFormat="1" ht="24" customHeight="1" x14ac:dyDescent="0.2">
      <c r="A784" s="229" t="str">
        <f t="shared" si="233"/>
        <v/>
      </c>
      <c r="B784" s="227">
        <f t="shared" si="234"/>
        <v>0</v>
      </c>
      <c r="C784" s="228"/>
      <c r="D784" s="229" t="str">
        <f t="shared" si="235"/>
        <v/>
      </c>
      <c r="E784" s="230"/>
      <c r="F784" s="231">
        <f t="shared" si="236"/>
        <v>0</v>
      </c>
      <c r="G784" s="296">
        <f t="shared" si="237"/>
        <v>0</v>
      </c>
    </row>
    <row r="785" spans="1:7" s="232" customFormat="1" ht="24" customHeight="1" x14ac:dyDescent="0.2">
      <c r="A785" s="229" t="str">
        <f t="shared" si="233"/>
        <v/>
      </c>
      <c r="B785" s="227">
        <f t="shared" si="234"/>
        <v>0</v>
      </c>
      <c r="C785" s="228"/>
      <c r="D785" s="229" t="str">
        <f t="shared" si="235"/>
        <v/>
      </c>
      <c r="E785" s="230"/>
      <c r="F785" s="231">
        <f t="shared" si="236"/>
        <v>0</v>
      </c>
      <c r="G785" s="296">
        <f t="shared" si="237"/>
        <v>0</v>
      </c>
    </row>
    <row r="786" spans="1:7" ht="24" customHeight="1" x14ac:dyDescent="0.2">
      <c r="A786" s="297"/>
      <c r="B786" s="97"/>
      <c r="C786" s="97"/>
      <c r="D786" s="103"/>
      <c r="E786" s="104"/>
      <c r="F786" s="368" t="s">
        <v>32</v>
      </c>
      <c r="G786" s="298">
        <f>SUBTOTAL(9,G778:G785)</f>
        <v>0</v>
      </c>
    </row>
    <row r="787" spans="1:7" ht="24" customHeight="1" x14ac:dyDescent="0.2">
      <c r="A787" s="297"/>
      <c r="B787" s="97"/>
      <c r="C787" s="366" t="s">
        <v>606</v>
      </c>
      <c r="D787" s="103"/>
      <c r="E787" s="104"/>
      <c r="F787" s="105"/>
      <c r="G787" s="299"/>
    </row>
    <row r="788" spans="1:7" s="232" customFormat="1" ht="24" customHeight="1" x14ac:dyDescent="0.2">
      <c r="A788" s="229" t="str">
        <f t="shared" ref="A788:A796" si="238">IFERROR(VLOOKUP(C788,Tabla_Insumos,4,FALSE),"")</f>
        <v/>
      </c>
      <c r="B788" s="227" t="str">
        <f t="shared" ref="B788:B796" si="239">IFERROR(VLOOKUP(C788,Tabla_Insumos,5,FALSE),"")</f>
        <v/>
      </c>
      <c r="C788" s="228"/>
      <c r="D788" s="229" t="str">
        <f t="shared" ref="D788:D796" si="240">IFERROR(VLOOKUP(C788,Tabla_Insumos,2,FALSE),"")</f>
        <v/>
      </c>
      <c r="E788" s="230"/>
      <c r="F788" s="231">
        <f t="shared" ref="F788:F796" si="241">IFERROR(VLOOKUP(C788,Tabla_Insumos,3,FALSE),0)</f>
        <v>0</v>
      </c>
      <c r="G788" s="296">
        <f t="shared" ref="G788:G796" si="242">ROUND(E788*F788,2)</f>
        <v>0</v>
      </c>
    </row>
    <row r="789" spans="1:7" s="232" customFormat="1" ht="24" customHeight="1" x14ac:dyDescent="0.2">
      <c r="A789" s="229" t="str">
        <f t="shared" si="238"/>
        <v/>
      </c>
      <c r="B789" s="227" t="str">
        <f t="shared" si="239"/>
        <v/>
      </c>
      <c r="C789" s="228"/>
      <c r="D789" s="229" t="str">
        <f t="shared" si="240"/>
        <v/>
      </c>
      <c r="E789" s="230"/>
      <c r="F789" s="231">
        <f t="shared" si="241"/>
        <v>0</v>
      </c>
      <c r="G789" s="296">
        <f t="shared" si="242"/>
        <v>0</v>
      </c>
    </row>
    <row r="790" spans="1:7" s="232" customFormat="1" ht="24" customHeight="1" x14ac:dyDescent="0.2">
      <c r="A790" s="229" t="str">
        <f t="shared" si="238"/>
        <v/>
      </c>
      <c r="B790" s="227" t="str">
        <f t="shared" si="239"/>
        <v/>
      </c>
      <c r="C790" s="228"/>
      <c r="D790" s="229" t="str">
        <f t="shared" si="240"/>
        <v/>
      </c>
      <c r="E790" s="230"/>
      <c r="F790" s="231">
        <f t="shared" si="241"/>
        <v>0</v>
      </c>
      <c r="G790" s="296">
        <f t="shared" si="242"/>
        <v>0</v>
      </c>
    </row>
    <row r="791" spans="1:7" s="232" customFormat="1" ht="24" customHeight="1" x14ac:dyDescent="0.2">
      <c r="A791" s="229" t="str">
        <f t="shared" si="238"/>
        <v/>
      </c>
      <c r="B791" s="227" t="str">
        <f t="shared" si="239"/>
        <v/>
      </c>
      <c r="C791" s="228"/>
      <c r="D791" s="229" t="str">
        <f t="shared" si="240"/>
        <v/>
      </c>
      <c r="E791" s="230"/>
      <c r="F791" s="231">
        <f t="shared" si="241"/>
        <v>0</v>
      </c>
      <c r="G791" s="296">
        <f t="shared" si="242"/>
        <v>0</v>
      </c>
    </row>
    <row r="792" spans="1:7" s="232" customFormat="1" ht="24" customHeight="1" x14ac:dyDescent="0.2">
      <c r="A792" s="229" t="str">
        <f t="shared" si="238"/>
        <v/>
      </c>
      <c r="B792" s="227" t="str">
        <f t="shared" si="239"/>
        <v/>
      </c>
      <c r="C792" s="228"/>
      <c r="D792" s="229" t="str">
        <f t="shared" si="240"/>
        <v/>
      </c>
      <c r="E792" s="230"/>
      <c r="F792" s="231">
        <f t="shared" si="241"/>
        <v>0</v>
      </c>
      <c r="G792" s="296">
        <f t="shared" si="242"/>
        <v>0</v>
      </c>
    </row>
    <row r="793" spans="1:7" s="232" customFormat="1" ht="24" customHeight="1" x14ac:dyDescent="0.2">
      <c r="A793" s="229" t="str">
        <f t="shared" si="238"/>
        <v/>
      </c>
      <c r="B793" s="227" t="str">
        <f t="shared" si="239"/>
        <v/>
      </c>
      <c r="C793" s="228"/>
      <c r="D793" s="229" t="str">
        <f t="shared" si="240"/>
        <v/>
      </c>
      <c r="E793" s="230"/>
      <c r="F793" s="231">
        <f t="shared" si="241"/>
        <v>0</v>
      </c>
      <c r="G793" s="296">
        <f t="shared" si="242"/>
        <v>0</v>
      </c>
    </row>
    <row r="794" spans="1:7" s="232" customFormat="1" ht="24" customHeight="1" x14ac:dyDescent="0.2">
      <c r="A794" s="229" t="str">
        <f t="shared" si="238"/>
        <v/>
      </c>
      <c r="B794" s="227" t="str">
        <f t="shared" si="239"/>
        <v/>
      </c>
      <c r="C794" s="228"/>
      <c r="D794" s="229" t="str">
        <f t="shared" si="240"/>
        <v/>
      </c>
      <c r="E794" s="230"/>
      <c r="F794" s="231">
        <f t="shared" si="241"/>
        <v>0</v>
      </c>
      <c r="G794" s="296">
        <f t="shared" si="242"/>
        <v>0</v>
      </c>
    </row>
    <row r="795" spans="1:7" s="232" customFormat="1" ht="24" customHeight="1" x14ac:dyDescent="0.2">
      <c r="A795" s="229" t="str">
        <f t="shared" si="238"/>
        <v/>
      </c>
      <c r="B795" s="227" t="str">
        <f t="shared" si="239"/>
        <v/>
      </c>
      <c r="C795" s="228"/>
      <c r="D795" s="229" t="str">
        <f t="shared" si="240"/>
        <v/>
      </c>
      <c r="E795" s="230"/>
      <c r="F795" s="231">
        <f t="shared" si="241"/>
        <v>0</v>
      </c>
      <c r="G795" s="296">
        <f t="shared" si="242"/>
        <v>0</v>
      </c>
    </row>
    <row r="796" spans="1:7" s="232" customFormat="1" ht="24" customHeight="1" x14ac:dyDescent="0.2">
      <c r="A796" s="229" t="str">
        <f t="shared" si="238"/>
        <v/>
      </c>
      <c r="B796" s="227" t="str">
        <f t="shared" si="239"/>
        <v/>
      </c>
      <c r="C796" s="228"/>
      <c r="D796" s="229" t="str">
        <f t="shared" si="240"/>
        <v/>
      </c>
      <c r="E796" s="230"/>
      <c r="F796" s="231">
        <f t="shared" si="241"/>
        <v>0</v>
      </c>
      <c r="G796" s="296">
        <f t="shared" si="242"/>
        <v>0</v>
      </c>
    </row>
    <row r="797" spans="1:7" ht="24" customHeight="1" x14ac:dyDescent="0.2">
      <c r="A797" s="300"/>
      <c r="B797" s="103"/>
      <c r="C797" s="97"/>
      <c r="D797" s="103"/>
      <c r="E797" s="104"/>
      <c r="F797" s="368" t="s">
        <v>33</v>
      </c>
      <c r="G797" s="298">
        <f>SUBTOTAL(9,G788:G796)</f>
        <v>0</v>
      </c>
    </row>
    <row r="798" spans="1:7" ht="24" customHeight="1" x14ac:dyDescent="0.2">
      <c r="A798" s="301"/>
      <c r="B798" s="103"/>
      <c r="C798" s="97"/>
      <c r="D798" s="103"/>
      <c r="E798" s="104"/>
      <c r="F798" s="105"/>
      <c r="G798" s="299"/>
    </row>
    <row r="799" spans="1:7" ht="24" customHeight="1" x14ac:dyDescent="0.2">
      <c r="A799" s="302">
        <f>B757</f>
        <v>16</v>
      </c>
      <c r="B799" s="303" t="str">
        <f>C757</f>
        <v xml:space="preserve"> Escuela Atenor Flores Vidal</v>
      </c>
      <c r="C799" s="111"/>
      <c r="D799" s="111" t="s">
        <v>34</v>
      </c>
      <c r="E799" s="112"/>
      <c r="F799" s="305" t="s">
        <v>35</v>
      </c>
      <c r="G799" s="304">
        <f>SUBTOTAL(9,G762:G798)</f>
        <v>0</v>
      </c>
    </row>
    <row r="802" spans="1:123" ht="24" customHeight="1" x14ac:dyDescent="0.2">
      <c r="A802" s="284" t="s">
        <v>37</v>
      </c>
      <c r="B802" s="285"/>
      <c r="C802" s="285"/>
      <c r="D802" s="285"/>
      <c r="E802" s="285"/>
      <c r="F802" s="285"/>
      <c r="G802" s="286"/>
    </row>
    <row r="803" spans="1:123" ht="24" customHeight="1" x14ac:dyDescent="0.2">
      <c r="A803" s="287" t="s">
        <v>602</v>
      </c>
      <c r="B803" s="99" t="str">
        <f>Comitente</f>
        <v>DIRECCION PROVINCIAL REDES DE GAS</v>
      </c>
      <c r="C803" s="94"/>
      <c r="D803" s="100"/>
      <c r="E803" s="100"/>
      <c r="F803" s="101"/>
      <c r="G803" s="288"/>
    </row>
    <row r="804" spans="1:123" ht="24" customHeight="1" x14ac:dyDescent="0.2">
      <c r="A804" s="287" t="s">
        <v>603</v>
      </c>
      <c r="B804" s="99">
        <f>Contratista</f>
        <v>0</v>
      </c>
      <c r="C804" s="95"/>
      <c r="D804" s="95"/>
      <c r="E804" s="95"/>
      <c r="F804" s="102"/>
      <c r="G804" s="289"/>
    </row>
    <row r="805" spans="1:123" ht="24" customHeight="1" x14ac:dyDescent="0.2">
      <c r="A805" s="287" t="s">
        <v>24</v>
      </c>
      <c r="B805" s="99" t="str">
        <f>Obra</f>
        <v>“SERVICIO de MANTENIMIENTO de las INSTALACIONES de GAS en los ESTABLECIMIENTOS EDUCATIVOS”</v>
      </c>
      <c r="C805" s="95"/>
      <c r="D805" s="95"/>
      <c r="E805" s="95"/>
      <c r="F805" s="102" t="s">
        <v>38</v>
      </c>
      <c r="G805" s="290">
        <f>Fecha_Base</f>
        <v>0</v>
      </c>
    </row>
    <row r="806" spans="1:123" ht="24" customHeight="1" x14ac:dyDescent="0.2">
      <c r="A806" s="291" t="s">
        <v>601</v>
      </c>
      <c r="B806" s="96" t="str">
        <f>Ubicación</f>
        <v>DEPARTAMENTO JACHAL A</v>
      </c>
      <c r="C806" s="96"/>
      <c r="D806" s="103"/>
      <c r="E806" s="104"/>
      <c r="F806" s="105"/>
      <c r="G806" s="292"/>
    </row>
    <row r="807" spans="1:123" ht="24" customHeight="1" x14ac:dyDescent="0.2">
      <c r="A807" s="291" t="s">
        <v>39</v>
      </c>
      <c r="B807" s="106" t="str">
        <f>IFERROR(VALUE(LEFT(B808,FIND(".",B808)-1)),"")</f>
        <v/>
      </c>
      <c r="C807" s="97" t="str">
        <f>IFERROR(VLOOKUP(B807,Tabla_CyP,2,FALSE),"")</f>
        <v/>
      </c>
      <c r="D807" s="97"/>
      <c r="E807" s="104"/>
      <c r="F807" s="105"/>
      <c r="G807" s="292"/>
    </row>
    <row r="808" spans="1:123" ht="24" customHeight="1" x14ac:dyDescent="0.2">
      <c r="A808" s="291" t="s">
        <v>25</v>
      </c>
      <c r="B808" s="107" t="str">
        <f>IFERROR(VLOOKUP(COUNTIF($A$1:A808,"ANALISIS DE PRECIOS"),Tabla_NumeroItem,2,FALSE),"")</f>
        <v/>
      </c>
      <c r="C808" s="97" t="str">
        <f>IFERROR(VLOOKUP(B808,Tabla_CyP,2,FALSE),"")</f>
        <v/>
      </c>
      <c r="D808" s="103"/>
      <c r="E808" s="104"/>
      <c r="F808" s="102" t="s">
        <v>26</v>
      </c>
      <c r="G808" s="293" t="str">
        <f>IFERROR(VLOOKUP(B808,Tabla_CyP,4,FALSE),"")</f>
        <v/>
      </c>
    </row>
    <row r="809" spans="1:123" ht="24" customHeight="1" x14ac:dyDescent="0.2">
      <c r="A809" s="291"/>
      <c r="B809" s="96"/>
      <c r="C809" s="97"/>
      <c r="D809" s="103"/>
      <c r="E809" s="104"/>
      <c r="F809" s="105"/>
      <c r="G809" s="292"/>
    </row>
    <row r="810" spans="1:123" ht="24" customHeight="1" x14ac:dyDescent="0.2">
      <c r="A810" s="389" t="s">
        <v>507</v>
      </c>
      <c r="B810" s="390"/>
      <c r="C810" s="391" t="s">
        <v>0</v>
      </c>
      <c r="D810" s="391" t="s">
        <v>27</v>
      </c>
      <c r="E810" s="393" t="s">
        <v>28</v>
      </c>
      <c r="F810" s="387" t="s">
        <v>29</v>
      </c>
      <c r="G810" s="387" t="s">
        <v>30</v>
      </c>
    </row>
    <row r="811" spans="1:123" s="109" customFormat="1" ht="24" customHeight="1" x14ac:dyDescent="0.2">
      <c r="A811" s="108" t="s">
        <v>508</v>
      </c>
      <c r="B811" s="108" t="s">
        <v>509</v>
      </c>
      <c r="C811" s="392"/>
      <c r="D811" s="392"/>
      <c r="E811" s="394"/>
      <c r="F811" s="388"/>
      <c r="G811" s="388"/>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c r="AE811" s="233"/>
      <c r="AF811" s="233"/>
      <c r="AG811" s="233"/>
      <c r="AH811" s="233"/>
      <c r="AI811" s="233"/>
      <c r="AJ811" s="233"/>
      <c r="AK811" s="233"/>
      <c r="AL811" s="233"/>
      <c r="AM811" s="233"/>
      <c r="AN811" s="233"/>
      <c r="AO811" s="233"/>
      <c r="AP811" s="233"/>
      <c r="AQ811" s="233"/>
      <c r="AR811" s="233"/>
      <c r="AS811" s="233"/>
      <c r="AT811" s="233"/>
      <c r="AU811" s="233"/>
      <c r="AV811" s="233"/>
      <c r="AW811" s="233"/>
      <c r="AX811" s="233"/>
      <c r="AY811" s="233"/>
      <c r="AZ811" s="233"/>
      <c r="BA811" s="233"/>
      <c r="BB811" s="233"/>
      <c r="BC811" s="233"/>
      <c r="BD811" s="233"/>
      <c r="BE811" s="233"/>
      <c r="BF811" s="233"/>
      <c r="BG811" s="233"/>
      <c r="BH811" s="233"/>
      <c r="BI811" s="233"/>
      <c r="BJ811" s="233"/>
      <c r="BK811" s="233"/>
      <c r="BL811" s="233"/>
      <c r="BM811" s="233"/>
      <c r="BN811" s="233"/>
      <c r="BO811" s="233"/>
      <c r="BP811" s="233"/>
      <c r="BQ811" s="233"/>
      <c r="BR811" s="233"/>
      <c r="BS811" s="233"/>
      <c r="BT811" s="233"/>
      <c r="BU811" s="233"/>
      <c r="BV811" s="233"/>
      <c r="BW811" s="233"/>
      <c r="BX811" s="233"/>
      <c r="BY811" s="233"/>
      <c r="BZ811" s="233"/>
      <c r="CA811" s="233"/>
      <c r="CB811" s="233"/>
      <c r="CC811" s="233"/>
      <c r="CD811" s="233"/>
      <c r="CE811" s="233"/>
      <c r="CF811" s="233"/>
      <c r="CG811" s="233"/>
      <c r="CH811" s="233"/>
      <c r="CI811" s="233"/>
      <c r="CJ811" s="233"/>
      <c r="CK811" s="233"/>
      <c r="CL811" s="233"/>
      <c r="CM811" s="233"/>
      <c r="CN811" s="233"/>
      <c r="CO811" s="233"/>
      <c r="CP811" s="233"/>
      <c r="CQ811" s="233"/>
      <c r="CR811" s="233"/>
      <c r="CS811" s="233"/>
      <c r="CT811" s="233"/>
      <c r="CU811" s="233"/>
      <c r="CV811" s="233"/>
      <c r="CW811" s="233"/>
      <c r="CX811" s="233"/>
      <c r="CY811" s="233"/>
      <c r="CZ811" s="233"/>
      <c r="DA811" s="233"/>
      <c r="DB811" s="233"/>
      <c r="DC811" s="233"/>
      <c r="DD811" s="233"/>
      <c r="DE811" s="233"/>
      <c r="DF811" s="233"/>
      <c r="DG811" s="233"/>
      <c r="DH811" s="233"/>
      <c r="DI811" s="233"/>
      <c r="DJ811" s="233"/>
      <c r="DK811" s="233"/>
      <c r="DL811" s="233"/>
      <c r="DM811" s="233"/>
      <c r="DN811" s="233"/>
      <c r="DO811" s="233"/>
      <c r="DP811" s="233"/>
      <c r="DQ811" s="233"/>
      <c r="DR811" s="233"/>
      <c r="DS811" s="233"/>
    </row>
    <row r="812" spans="1:123" ht="24" customHeight="1" x14ac:dyDescent="0.2">
      <c r="A812" s="369"/>
      <c r="B812" s="110"/>
      <c r="C812" s="367" t="s">
        <v>604</v>
      </c>
      <c r="D812" s="111"/>
      <c r="E812" s="112"/>
      <c r="F812" s="113"/>
      <c r="G812" s="295"/>
    </row>
    <row r="813" spans="1:123" s="232" customFormat="1" ht="24" customHeight="1" x14ac:dyDescent="0.2">
      <c r="A813" s="229" t="str">
        <f t="shared" ref="A813:A826" si="243">IFERROR(VLOOKUP(C813,Tabla_Insumos,4,FALSE),"")</f>
        <v/>
      </c>
      <c r="B813" s="227" t="str">
        <f t="shared" ref="B813:B826" si="244">IFERROR(VLOOKUP(C813,Tabla_Insumos,5,FALSE),"")</f>
        <v/>
      </c>
      <c r="C813" s="228"/>
      <c r="D813" s="229" t="str">
        <f t="shared" ref="D813:D826" si="245">IFERROR(VLOOKUP(C813,Tabla_Insumos,2,FALSE),"")</f>
        <v/>
      </c>
      <c r="E813" s="230"/>
      <c r="F813" s="231">
        <f t="shared" ref="F813:F826" si="246">IFERROR(VLOOKUP(C813,Tabla_Insumos,3,FALSE),0)</f>
        <v>0</v>
      </c>
      <c r="G813" s="296">
        <f>ROUND(E813*F813,2)</f>
        <v>0</v>
      </c>
    </row>
    <row r="814" spans="1:123" s="232" customFormat="1" ht="24" customHeight="1" x14ac:dyDescent="0.2">
      <c r="A814" s="229" t="str">
        <f t="shared" si="243"/>
        <v/>
      </c>
      <c r="B814" s="227" t="str">
        <f t="shared" si="244"/>
        <v/>
      </c>
      <c r="C814" s="228"/>
      <c r="D814" s="229" t="str">
        <f t="shared" si="245"/>
        <v/>
      </c>
      <c r="E814" s="230"/>
      <c r="F814" s="231">
        <f t="shared" si="246"/>
        <v>0</v>
      </c>
      <c r="G814" s="296">
        <f t="shared" ref="G814:G826" si="247">ROUND(E814*F814,2)</f>
        <v>0</v>
      </c>
    </row>
    <row r="815" spans="1:123" s="232" customFormat="1" ht="24" customHeight="1" x14ac:dyDescent="0.2">
      <c r="A815" s="229" t="str">
        <f t="shared" si="243"/>
        <v/>
      </c>
      <c r="B815" s="227" t="str">
        <f t="shared" si="244"/>
        <v/>
      </c>
      <c r="C815" s="228"/>
      <c r="D815" s="229" t="str">
        <f t="shared" si="245"/>
        <v/>
      </c>
      <c r="E815" s="230"/>
      <c r="F815" s="231">
        <f t="shared" si="246"/>
        <v>0</v>
      </c>
      <c r="G815" s="296">
        <f t="shared" si="247"/>
        <v>0</v>
      </c>
    </row>
    <row r="816" spans="1:123" s="232" customFormat="1" ht="24" customHeight="1" x14ac:dyDescent="0.2">
      <c r="A816" s="229" t="str">
        <f t="shared" si="243"/>
        <v/>
      </c>
      <c r="B816" s="227" t="str">
        <f t="shared" si="244"/>
        <v/>
      </c>
      <c r="C816" s="228"/>
      <c r="D816" s="229" t="str">
        <f t="shared" si="245"/>
        <v/>
      </c>
      <c r="E816" s="230"/>
      <c r="F816" s="231">
        <f t="shared" si="246"/>
        <v>0</v>
      </c>
      <c r="G816" s="296">
        <f t="shared" si="247"/>
        <v>0</v>
      </c>
    </row>
    <row r="817" spans="1:7" s="232" customFormat="1" ht="24" customHeight="1" x14ac:dyDescent="0.2">
      <c r="A817" s="229" t="str">
        <f t="shared" si="243"/>
        <v/>
      </c>
      <c r="B817" s="227" t="str">
        <f t="shared" si="244"/>
        <v/>
      </c>
      <c r="C817" s="228"/>
      <c r="D817" s="229" t="str">
        <f t="shared" si="245"/>
        <v/>
      </c>
      <c r="E817" s="230"/>
      <c r="F817" s="231">
        <f t="shared" si="246"/>
        <v>0</v>
      </c>
      <c r="G817" s="296">
        <f t="shared" si="247"/>
        <v>0</v>
      </c>
    </row>
    <row r="818" spans="1:7" s="232" customFormat="1" ht="24" customHeight="1" x14ac:dyDescent="0.2">
      <c r="A818" s="229" t="str">
        <f t="shared" si="243"/>
        <v/>
      </c>
      <c r="B818" s="227" t="str">
        <f t="shared" si="244"/>
        <v/>
      </c>
      <c r="C818" s="228"/>
      <c r="D818" s="229" t="str">
        <f t="shared" si="245"/>
        <v/>
      </c>
      <c r="E818" s="230"/>
      <c r="F818" s="231">
        <f t="shared" si="246"/>
        <v>0</v>
      </c>
      <c r="G818" s="296">
        <f t="shared" si="247"/>
        <v>0</v>
      </c>
    </row>
    <row r="819" spans="1:7" s="232" customFormat="1" ht="24" customHeight="1" x14ac:dyDescent="0.2">
      <c r="A819" s="229" t="str">
        <f t="shared" si="243"/>
        <v/>
      </c>
      <c r="B819" s="227" t="str">
        <f t="shared" si="244"/>
        <v/>
      </c>
      <c r="C819" s="228"/>
      <c r="D819" s="229" t="str">
        <f t="shared" si="245"/>
        <v/>
      </c>
      <c r="E819" s="230"/>
      <c r="F819" s="231">
        <f t="shared" si="246"/>
        <v>0</v>
      </c>
      <c r="G819" s="296">
        <f t="shared" si="247"/>
        <v>0</v>
      </c>
    </row>
    <row r="820" spans="1:7" s="232" customFormat="1" ht="24" customHeight="1" x14ac:dyDescent="0.2">
      <c r="A820" s="229" t="str">
        <f t="shared" si="243"/>
        <v/>
      </c>
      <c r="B820" s="227" t="str">
        <f t="shared" si="244"/>
        <v/>
      </c>
      <c r="C820" s="228"/>
      <c r="D820" s="229" t="str">
        <f t="shared" si="245"/>
        <v/>
      </c>
      <c r="E820" s="230"/>
      <c r="F820" s="231">
        <f t="shared" si="246"/>
        <v>0</v>
      </c>
      <c r="G820" s="296">
        <f t="shared" si="247"/>
        <v>0</v>
      </c>
    </row>
    <row r="821" spans="1:7" s="232" customFormat="1" ht="24" customHeight="1" x14ac:dyDescent="0.2">
      <c r="A821" s="229" t="str">
        <f t="shared" si="243"/>
        <v/>
      </c>
      <c r="B821" s="227" t="str">
        <f t="shared" si="244"/>
        <v/>
      </c>
      <c r="C821" s="228"/>
      <c r="D821" s="229" t="str">
        <f t="shared" si="245"/>
        <v/>
      </c>
      <c r="E821" s="230"/>
      <c r="F821" s="231">
        <f t="shared" si="246"/>
        <v>0</v>
      </c>
      <c r="G821" s="296">
        <f t="shared" si="247"/>
        <v>0</v>
      </c>
    </row>
    <row r="822" spans="1:7" s="232" customFormat="1" ht="24" customHeight="1" x14ac:dyDescent="0.2">
      <c r="A822" s="229" t="str">
        <f t="shared" si="243"/>
        <v/>
      </c>
      <c r="B822" s="227" t="str">
        <f t="shared" si="244"/>
        <v/>
      </c>
      <c r="C822" s="228"/>
      <c r="D822" s="229" t="str">
        <f t="shared" si="245"/>
        <v/>
      </c>
      <c r="E822" s="230"/>
      <c r="F822" s="231">
        <f t="shared" si="246"/>
        <v>0</v>
      </c>
      <c r="G822" s="296">
        <f t="shared" si="247"/>
        <v>0</v>
      </c>
    </row>
    <row r="823" spans="1:7" s="232" customFormat="1" ht="24" customHeight="1" x14ac:dyDescent="0.2">
      <c r="A823" s="229" t="str">
        <f t="shared" si="243"/>
        <v/>
      </c>
      <c r="B823" s="227" t="str">
        <f t="shared" si="244"/>
        <v/>
      </c>
      <c r="C823" s="228"/>
      <c r="D823" s="229" t="str">
        <f t="shared" si="245"/>
        <v/>
      </c>
      <c r="E823" s="230"/>
      <c r="F823" s="231">
        <f t="shared" si="246"/>
        <v>0</v>
      </c>
      <c r="G823" s="296">
        <f t="shared" si="247"/>
        <v>0</v>
      </c>
    </row>
    <row r="824" spans="1:7" s="232" customFormat="1" ht="24" customHeight="1" x14ac:dyDescent="0.2">
      <c r="A824" s="229" t="str">
        <f t="shared" si="243"/>
        <v/>
      </c>
      <c r="B824" s="227" t="str">
        <f t="shared" si="244"/>
        <v/>
      </c>
      <c r="C824" s="228"/>
      <c r="D824" s="229" t="str">
        <f t="shared" si="245"/>
        <v/>
      </c>
      <c r="E824" s="230"/>
      <c r="F824" s="231">
        <f t="shared" si="246"/>
        <v>0</v>
      </c>
      <c r="G824" s="296">
        <f t="shared" si="247"/>
        <v>0</v>
      </c>
    </row>
    <row r="825" spans="1:7" s="232" customFormat="1" ht="24" customHeight="1" x14ac:dyDescent="0.2">
      <c r="A825" s="229" t="str">
        <f t="shared" si="243"/>
        <v/>
      </c>
      <c r="B825" s="227" t="str">
        <f t="shared" si="244"/>
        <v/>
      </c>
      <c r="C825" s="228"/>
      <c r="D825" s="229" t="str">
        <f t="shared" si="245"/>
        <v/>
      </c>
      <c r="E825" s="230"/>
      <c r="F825" s="231">
        <f t="shared" si="246"/>
        <v>0</v>
      </c>
      <c r="G825" s="296">
        <f t="shared" si="247"/>
        <v>0</v>
      </c>
    </row>
    <row r="826" spans="1:7" s="232" customFormat="1" ht="24" customHeight="1" x14ac:dyDescent="0.2">
      <c r="A826" s="229" t="str">
        <f t="shared" si="243"/>
        <v/>
      </c>
      <c r="B826" s="227" t="str">
        <f t="shared" si="244"/>
        <v/>
      </c>
      <c r="C826" s="228"/>
      <c r="D826" s="229" t="str">
        <f t="shared" si="245"/>
        <v/>
      </c>
      <c r="E826" s="230"/>
      <c r="F826" s="231">
        <f t="shared" si="246"/>
        <v>0</v>
      </c>
      <c r="G826" s="296">
        <f t="shared" si="247"/>
        <v>0</v>
      </c>
    </row>
    <row r="827" spans="1:7" ht="24" customHeight="1" x14ac:dyDescent="0.2">
      <c r="A827" s="297"/>
      <c r="B827" s="97"/>
      <c r="C827" s="97"/>
      <c r="D827" s="103"/>
      <c r="E827" s="104"/>
      <c r="F827" s="368" t="s">
        <v>31</v>
      </c>
      <c r="G827" s="298">
        <f>SUBTOTAL(9,G813:G826)</f>
        <v>0</v>
      </c>
    </row>
    <row r="828" spans="1:7" ht="24" customHeight="1" x14ac:dyDescent="0.2">
      <c r="A828" s="297"/>
      <c r="B828" s="97"/>
      <c r="C828" s="366" t="s">
        <v>605</v>
      </c>
      <c r="D828" s="103"/>
      <c r="E828" s="104"/>
      <c r="F828" s="105"/>
      <c r="G828" s="299"/>
    </row>
    <row r="829" spans="1:7" s="232" customFormat="1" ht="24" customHeight="1" x14ac:dyDescent="0.2">
      <c r="A829" s="229" t="str">
        <f t="shared" ref="A829:A836" si="248">IFERROR(VLOOKUP(C829,Tabla_Insumos,4,FALSE),"")</f>
        <v/>
      </c>
      <c r="B829" s="227">
        <f t="shared" ref="B829:B836" si="249">IFERROR(VLOOKUP(A829,Tabla_Indices,5,FALSE),"")</f>
        <v>0</v>
      </c>
      <c r="C829" s="228"/>
      <c r="D829" s="229" t="str">
        <f t="shared" ref="D829:D836" si="250">IFERROR(VLOOKUP(C829,Tabla_Insumos,2,FALSE),"")</f>
        <v/>
      </c>
      <c r="E829" s="230"/>
      <c r="F829" s="231">
        <f t="shared" ref="F829:F836" si="251">IFERROR(VLOOKUP(C829,Tabla_Insumos,3,FALSE),0)</f>
        <v>0</v>
      </c>
      <c r="G829" s="296">
        <f>ROUND(E829*F829,2)</f>
        <v>0</v>
      </c>
    </row>
    <row r="830" spans="1:7" s="232" customFormat="1" ht="24" customHeight="1" x14ac:dyDescent="0.2">
      <c r="A830" s="229" t="str">
        <f t="shared" si="248"/>
        <v/>
      </c>
      <c r="B830" s="227">
        <f t="shared" si="249"/>
        <v>0</v>
      </c>
      <c r="C830" s="228"/>
      <c r="D830" s="229" t="str">
        <f t="shared" si="250"/>
        <v/>
      </c>
      <c r="E830" s="230"/>
      <c r="F830" s="231">
        <f t="shared" si="251"/>
        <v>0</v>
      </c>
      <c r="G830" s="296">
        <f>ROUND(E830*F830,2)</f>
        <v>0</v>
      </c>
    </row>
    <row r="831" spans="1:7" s="232" customFormat="1" ht="24" customHeight="1" x14ac:dyDescent="0.2">
      <c r="A831" s="229" t="str">
        <f t="shared" si="248"/>
        <v/>
      </c>
      <c r="B831" s="227">
        <f t="shared" si="249"/>
        <v>0</v>
      </c>
      <c r="C831" s="228"/>
      <c r="D831" s="229" t="str">
        <f t="shared" si="250"/>
        <v/>
      </c>
      <c r="E831" s="230"/>
      <c r="F831" s="231">
        <f t="shared" si="251"/>
        <v>0</v>
      </c>
      <c r="G831" s="296">
        <f t="shared" ref="G831:G836" si="252">ROUND(E831*F831,2)</f>
        <v>0</v>
      </c>
    </row>
    <row r="832" spans="1:7" s="232" customFormat="1" ht="24" customHeight="1" x14ac:dyDescent="0.2">
      <c r="A832" s="229" t="str">
        <f t="shared" si="248"/>
        <v/>
      </c>
      <c r="B832" s="227">
        <f t="shared" si="249"/>
        <v>0</v>
      </c>
      <c r="C832" s="228"/>
      <c r="D832" s="229" t="str">
        <f t="shared" si="250"/>
        <v/>
      </c>
      <c r="E832" s="230"/>
      <c r="F832" s="231">
        <f t="shared" si="251"/>
        <v>0</v>
      </c>
      <c r="G832" s="296">
        <f t="shared" si="252"/>
        <v>0</v>
      </c>
    </row>
    <row r="833" spans="1:7" s="232" customFormat="1" ht="24" customHeight="1" x14ac:dyDescent="0.2">
      <c r="A833" s="229" t="str">
        <f t="shared" si="248"/>
        <v/>
      </c>
      <c r="B833" s="227">
        <f t="shared" si="249"/>
        <v>0</v>
      </c>
      <c r="C833" s="228"/>
      <c r="D833" s="229" t="str">
        <f t="shared" si="250"/>
        <v/>
      </c>
      <c r="E833" s="230"/>
      <c r="F833" s="231">
        <f t="shared" si="251"/>
        <v>0</v>
      </c>
      <c r="G833" s="296">
        <f t="shared" si="252"/>
        <v>0</v>
      </c>
    </row>
    <row r="834" spans="1:7" s="232" customFormat="1" ht="24" customHeight="1" x14ac:dyDescent="0.2">
      <c r="A834" s="229" t="str">
        <f t="shared" si="248"/>
        <v/>
      </c>
      <c r="B834" s="227">
        <f t="shared" si="249"/>
        <v>0</v>
      </c>
      <c r="C834" s="228"/>
      <c r="D834" s="229" t="str">
        <f t="shared" si="250"/>
        <v/>
      </c>
      <c r="E834" s="230"/>
      <c r="F834" s="231">
        <f t="shared" si="251"/>
        <v>0</v>
      </c>
      <c r="G834" s="296">
        <f t="shared" si="252"/>
        <v>0</v>
      </c>
    </row>
    <row r="835" spans="1:7" s="232" customFormat="1" ht="24" customHeight="1" x14ac:dyDescent="0.2">
      <c r="A835" s="229" t="str">
        <f t="shared" si="248"/>
        <v/>
      </c>
      <c r="B835" s="227">
        <f t="shared" si="249"/>
        <v>0</v>
      </c>
      <c r="C835" s="228"/>
      <c r="D835" s="229" t="str">
        <f t="shared" si="250"/>
        <v/>
      </c>
      <c r="E835" s="230"/>
      <c r="F835" s="231">
        <f t="shared" si="251"/>
        <v>0</v>
      </c>
      <c r="G835" s="296">
        <f t="shared" si="252"/>
        <v>0</v>
      </c>
    </row>
    <row r="836" spans="1:7" s="232" customFormat="1" ht="24" customHeight="1" x14ac:dyDescent="0.2">
      <c r="A836" s="229" t="str">
        <f t="shared" si="248"/>
        <v/>
      </c>
      <c r="B836" s="227">
        <f t="shared" si="249"/>
        <v>0</v>
      </c>
      <c r="C836" s="228"/>
      <c r="D836" s="229" t="str">
        <f t="shared" si="250"/>
        <v/>
      </c>
      <c r="E836" s="230"/>
      <c r="F836" s="231">
        <f t="shared" si="251"/>
        <v>0</v>
      </c>
      <c r="G836" s="296">
        <f t="shared" si="252"/>
        <v>0</v>
      </c>
    </row>
    <row r="837" spans="1:7" ht="24" customHeight="1" x14ac:dyDescent="0.2">
      <c r="A837" s="297"/>
      <c r="B837" s="97"/>
      <c r="C837" s="97"/>
      <c r="D837" s="103"/>
      <c r="E837" s="104"/>
      <c r="F837" s="368" t="s">
        <v>32</v>
      </c>
      <c r="G837" s="298">
        <f>SUBTOTAL(9,G829:G836)</f>
        <v>0</v>
      </c>
    </row>
    <row r="838" spans="1:7" ht="24" customHeight="1" x14ac:dyDescent="0.2">
      <c r="A838" s="297"/>
      <c r="B838" s="97"/>
      <c r="C838" s="366" t="s">
        <v>606</v>
      </c>
      <c r="D838" s="103"/>
      <c r="E838" s="104"/>
      <c r="F838" s="105"/>
      <c r="G838" s="299"/>
    </row>
    <row r="839" spans="1:7" s="232" customFormat="1" ht="24" customHeight="1" x14ac:dyDescent="0.2">
      <c r="A839" s="229" t="str">
        <f t="shared" ref="A839:A847" si="253">IFERROR(VLOOKUP(C839,Tabla_Insumos,4,FALSE),"")</f>
        <v/>
      </c>
      <c r="B839" s="227" t="str">
        <f t="shared" ref="B839:B847" si="254">IFERROR(VLOOKUP(C839,Tabla_Insumos,5,FALSE),"")</f>
        <v/>
      </c>
      <c r="C839" s="228"/>
      <c r="D839" s="229" t="str">
        <f t="shared" ref="D839:D847" si="255">IFERROR(VLOOKUP(C839,Tabla_Insumos,2,FALSE),"")</f>
        <v/>
      </c>
      <c r="E839" s="230"/>
      <c r="F839" s="231">
        <f t="shared" ref="F839:F847" si="256">IFERROR(VLOOKUP(C839,Tabla_Insumos,3,FALSE),0)</f>
        <v>0</v>
      </c>
      <c r="G839" s="296">
        <f t="shared" ref="G839:G847" si="257">ROUND(E839*F839,2)</f>
        <v>0</v>
      </c>
    </row>
    <row r="840" spans="1:7" s="232" customFormat="1" ht="24" customHeight="1" x14ac:dyDescent="0.2">
      <c r="A840" s="229" t="str">
        <f t="shared" si="253"/>
        <v/>
      </c>
      <c r="B840" s="227" t="str">
        <f t="shared" si="254"/>
        <v/>
      </c>
      <c r="C840" s="228"/>
      <c r="D840" s="229" t="str">
        <f t="shared" si="255"/>
        <v/>
      </c>
      <c r="E840" s="230"/>
      <c r="F840" s="231">
        <f t="shared" si="256"/>
        <v>0</v>
      </c>
      <c r="G840" s="296">
        <f t="shared" si="257"/>
        <v>0</v>
      </c>
    </row>
    <row r="841" spans="1:7" s="232" customFormat="1" ht="24" customHeight="1" x14ac:dyDescent="0.2">
      <c r="A841" s="229" t="str">
        <f t="shared" si="253"/>
        <v/>
      </c>
      <c r="B841" s="227" t="str">
        <f t="shared" si="254"/>
        <v/>
      </c>
      <c r="C841" s="228"/>
      <c r="D841" s="229" t="str">
        <f t="shared" si="255"/>
        <v/>
      </c>
      <c r="E841" s="230"/>
      <c r="F841" s="231">
        <f t="shared" si="256"/>
        <v>0</v>
      </c>
      <c r="G841" s="296">
        <f t="shared" si="257"/>
        <v>0</v>
      </c>
    </row>
    <row r="842" spans="1:7" s="232" customFormat="1" ht="24" customHeight="1" x14ac:dyDescent="0.2">
      <c r="A842" s="229" t="str">
        <f t="shared" si="253"/>
        <v/>
      </c>
      <c r="B842" s="227" t="str">
        <f t="shared" si="254"/>
        <v/>
      </c>
      <c r="C842" s="228"/>
      <c r="D842" s="229" t="str">
        <f t="shared" si="255"/>
        <v/>
      </c>
      <c r="E842" s="230"/>
      <c r="F842" s="231">
        <f t="shared" si="256"/>
        <v>0</v>
      </c>
      <c r="G842" s="296">
        <f t="shared" si="257"/>
        <v>0</v>
      </c>
    </row>
    <row r="843" spans="1:7" s="232" customFormat="1" ht="24" customHeight="1" x14ac:dyDescent="0.2">
      <c r="A843" s="229" t="str">
        <f t="shared" si="253"/>
        <v/>
      </c>
      <c r="B843" s="227" t="str">
        <f t="shared" si="254"/>
        <v/>
      </c>
      <c r="C843" s="228"/>
      <c r="D843" s="229" t="str">
        <f t="shared" si="255"/>
        <v/>
      </c>
      <c r="E843" s="230"/>
      <c r="F843" s="231">
        <f t="shared" si="256"/>
        <v>0</v>
      </c>
      <c r="G843" s="296">
        <f t="shared" si="257"/>
        <v>0</v>
      </c>
    </row>
    <row r="844" spans="1:7" s="232" customFormat="1" ht="24" customHeight="1" x14ac:dyDescent="0.2">
      <c r="A844" s="229" t="str">
        <f t="shared" si="253"/>
        <v/>
      </c>
      <c r="B844" s="227" t="str">
        <f t="shared" si="254"/>
        <v/>
      </c>
      <c r="C844" s="228"/>
      <c r="D844" s="229" t="str">
        <f t="shared" si="255"/>
        <v/>
      </c>
      <c r="E844" s="230"/>
      <c r="F844" s="231">
        <f t="shared" si="256"/>
        <v>0</v>
      </c>
      <c r="G844" s="296">
        <f t="shared" si="257"/>
        <v>0</v>
      </c>
    </row>
    <row r="845" spans="1:7" s="232" customFormat="1" ht="24" customHeight="1" x14ac:dyDescent="0.2">
      <c r="A845" s="229" t="str">
        <f t="shared" si="253"/>
        <v/>
      </c>
      <c r="B845" s="227" t="str">
        <f t="shared" si="254"/>
        <v/>
      </c>
      <c r="C845" s="228"/>
      <c r="D845" s="229" t="str">
        <f t="shared" si="255"/>
        <v/>
      </c>
      <c r="E845" s="230"/>
      <c r="F845" s="231">
        <f t="shared" si="256"/>
        <v>0</v>
      </c>
      <c r="G845" s="296">
        <f t="shared" si="257"/>
        <v>0</v>
      </c>
    </row>
    <row r="846" spans="1:7" s="232" customFormat="1" ht="24" customHeight="1" x14ac:dyDescent="0.2">
      <c r="A846" s="229" t="str">
        <f t="shared" si="253"/>
        <v/>
      </c>
      <c r="B846" s="227" t="str">
        <f t="shared" si="254"/>
        <v/>
      </c>
      <c r="C846" s="228"/>
      <c r="D846" s="229" t="str">
        <f t="shared" si="255"/>
        <v/>
      </c>
      <c r="E846" s="230"/>
      <c r="F846" s="231">
        <f t="shared" si="256"/>
        <v>0</v>
      </c>
      <c r="G846" s="296">
        <f t="shared" si="257"/>
        <v>0</v>
      </c>
    </row>
    <row r="847" spans="1:7" s="232" customFormat="1" ht="24" customHeight="1" x14ac:dyDescent="0.2">
      <c r="A847" s="229" t="str">
        <f t="shared" si="253"/>
        <v/>
      </c>
      <c r="B847" s="227" t="str">
        <f t="shared" si="254"/>
        <v/>
      </c>
      <c r="C847" s="228"/>
      <c r="D847" s="229" t="str">
        <f t="shared" si="255"/>
        <v/>
      </c>
      <c r="E847" s="230"/>
      <c r="F847" s="231">
        <f t="shared" si="256"/>
        <v>0</v>
      </c>
      <c r="G847" s="296">
        <f t="shared" si="257"/>
        <v>0</v>
      </c>
    </row>
    <row r="848" spans="1:7" ht="24" customHeight="1" x14ac:dyDescent="0.2">
      <c r="A848" s="300"/>
      <c r="B848" s="103"/>
      <c r="C848" s="97"/>
      <c r="D848" s="103"/>
      <c r="E848" s="104"/>
      <c r="F848" s="368" t="s">
        <v>33</v>
      </c>
      <c r="G848" s="298">
        <f>SUBTOTAL(9,G839:G847)</f>
        <v>0</v>
      </c>
    </row>
    <row r="849" spans="1:123" ht="24" customHeight="1" x14ac:dyDescent="0.2">
      <c r="A849" s="301"/>
      <c r="B849" s="103"/>
      <c r="C849" s="97"/>
      <c r="D849" s="103"/>
      <c r="E849" s="104"/>
      <c r="F849" s="105"/>
      <c r="G849" s="299"/>
    </row>
    <row r="850" spans="1:123" ht="24" customHeight="1" x14ac:dyDescent="0.2">
      <c r="A850" s="302" t="str">
        <f>B808</f>
        <v/>
      </c>
      <c r="B850" s="303" t="str">
        <f>C808</f>
        <v/>
      </c>
      <c r="C850" s="111"/>
      <c r="D850" s="111" t="s">
        <v>34</v>
      </c>
      <c r="E850" s="112"/>
      <c r="F850" s="305" t="s">
        <v>35</v>
      </c>
      <c r="G850" s="304">
        <f>SUBTOTAL(9,G813:G849)</f>
        <v>0</v>
      </c>
    </row>
    <row r="852" spans="1:123" ht="24" customHeight="1" x14ac:dyDescent="0.2">
      <c r="A852" s="284" t="s">
        <v>37</v>
      </c>
      <c r="B852" s="285"/>
      <c r="C852" s="285"/>
      <c r="D852" s="285"/>
      <c r="E852" s="285"/>
      <c r="F852" s="285"/>
      <c r="G852" s="286"/>
    </row>
    <row r="853" spans="1:123" ht="24" customHeight="1" x14ac:dyDescent="0.2">
      <c r="A853" s="287" t="s">
        <v>602</v>
      </c>
      <c r="B853" s="99" t="str">
        <f>Comitente</f>
        <v>DIRECCION PROVINCIAL REDES DE GAS</v>
      </c>
      <c r="C853" s="94"/>
      <c r="D853" s="100"/>
      <c r="E853" s="100"/>
      <c r="F853" s="101"/>
      <c r="G853" s="288"/>
    </row>
    <row r="854" spans="1:123" ht="24" customHeight="1" x14ac:dyDescent="0.2">
      <c r="A854" s="287" t="s">
        <v>603</v>
      </c>
      <c r="B854" s="99">
        <f>Contratista</f>
        <v>0</v>
      </c>
      <c r="C854" s="95"/>
      <c r="D854" s="95"/>
      <c r="E854" s="95"/>
      <c r="F854" s="102"/>
      <c r="G854" s="289"/>
    </row>
    <row r="855" spans="1:123" ht="24" customHeight="1" x14ac:dyDescent="0.2">
      <c r="A855" s="287" t="s">
        <v>24</v>
      </c>
      <c r="B855" s="99" t="str">
        <f>Obra</f>
        <v>“SERVICIO de MANTENIMIENTO de las INSTALACIONES de GAS en los ESTABLECIMIENTOS EDUCATIVOS”</v>
      </c>
      <c r="C855" s="95"/>
      <c r="D855" s="95"/>
      <c r="E855" s="95"/>
      <c r="F855" s="102" t="s">
        <v>38</v>
      </c>
      <c r="G855" s="290">
        <f>Fecha_Base</f>
        <v>0</v>
      </c>
    </row>
    <row r="856" spans="1:123" ht="24" customHeight="1" x14ac:dyDescent="0.2">
      <c r="A856" s="291" t="s">
        <v>601</v>
      </c>
      <c r="B856" s="96" t="str">
        <f>Ubicación</f>
        <v>DEPARTAMENTO JACHAL A</v>
      </c>
      <c r="C856" s="96"/>
      <c r="D856" s="103"/>
      <c r="E856" s="104"/>
      <c r="F856" s="105"/>
      <c r="G856" s="292"/>
    </row>
    <row r="857" spans="1:123" ht="24" customHeight="1" x14ac:dyDescent="0.2">
      <c r="A857" s="291" t="s">
        <v>39</v>
      </c>
      <c r="B857" s="106" t="str">
        <f>IFERROR(VALUE(LEFT(B858,FIND(".",B858)-1)),"")</f>
        <v/>
      </c>
      <c r="C857" s="97" t="str">
        <f>IFERROR(VLOOKUP(B857,Tabla_CyP,2,FALSE),"")</f>
        <v/>
      </c>
      <c r="D857" s="97"/>
      <c r="E857" s="104"/>
      <c r="F857" s="105"/>
      <c r="G857" s="292"/>
    </row>
    <row r="858" spans="1:123" ht="24" customHeight="1" x14ac:dyDescent="0.2">
      <c r="A858" s="291" t="s">
        <v>25</v>
      </c>
      <c r="B858" s="107" t="str">
        <f>IFERROR(VLOOKUP(COUNTIF($A$1:A858,"ANALISIS DE PRECIOS"),Tabla_NumeroItem,2,FALSE),"")</f>
        <v/>
      </c>
      <c r="C858" s="97" t="str">
        <f>IFERROR(VLOOKUP(B858,Tabla_CyP,2,FALSE),"")</f>
        <v/>
      </c>
      <c r="D858" s="103"/>
      <c r="E858" s="104"/>
      <c r="F858" s="102" t="s">
        <v>26</v>
      </c>
      <c r="G858" s="293" t="str">
        <f>IFERROR(VLOOKUP(B858,Tabla_CyP,4,FALSE),"")</f>
        <v/>
      </c>
    </row>
    <row r="859" spans="1:123" ht="24" customHeight="1" x14ac:dyDescent="0.2">
      <c r="A859" s="291"/>
      <c r="B859" s="96"/>
      <c r="C859" s="97"/>
      <c r="D859" s="103"/>
      <c r="E859" s="104"/>
      <c r="F859" s="105"/>
      <c r="G859" s="292"/>
    </row>
    <row r="860" spans="1:123" ht="24" customHeight="1" x14ac:dyDescent="0.2">
      <c r="A860" s="389" t="s">
        <v>507</v>
      </c>
      <c r="B860" s="390"/>
      <c r="C860" s="391" t="s">
        <v>0</v>
      </c>
      <c r="D860" s="391" t="s">
        <v>27</v>
      </c>
      <c r="E860" s="393" t="s">
        <v>28</v>
      </c>
      <c r="F860" s="387" t="s">
        <v>29</v>
      </c>
      <c r="G860" s="387" t="s">
        <v>30</v>
      </c>
    </row>
    <row r="861" spans="1:123" s="109" customFormat="1" ht="24" customHeight="1" x14ac:dyDescent="0.2">
      <c r="A861" s="108" t="s">
        <v>508</v>
      </c>
      <c r="B861" s="108" t="s">
        <v>509</v>
      </c>
      <c r="C861" s="392"/>
      <c r="D861" s="392"/>
      <c r="E861" s="394"/>
      <c r="F861" s="388"/>
      <c r="G861" s="388"/>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c r="AE861" s="233"/>
      <c r="AF861" s="233"/>
      <c r="AG861" s="233"/>
      <c r="AH861" s="233"/>
      <c r="AI861" s="233"/>
      <c r="AJ861" s="233"/>
      <c r="AK861" s="233"/>
      <c r="AL861" s="233"/>
      <c r="AM861" s="233"/>
      <c r="AN861" s="233"/>
      <c r="AO861" s="233"/>
      <c r="AP861" s="233"/>
      <c r="AQ861" s="233"/>
      <c r="AR861" s="233"/>
      <c r="AS861" s="233"/>
      <c r="AT861" s="233"/>
      <c r="AU861" s="233"/>
      <c r="AV861" s="233"/>
      <c r="AW861" s="233"/>
      <c r="AX861" s="233"/>
      <c r="AY861" s="233"/>
      <c r="AZ861" s="233"/>
      <c r="BA861" s="233"/>
      <c r="BB861" s="233"/>
      <c r="BC861" s="233"/>
      <c r="BD861" s="233"/>
      <c r="BE861" s="233"/>
      <c r="BF861" s="233"/>
      <c r="BG861" s="233"/>
      <c r="BH861" s="233"/>
      <c r="BI861" s="233"/>
      <c r="BJ861" s="233"/>
      <c r="BK861" s="233"/>
      <c r="BL861" s="233"/>
      <c r="BM861" s="233"/>
      <c r="BN861" s="233"/>
      <c r="BO861" s="233"/>
      <c r="BP861" s="233"/>
      <c r="BQ861" s="233"/>
      <c r="BR861" s="233"/>
      <c r="BS861" s="233"/>
      <c r="BT861" s="233"/>
      <c r="BU861" s="233"/>
      <c r="BV861" s="233"/>
      <c r="BW861" s="233"/>
      <c r="BX861" s="233"/>
      <c r="BY861" s="233"/>
      <c r="BZ861" s="233"/>
      <c r="CA861" s="233"/>
      <c r="CB861" s="233"/>
      <c r="CC861" s="233"/>
      <c r="CD861" s="233"/>
      <c r="CE861" s="233"/>
      <c r="CF861" s="233"/>
      <c r="CG861" s="233"/>
      <c r="CH861" s="233"/>
      <c r="CI861" s="233"/>
      <c r="CJ861" s="233"/>
      <c r="CK861" s="233"/>
      <c r="CL861" s="233"/>
      <c r="CM861" s="233"/>
      <c r="CN861" s="233"/>
      <c r="CO861" s="233"/>
      <c r="CP861" s="233"/>
      <c r="CQ861" s="233"/>
      <c r="CR861" s="233"/>
      <c r="CS861" s="233"/>
      <c r="CT861" s="233"/>
      <c r="CU861" s="233"/>
      <c r="CV861" s="233"/>
      <c r="CW861" s="233"/>
      <c r="CX861" s="233"/>
      <c r="CY861" s="233"/>
      <c r="CZ861" s="233"/>
      <c r="DA861" s="233"/>
      <c r="DB861" s="233"/>
      <c r="DC861" s="233"/>
      <c r="DD861" s="233"/>
      <c r="DE861" s="233"/>
      <c r="DF861" s="233"/>
      <c r="DG861" s="233"/>
      <c r="DH861" s="233"/>
      <c r="DI861" s="233"/>
      <c r="DJ861" s="233"/>
      <c r="DK861" s="233"/>
      <c r="DL861" s="233"/>
      <c r="DM861" s="233"/>
      <c r="DN861" s="233"/>
      <c r="DO861" s="233"/>
      <c r="DP861" s="233"/>
      <c r="DQ861" s="233"/>
      <c r="DR861" s="233"/>
      <c r="DS861" s="233"/>
    </row>
    <row r="862" spans="1:123" ht="24" customHeight="1" x14ac:dyDescent="0.2">
      <c r="A862" s="369"/>
      <c r="B862" s="110"/>
      <c r="C862" s="367" t="s">
        <v>604</v>
      </c>
      <c r="D862" s="111"/>
      <c r="E862" s="112"/>
      <c r="F862" s="113"/>
      <c r="G862" s="295"/>
    </row>
    <row r="863" spans="1:123" s="232" customFormat="1" ht="24" customHeight="1" x14ac:dyDescent="0.2">
      <c r="A863" s="229" t="str">
        <f t="shared" ref="A863:A876" si="258">IFERROR(VLOOKUP(C863,Tabla_Insumos,4,FALSE),"")</f>
        <v/>
      </c>
      <c r="B863" s="227" t="str">
        <f t="shared" ref="B863:B876" si="259">IFERROR(VLOOKUP(C863,Tabla_Insumos,5,FALSE),"")</f>
        <v/>
      </c>
      <c r="C863" s="228"/>
      <c r="D863" s="229" t="str">
        <f t="shared" ref="D863:D876" si="260">IFERROR(VLOOKUP(C863,Tabla_Insumos,2,FALSE),"")</f>
        <v/>
      </c>
      <c r="E863" s="230"/>
      <c r="F863" s="231">
        <f t="shared" ref="F863:F876" si="261">IFERROR(VLOOKUP(C863,Tabla_Insumos,3,FALSE),0)</f>
        <v>0</v>
      </c>
      <c r="G863" s="296">
        <f>ROUND(E863*F863,2)</f>
        <v>0</v>
      </c>
    </row>
    <row r="864" spans="1:123" s="232" customFormat="1" ht="24" customHeight="1" x14ac:dyDescent="0.2">
      <c r="A864" s="229" t="str">
        <f t="shared" si="258"/>
        <v/>
      </c>
      <c r="B864" s="227" t="str">
        <f t="shared" si="259"/>
        <v/>
      </c>
      <c r="C864" s="228"/>
      <c r="D864" s="229" t="str">
        <f t="shared" si="260"/>
        <v/>
      </c>
      <c r="E864" s="230"/>
      <c r="F864" s="231">
        <f t="shared" si="261"/>
        <v>0</v>
      </c>
      <c r="G864" s="296">
        <f t="shared" ref="G864:G876" si="262">ROUND(E864*F864,2)</f>
        <v>0</v>
      </c>
    </row>
    <row r="865" spans="1:7" s="232" customFormat="1" ht="24" customHeight="1" x14ac:dyDescent="0.2">
      <c r="A865" s="229" t="str">
        <f t="shared" si="258"/>
        <v/>
      </c>
      <c r="B865" s="227" t="str">
        <f t="shared" si="259"/>
        <v/>
      </c>
      <c r="C865" s="228"/>
      <c r="D865" s="229" t="str">
        <f t="shared" si="260"/>
        <v/>
      </c>
      <c r="E865" s="230"/>
      <c r="F865" s="231">
        <f t="shared" si="261"/>
        <v>0</v>
      </c>
      <c r="G865" s="296">
        <f t="shared" si="262"/>
        <v>0</v>
      </c>
    </row>
    <row r="866" spans="1:7" s="232" customFormat="1" ht="24" customHeight="1" x14ac:dyDescent="0.2">
      <c r="A866" s="229" t="str">
        <f t="shared" si="258"/>
        <v/>
      </c>
      <c r="B866" s="227" t="str">
        <f t="shared" si="259"/>
        <v/>
      </c>
      <c r="C866" s="228"/>
      <c r="D866" s="229" t="str">
        <f t="shared" si="260"/>
        <v/>
      </c>
      <c r="E866" s="230"/>
      <c r="F866" s="231">
        <f t="shared" si="261"/>
        <v>0</v>
      </c>
      <c r="G866" s="296">
        <f t="shared" si="262"/>
        <v>0</v>
      </c>
    </row>
    <row r="867" spans="1:7" s="232" customFormat="1" ht="24" customHeight="1" x14ac:dyDescent="0.2">
      <c r="A867" s="229" t="str">
        <f t="shared" si="258"/>
        <v/>
      </c>
      <c r="B867" s="227" t="str">
        <f t="shared" si="259"/>
        <v/>
      </c>
      <c r="C867" s="228"/>
      <c r="D867" s="229" t="str">
        <f t="shared" si="260"/>
        <v/>
      </c>
      <c r="E867" s="230"/>
      <c r="F867" s="231">
        <f t="shared" si="261"/>
        <v>0</v>
      </c>
      <c r="G867" s="296">
        <f t="shared" si="262"/>
        <v>0</v>
      </c>
    </row>
    <row r="868" spans="1:7" s="232" customFormat="1" ht="24" customHeight="1" x14ac:dyDescent="0.2">
      <c r="A868" s="229" t="str">
        <f t="shared" si="258"/>
        <v/>
      </c>
      <c r="B868" s="227" t="str">
        <f t="shared" si="259"/>
        <v/>
      </c>
      <c r="C868" s="228"/>
      <c r="D868" s="229" t="str">
        <f t="shared" si="260"/>
        <v/>
      </c>
      <c r="E868" s="230"/>
      <c r="F868" s="231">
        <f t="shared" si="261"/>
        <v>0</v>
      </c>
      <c r="G868" s="296">
        <f t="shared" si="262"/>
        <v>0</v>
      </c>
    </row>
    <row r="869" spans="1:7" s="232" customFormat="1" ht="24" customHeight="1" x14ac:dyDescent="0.2">
      <c r="A869" s="229" t="str">
        <f t="shared" si="258"/>
        <v/>
      </c>
      <c r="B869" s="227" t="str">
        <f t="shared" si="259"/>
        <v/>
      </c>
      <c r="C869" s="228"/>
      <c r="D869" s="229" t="str">
        <f t="shared" si="260"/>
        <v/>
      </c>
      <c r="E869" s="230"/>
      <c r="F869" s="231">
        <f t="shared" si="261"/>
        <v>0</v>
      </c>
      <c r="G869" s="296">
        <f t="shared" si="262"/>
        <v>0</v>
      </c>
    </row>
    <row r="870" spans="1:7" s="232" customFormat="1" ht="24" customHeight="1" x14ac:dyDescent="0.2">
      <c r="A870" s="229" t="str">
        <f t="shared" si="258"/>
        <v/>
      </c>
      <c r="B870" s="227" t="str">
        <f t="shared" si="259"/>
        <v/>
      </c>
      <c r="C870" s="228"/>
      <c r="D870" s="229" t="str">
        <f t="shared" si="260"/>
        <v/>
      </c>
      <c r="E870" s="230"/>
      <c r="F870" s="231">
        <f t="shared" si="261"/>
        <v>0</v>
      </c>
      <c r="G870" s="296">
        <f t="shared" si="262"/>
        <v>0</v>
      </c>
    </row>
    <row r="871" spans="1:7" s="232" customFormat="1" ht="24" customHeight="1" x14ac:dyDescent="0.2">
      <c r="A871" s="229" t="str">
        <f t="shared" si="258"/>
        <v/>
      </c>
      <c r="B871" s="227" t="str">
        <f t="shared" si="259"/>
        <v/>
      </c>
      <c r="C871" s="228"/>
      <c r="D871" s="229" t="str">
        <f t="shared" si="260"/>
        <v/>
      </c>
      <c r="E871" s="230"/>
      <c r="F871" s="231">
        <f t="shared" si="261"/>
        <v>0</v>
      </c>
      <c r="G871" s="296">
        <f t="shared" si="262"/>
        <v>0</v>
      </c>
    </row>
    <row r="872" spans="1:7" s="232" customFormat="1" ht="24" customHeight="1" x14ac:dyDescent="0.2">
      <c r="A872" s="229" t="str">
        <f t="shared" si="258"/>
        <v/>
      </c>
      <c r="B872" s="227" t="str">
        <f t="shared" si="259"/>
        <v/>
      </c>
      <c r="C872" s="228"/>
      <c r="D872" s="229" t="str">
        <f t="shared" si="260"/>
        <v/>
      </c>
      <c r="E872" s="230"/>
      <c r="F872" s="231">
        <f t="shared" si="261"/>
        <v>0</v>
      </c>
      <c r="G872" s="296">
        <f t="shared" si="262"/>
        <v>0</v>
      </c>
    </row>
    <row r="873" spans="1:7" s="232" customFormat="1" ht="24" customHeight="1" x14ac:dyDescent="0.2">
      <c r="A873" s="229" t="str">
        <f t="shared" si="258"/>
        <v/>
      </c>
      <c r="B873" s="227" t="str">
        <f t="shared" si="259"/>
        <v/>
      </c>
      <c r="C873" s="228"/>
      <c r="D873" s="229" t="str">
        <f t="shared" si="260"/>
        <v/>
      </c>
      <c r="E873" s="230"/>
      <c r="F873" s="231">
        <f t="shared" si="261"/>
        <v>0</v>
      </c>
      <c r="G873" s="296">
        <f t="shared" si="262"/>
        <v>0</v>
      </c>
    </row>
    <row r="874" spans="1:7" s="232" customFormat="1" ht="24" customHeight="1" x14ac:dyDescent="0.2">
      <c r="A874" s="229" t="str">
        <f t="shared" si="258"/>
        <v/>
      </c>
      <c r="B874" s="227" t="str">
        <f t="shared" si="259"/>
        <v/>
      </c>
      <c r="C874" s="228"/>
      <c r="D874" s="229" t="str">
        <f t="shared" si="260"/>
        <v/>
      </c>
      <c r="E874" s="230"/>
      <c r="F874" s="231">
        <f t="shared" si="261"/>
        <v>0</v>
      </c>
      <c r="G874" s="296">
        <f t="shared" si="262"/>
        <v>0</v>
      </c>
    </row>
    <row r="875" spans="1:7" s="232" customFormat="1" ht="24" customHeight="1" x14ac:dyDescent="0.2">
      <c r="A875" s="229" t="str">
        <f t="shared" si="258"/>
        <v/>
      </c>
      <c r="B875" s="227" t="str">
        <f t="shared" si="259"/>
        <v/>
      </c>
      <c r="C875" s="228"/>
      <c r="D875" s="229" t="str">
        <f t="shared" si="260"/>
        <v/>
      </c>
      <c r="E875" s="230"/>
      <c r="F875" s="231">
        <f t="shared" si="261"/>
        <v>0</v>
      </c>
      <c r="G875" s="296">
        <f t="shared" si="262"/>
        <v>0</v>
      </c>
    </row>
    <row r="876" spans="1:7" s="232" customFormat="1" ht="24" customHeight="1" x14ac:dyDescent="0.2">
      <c r="A876" s="229" t="str">
        <f t="shared" si="258"/>
        <v/>
      </c>
      <c r="B876" s="227" t="str">
        <f t="shared" si="259"/>
        <v/>
      </c>
      <c r="C876" s="228"/>
      <c r="D876" s="229" t="str">
        <f t="shared" si="260"/>
        <v/>
      </c>
      <c r="E876" s="230"/>
      <c r="F876" s="231">
        <f t="shared" si="261"/>
        <v>0</v>
      </c>
      <c r="G876" s="296">
        <f t="shared" si="262"/>
        <v>0</v>
      </c>
    </row>
    <row r="877" spans="1:7" ht="24" customHeight="1" x14ac:dyDescent="0.2">
      <c r="A877" s="297"/>
      <c r="B877" s="97"/>
      <c r="C877" s="97"/>
      <c r="D877" s="103"/>
      <c r="E877" s="104"/>
      <c r="F877" s="368" t="s">
        <v>31</v>
      </c>
      <c r="G877" s="298">
        <f>SUBTOTAL(9,G863:G876)</f>
        <v>0</v>
      </c>
    </row>
    <row r="878" spans="1:7" ht="24" customHeight="1" x14ac:dyDescent="0.2">
      <c r="A878" s="297"/>
      <c r="B878" s="97"/>
      <c r="C878" s="366" t="s">
        <v>605</v>
      </c>
      <c r="D878" s="103"/>
      <c r="E878" s="104"/>
      <c r="F878" s="105"/>
      <c r="G878" s="299"/>
    </row>
    <row r="879" spans="1:7" s="232" customFormat="1" ht="24" customHeight="1" x14ac:dyDescent="0.2">
      <c r="A879" s="229" t="str">
        <f t="shared" ref="A879:A886" si="263">IFERROR(VLOOKUP(C879,Tabla_Insumos,4,FALSE),"")</f>
        <v/>
      </c>
      <c r="B879" s="227">
        <f t="shared" ref="B879:B886" si="264">IFERROR(VLOOKUP(A879,Tabla_Indices,5,FALSE),"")</f>
        <v>0</v>
      </c>
      <c r="C879" s="228"/>
      <c r="D879" s="229" t="str">
        <f t="shared" ref="D879:D886" si="265">IFERROR(VLOOKUP(C879,Tabla_Insumos,2,FALSE),"")</f>
        <v/>
      </c>
      <c r="E879" s="230"/>
      <c r="F879" s="231">
        <f t="shared" ref="F879:F886" si="266">IFERROR(VLOOKUP(C879,Tabla_Insumos,3,FALSE),0)</f>
        <v>0</v>
      </c>
      <c r="G879" s="296">
        <f>ROUND(E879*F879,2)</f>
        <v>0</v>
      </c>
    </row>
    <row r="880" spans="1:7" s="232" customFormat="1" ht="24" customHeight="1" x14ac:dyDescent="0.2">
      <c r="A880" s="229" t="str">
        <f t="shared" si="263"/>
        <v/>
      </c>
      <c r="B880" s="227">
        <f t="shared" si="264"/>
        <v>0</v>
      </c>
      <c r="C880" s="228"/>
      <c r="D880" s="229" t="str">
        <f t="shared" si="265"/>
        <v/>
      </c>
      <c r="E880" s="230"/>
      <c r="F880" s="231">
        <f t="shared" si="266"/>
        <v>0</v>
      </c>
      <c r="G880" s="296">
        <f>ROUND(E880*F880,2)</f>
        <v>0</v>
      </c>
    </row>
    <row r="881" spans="1:7" s="232" customFormat="1" ht="24" customHeight="1" x14ac:dyDescent="0.2">
      <c r="A881" s="229" t="str">
        <f t="shared" si="263"/>
        <v/>
      </c>
      <c r="B881" s="227">
        <f t="shared" si="264"/>
        <v>0</v>
      </c>
      <c r="C881" s="228"/>
      <c r="D881" s="229" t="str">
        <f t="shared" si="265"/>
        <v/>
      </c>
      <c r="E881" s="230"/>
      <c r="F881" s="231">
        <f t="shared" si="266"/>
        <v>0</v>
      </c>
      <c r="G881" s="296">
        <f t="shared" ref="G881:G886" si="267">ROUND(E881*F881,2)</f>
        <v>0</v>
      </c>
    </row>
    <row r="882" spans="1:7" s="232" customFormat="1" ht="24" customHeight="1" x14ac:dyDescent="0.2">
      <c r="A882" s="229" t="str">
        <f t="shared" si="263"/>
        <v/>
      </c>
      <c r="B882" s="227">
        <f t="shared" si="264"/>
        <v>0</v>
      </c>
      <c r="C882" s="228"/>
      <c r="D882" s="229" t="str">
        <f t="shared" si="265"/>
        <v/>
      </c>
      <c r="E882" s="230"/>
      <c r="F882" s="231">
        <f t="shared" si="266"/>
        <v>0</v>
      </c>
      <c r="G882" s="296">
        <f t="shared" si="267"/>
        <v>0</v>
      </c>
    </row>
    <row r="883" spans="1:7" s="232" customFormat="1" ht="24" customHeight="1" x14ac:dyDescent="0.2">
      <c r="A883" s="229" t="str">
        <f t="shared" si="263"/>
        <v/>
      </c>
      <c r="B883" s="227">
        <f t="shared" si="264"/>
        <v>0</v>
      </c>
      <c r="C883" s="228"/>
      <c r="D883" s="229" t="str">
        <f t="shared" si="265"/>
        <v/>
      </c>
      <c r="E883" s="230"/>
      <c r="F883" s="231">
        <f t="shared" si="266"/>
        <v>0</v>
      </c>
      <c r="G883" s="296">
        <f t="shared" si="267"/>
        <v>0</v>
      </c>
    </row>
    <row r="884" spans="1:7" s="232" customFormat="1" ht="24" customHeight="1" x14ac:dyDescent="0.2">
      <c r="A884" s="229" t="str">
        <f t="shared" si="263"/>
        <v/>
      </c>
      <c r="B884" s="227">
        <f t="shared" si="264"/>
        <v>0</v>
      </c>
      <c r="C884" s="228"/>
      <c r="D884" s="229" t="str">
        <f t="shared" si="265"/>
        <v/>
      </c>
      <c r="E884" s="230"/>
      <c r="F884" s="231">
        <f t="shared" si="266"/>
        <v>0</v>
      </c>
      <c r="G884" s="296">
        <f t="shared" si="267"/>
        <v>0</v>
      </c>
    </row>
    <row r="885" spans="1:7" s="232" customFormat="1" ht="24" customHeight="1" x14ac:dyDescent="0.2">
      <c r="A885" s="229" t="str">
        <f t="shared" si="263"/>
        <v/>
      </c>
      <c r="B885" s="227">
        <f t="shared" si="264"/>
        <v>0</v>
      </c>
      <c r="C885" s="228"/>
      <c r="D885" s="229" t="str">
        <f t="shared" si="265"/>
        <v/>
      </c>
      <c r="E885" s="230"/>
      <c r="F885" s="231">
        <f t="shared" si="266"/>
        <v>0</v>
      </c>
      <c r="G885" s="296">
        <f t="shared" si="267"/>
        <v>0</v>
      </c>
    </row>
    <row r="886" spans="1:7" s="232" customFormat="1" ht="24" customHeight="1" x14ac:dyDescent="0.2">
      <c r="A886" s="229" t="str">
        <f t="shared" si="263"/>
        <v/>
      </c>
      <c r="B886" s="227">
        <f t="shared" si="264"/>
        <v>0</v>
      </c>
      <c r="C886" s="228"/>
      <c r="D886" s="229" t="str">
        <f t="shared" si="265"/>
        <v/>
      </c>
      <c r="E886" s="230"/>
      <c r="F886" s="231">
        <f t="shared" si="266"/>
        <v>0</v>
      </c>
      <c r="G886" s="296">
        <f t="shared" si="267"/>
        <v>0</v>
      </c>
    </row>
    <row r="887" spans="1:7" ht="24" customHeight="1" x14ac:dyDescent="0.2">
      <c r="A887" s="297"/>
      <c r="B887" s="97"/>
      <c r="C887" s="97"/>
      <c r="D887" s="103"/>
      <c r="E887" s="104"/>
      <c r="F887" s="368" t="s">
        <v>32</v>
      </c>
      <c r="G887" s="298">
        <f>SUBTOTAL(9,G879:G886)</f>
        <v>0</v>
      </c>
    </row>
    <row r="888" spans="1:7" ht="24" customHeight="1" x14ac:dyDescent="0.2">
      <c r="A888" s="297"/>
      <c r="B888" s="97"/>
      <c r="C888" s="366" t="s">
        <v>606</v>
      </c>
      <c r="D888" s="103"/>
      <c r="E888" s="104"/>
      <c r="F888" s="105"/>
      <c r="G888" s="299"/>
    </row>
    <row r="889" spans="1:7" s="232" customFormat="1" ht="24" customHeight="1" x14ac:dyDescent="0.2">
      <c r="A889" s="229" t="str">
        <f t="shared" ref="A889:A897" si="268">IFERROR(VLOOKUP(C889,Tabla_Insumos,4,FALSE),"")</f>
        <v/>
      </c>
      <c r="B889" s="227" t="str">
        <f t="shared" ref="B889:B897" si="269">IFERROR(VLOOKUP(C889,Tabla_Insumos,5,FALSE),"")</f>
        <v/>
      </c>
      <c r="C889" s="228"/>
      <c r="D889" s="229" t="str">
        <f t="shared" ref="D889:D897" si="270">IFERROR(VLOOKUP(C889,Tabla_Insumos,2,FALSE),"")</f>
        <v/>
      </c>
      <c r="E889" s="230"/>
      <c r="F889" s="231">
        <f t="shared" ref="F889:F897" si="271">IFERROR(VLOOKUP(C889,Tabla_Insumos,3,FALSE),0)</f>
        <v>0</v>
      </c>
      <c r="G889" s="296">
        <f t="shared" ref="G889:G897" si="272">ROUND(E889*F889,2)</f>
        <v>0</v>
      </c>
    </row>
    <row r="890" spans="1:7" s="232" customFormat="1" ht="24" customHeight="1" x14ac:dyDescent="0.2">
      <c r="A890" s="229" t="str">
        <f t="shared" si="268"/>
        <v/>
      </c>
      <c r="B890" s="227" t="str">
        <f t="shared" si="269"/>
        <v/>
      </c>
      <c r="C890" s="228"/>
      <c r="D890" s="229" t="str">
        <f t="shared" si="270"/>
        <v/>
      </c>
      <c r="E890" s="230"/>
      <c r="F890" s="231">
        <f t="shared" si="271"/>
        <v>0</v>
      </c>
      <c r="G890" s="296">
        <f t="shared" si="272"/>
        <v>0</v>
      </c>
    </row>
    <row r="891" spans="1:7" s="232" customFormat="1" ht="24" customHeight="1" x14ac:dyDescent="0.2">
      <c r="A891" s="229" t="str">
        <f t="shared" si="268"/>
        <v/>
      </c>
      <c r="B891" s="227" t="str">
        <f t="shared" si="269"/>
        <v/>
      </c>
      <c r="C891" s="228"/>
      <c r="D891" s="229" t="str">
        <f t="shared" si="270"/>
        <v/>
      </c>
      <c r="E891" s="230"/>
      <c r="F891" s="231">
        <f t="shared" si="271"/>
        <v>0</v>
      </c>
      <c r="G891" s="296">
        <f t="shared" si="272"/>
        <v>0</v>
      </c>
    </row>
    <row r="892" spans="1:7" s="232" customFormat="1" ht="24" customHeight="1" x14ac:dyDescent="0.2">
      <c r="A892" s="229" t="str">
        <f t="shared" si="268"/>
        <v/>
      </c>
      <c r="B892" s="227" t="str">
        <f t="shared" si="269"/>
        <v/>
      </c>
      <c r="C892" s="228"/>
      <c r="D892" s="229" t="str">
        <f t="shared" si="270"/>
        <v/>
      </c>
      <c r="E892" s="230"/>
      <c r="F892" s="231">
        <f t="shared" si="271"/>
        <v>0</v>
      </c>
      <c r="G892" s="296">
        <f t="shared" si="272"/>
        <v>0</v>
      </c>
    </row>
    <row r="893" spans="1:7" s="232" customFormat="1" ht="24" customHeight="1" x14ac:dyDescent="0.2">
      <c r="A893" s="229" t="str">
        <f t="shared" si="268"/>
        <v/>
      </c>
      <c r="B893" s="227" t="str">
        <f t="shared" si="269"/>
        <v/>
      </c>
      <c r="C893" s="228"/>
      <c r="D893" s="229" t="str">
        <f t="shared" si="270"/>
        <v/>
      </c>
      <c r="E893" s="230"/>
      <c r="F893" s="231">
        <f t="shared" si="271"/>
        <v>0</v>
      </c>
      <c r="G893" s="296">
        <f t="shared" si="272"/>
        <v>0</v>
      </c>
    </row>
    <row r="894" spans="1:7" s="232" customFormat="1" ht="24" customHeight="1" x14ac:dyDescent="0.2">
      <c r="A894" s="229" t="str">
        <f t="shared" si="268"/>
        <v/>
      </c>
      <c r="B894" s="227" t="str">
        <f t="shared" si="269"/>
        <v/>
      </c>
      <c r="C894" s="228"/>
      <c r="D894" s="229" t="str">
        <f t="shared" si="270"/>
        <v/>
      </c>
      <c r="E894" s="230"/>
      <c r="F894" s="231">
        <f t="shared" si="271"/>
        <v>0</v>
      </c>
      <c r="G894" s="296">
        <f t="shared" si="272"/>
        <v>0</v>
      </c>
    </row>
    <row r="895" spans="1:7" s="232" customFormat="1" ht="24" customHeight="1" x14ac:dyDescent="0.2">
      <c r="A895" s="229" t="str">
        <f t="shared" si="268"/>
        <v/>
      </c>
      <c r="B895" s="227" t="str">
        <f t="shared" si="269"/>
        <v/>
      </c>
      <c r="C895" s="228"/>
      <c r="D895" s="229" t="str">
        <f t="shared" si="270"/>
        <v/>
      </c>
      <c r="E895" s="230"/>
      <c r="F895" s="231">
        <f t="shared" si="271"/>
        <v>0</v>
      </c>
      <c r="G895" s="296">
        <f t="shared" si="272"/>
        <v>0</v>
      </c>
    </row>
    <row r="896" spans="1:7" s="232" customFormat="1" ht="24" customHeight="1" x14ac:dyDescent="0.2">
      <c r="A896" s="229" t="str">
        <f t="shared" si="268"/>
        <v/>
      </c>
      <c r="B896" s="227" t="str">
        <f t="shared" si="269"/>
        <v/>
      </c>
      <c r="C896" s="228"/>
      <c r="D896" s="229" t="str">
        <f t="shared" si="270"/>
        <v/>
      </c>
      <c r="E896" s="230"/>
      <c r="F896" s="231">
        <f t="shared" si="271"/>
        <v>0</v>
      </c>
      <c r="G896" s="296">
        <f t="shared" si="272"/>
        <v>0</v>
      </c>
    </row>
    <row r="897" spans="1:123" s="232" customFormat="1" ht="24" customHeight="1" x14ac:dyDescent="0.2">
      <c r="A897" s="229" t="str">
        <f t="shared" si="268"/>
        <v/>
      </c>
      <c r="B897" s="227" t="str">
        <f t="shared" si="269"/>
        <v/>
      </c>
      <c r="C897" s="228"/>
      <c r="D897" s="229" t="str">
        <f t="shared" si="270"/>
        <v/>
      </c>
      <c r="E897" s="230"/>
      <c r="F897" s="231">
        <f t="shared" si="271"/>
        <v>0</v>
      </c>
      <c r="G897" s="296">
        <f t="shared" si="272"/>
        <v>0</v>
      </c>
    </row>
    <row r="898" spans="1:123" ht="24" customHeight="1" x14ac:dyDescent="0.2">
      <c r="A898" s="300"/>
      <c r="B898" s="103"/>
      <c r="C898" s="97"/>
      <c r="D898" s="103"/>
      <c r="E898" s="104"/>
      <c r="F898" s="368" t="s">
        <v>33</v>
      </c>
      <c r="G898" s="298">
        <f>SUBTOTAL(9,G889:G897)</f>
        <v>0</v>
      </c>
    </row>
    <row r="899" spans="1:123" ht="24" customHeight="1" x14ac:dyDescent="0.2">
      <c r="A899" s="301"/>
      <c r="B899" s="103"/>
      <c r="C899" s="97"/>
      <c r="D899" s="103"/>
      <c r="E899" s="104"/>
      <c r="F899" s="105"/>
      <c r="G899" s="299"/>
    </row>
    <row r="900" spans="1:123" ht="24" customHeight="1" x14ac:dyDescent="0.2">
      <c r="A900" s="302" t="str">
        <f>B858</f>
        <v/>
      </c>
      <c r="B900" s="303" t="str">
        <f>C858</f>
        <v/>
      </c>
      <c r="C900" s="111"/>
      <c r="D900" s="111" t="s">
        <v>34</v>
      </c>
      <c r="E900" s="112"/>
      <c r="F900" s="305" t="s">
        <v>35</v>
      </c>
      <c r="G900" s="304">
        <f>SUBTOTAL(9,G863:G899)</f>
        <v>0</v>
      </c>
    </row>
    <row r="902" spans="1:123" ht="24" customHeight="1" x14ac:dyDescent="0.2">
      <c r="A902" s="284" t="s">
        <v>37</v>
      </c>
      <c r="B902" s="285"/>
      <c r="C902" s="285"/>
      <c r="D902" s="285"/>
      <c r="E902" s="285"/>
      <c r="F902" s="285"/>
      <c r="G902" s="286"/>
    </row>
    <row r="903" spans="1:123" ht="24" customHeight="1" x14ac:dyDescent="0.2">
      <c r="A903" s="287" t="s">
        <v>602</v>
      </c>
      <c r="B903" s="99" t="str">
        <f>Comitente</f>
        <v>DIRECCION PROVINCIAL REDES DE GAS</v>
      </c>
      <c r="C903" s="94"/>
      <c r="D903" s="100"/>
      <c r="E903" s="100"/>
      <c r="F903" s="101"/>
      <c r="G903" s="288"/>
    </row>
    <row r="904" spans="1:123" ht="24" customHeight="1" x14ac:dyDescent="0.2">
      <c r="A904" s="287" t="s">
        <v>603</v>
      </c>
      <c r="B904" s="99">
        <f>Contratista</f>
        <v>0</v>
      </c>
      <c r="C904" s="95"/>
      <c r="D904" s="95"/>
      <c r="E904" s="95"/>
      <c r="F904" s="102"/>
      <c r="G904" s="289"/>
    </row>
    <row r="905" spans="1:123" ht="24" customHeight="1" x14ac:dyDescent="0.2">
      <c r="A905" s="287" t="s">
        <v>24</v>
      </c>
      <c r="B905" s="99" t="str">
        <f>Obra</f>
        <v>“SERVICIO de MANTENIMIENTO de las INSTALACIONES de GAS en los ESTABLECIMIENTOS EDUCATIVOS”</v>
      </c>
      <c r="C905" s="95"/>
      <c r="D905" s="95"/>
      <c r="E905" s="95"/>
      <c r="F905" s="102" t="s">
        <v>38</v>
      </c>
      <c r="G905" s="290">
        <f>Fecha_Base</f>
        <v>0</v>
      </c>
    </row>
    <row r="906" spans="1:123" ht="24" customHeight="1" x14ac:dyDescent="0.2">
      <c r="A906" s="291" t="s">
        <v>601</v>
      </c>
      <c r="B906" s="96" t="str">
        <f>Ubicación</f>
        <v>DEPARTAMENTO JACHAL A</v>
      </c>
      <c r="C906" s="96"/>
      <c r="D906" s="103"/>
      <c r="E906" s="104"/>
      <c r="F906" s="105"/>
      <c r="G906" s="292"/>
    </row>
    <row r="907" spans="1:123" ht="24" customHeight="1" x14ac:dyDescent="0.2">
      <c r="A907" s="291" t="s">
        <v>39</v>
      </c>
      <c r="B907" s="106" t="str">
        <f>IFERROR(VALUE(LEFT(B908,FIND(".",B908)-1)),"")</f>
        <v/>
      </c>
      <c r="C907" s="97" t="str">
        <f>IFERROR(VLOOKUP(B907,Tabla_CyP,2,FALSE),"")</f>
        <v/>
      </c>
      <c r="D907" s="97"/>
      <c r="E907" s="104"/>
      <c r="F907" s="105"/>
      <c r="G907" s="292"/>
    </row>
    <row r="908" spans="1:123" ht="24" customHeight="1" x14ac:dyDescent="0.2">
      <c r="A908" s="291" t="s">
        <v>25</v>
      </c>
      <c r="B908" s="107" t="str">
        <f>IFERROR(VLOOKUP(COUNTIF($A$1:A908,"ANALISIS DE PRECIOS"),Tabla_NumeroItem,2,FALSE),"")</f>
        <v/>
      </c>
      <c r="C908" s="97" t="str">
        <f>IFERROR(VLOOKUP(B908,Tabla_CyP,2,FALSE),"")</f>
        <v/>
      </c>
      <c r="D908" s="103"/>
      <c r="E908" s="104"/>
      <c r="F908" s="102" t="s">
        <v>26</v>
      </c>
      <c r="G908" s="293" t="str">
        <f>IFERROR(VLOOKUP(B908,Tabla_CyP,4,FALSE),"")</f>
        <v/>
      </c>
    </row>
    <row r="909" spans="1:123" ht="24" customHeight="1" x14ac:dyDescent="0.2">
      <c r="A909" s="291"/>
      <c r="B909" s="96"/>
      <c r="C909" s="97"/>
      <c r="D909" s="103"/>
      <c r="E909" s="104"/>
      <c r="F909" s="105"/>
      <c r="G909" s="292"/>
    </row>
    <row r="910" spans="1:123" ht="24" customHeight="1" x14ac:dyDescent="0.2">
      <c r="A910" s="389" t="s">
        <v>507</v>
      </c>
      <c r="B910" s="390"/>
      <c r="C910" s="391" t="s">
        <v>0</v>
      </c>
      <c r="D910" s="391" t="s">
        <v>27</v>
      </c>
      <c r="E910" s="393" t="s">
        <v>28</v>
      </c>
      <c r="F910" s="387" t="s">
        <v>29</v>
      </c>
      <c r="G910" s="387" t="s">
        <v>30</v>
      </c>
    </row>
    <row r="911" spans="1:123" s="109" customFormat="1" ht="24" customHeight="1" x14ac:dyDescent="0.2">
      <c r="A911" s="108" t="s">
        <v>508</v>
      </c>
      <c r="B911" s="108" t="s">
        <v>509</v>
      </c>
      <c r="C911" s="392"/>
      <c r="D911" s="392"/>
      <c r="E911" s="394"/>
      <c r="F911" s="388"/>
      <c r="G911" s="388"/>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c r="AE911" s="233"/>
      <c r="AF911" s="233"/>
      <c r="AG911" s="233"/>
      <c r="AH911" s="233"/>
      <c r="AI911" s="233"/>
      <c r="AJ911" s="233"/>
      <c r="AK911" s="233"/>
      <c r="AL911" s="233"/>
      <c r="AM911" s="233"/>
      <c r="AN911" s="233"/>
      <c r="AO911" s="233"/>
      <c r="AP911" s="233"/>
      <c r="AQ911" s="233"/>
      <c r="AR911" s="233"/>
      <c r="AS911" s="233"/>
      <c r="AT911" s="233"/>
      <c r="AU911" s="233"/>
      <c r="AV911" s="233"/>
      <c r="AW911" s="233"/>
      <c r="AX911" s="233"/>
      <c r="AY911" s="233"/>
      <c r="AZ911" s="233"/>
      <c r="BA911" s="233"/>
      <c r="BB911" s="233"/>
      <c r="BC911" s="233"/>
      <c r="BD911" s="233"/>
      <c r="BE911" s="233"/>
      <c r="BF911" s="233"/>
      <c r="BG911" s="233"/>
      <c r="BH911" s="233"/>
      <c r="BI911" s="233"/>
      <c r="BJ911" s="233"/>
      <c r="BK911" s="233"/>
      <c r="BL911" s="233"/>
      <c r="BM911" s="233"/>
      <c r="BN911" s="233"/>
      <c r="BO911" s="233"/>
      <c r="BP911" s="233"/>
      <c r="BQ911" s="233"/>
      <c r="BR911" s="233"/>
      <c r="BS911" s="233"/>
      <c r="BT911" s="233"/>
      <c r="BU911" s="233"/>
      <c r="BV911" s="233"/>
      <c r="BW911" s="233"/>
      <c r="BX911" s="233"/>
      <c r="BY911" s="233"/>
      <c r="BZ911" s="233"/>
      <c r="CA911" s="233"/>
      <c r="CB911" s="233"/>
      <c r="CC911" s="233"/>
      <c r="CD911" s="233"/>
      <c r="CE911" s="233"/>
      <c r="CF911" s="233"/>
      <c r="CG911" s="233"/>
      <c r="CH911" s="233"/>
      <c r="CI911" s="233"/>
      <c r="CJ911" s="233"/>
      <c r="CK911" s="233"/>
      <c r="CL911" s="233"/>
      <c r="CM911" s="233"/>
      <c r="CN911" s="233"/>
      <c r="CO911" s="233"/>
      <c r="CP911" s="233"/>
      <c r="CQ911" s="233"/>
      <c r="CR911" s="233"/>
      <c r="CS911" s="233"/>
      <c r="CT911" s="233"/>
      <c r="CU911" s="233"/>
      <c r="CV911" s="233"/>
      <c r="CW911" s="233"/>
      <c r="CX911" s="233"/>
      <c r="CY911" s="233"/>
      <c r="CZ911" s="233"/>
      <c r="DA911" s="233"/>
      <c r="DB911" s="233"/>
      <c r="DC911" s="233"/>
      <c r="DD911" s="233"/>
      <c r="DE911" s="233"/>
      <c r="DF911" s="233"/>
      <c r="DG911" s="233"/>
      <c r="DH911" s="233"/>
      <c r="DI911" s="233"/>
      <c r="DJ911" s="233"/>
      <c r="DK911" s="233"/>
      <c r="DL911" s="233"/>
      <c r="DM911" s="233"/>
      <c r="DN911" s="233"/>
      <c r="DO911" s="233"/>
      <c r="DP911" s="233"/>
      <c r="DQ911" s="233"/>
      <c r="DR911" s="233"/>
      <c r="DS911" s="233"/>
    </row>
    <row r="912" spans="1:123" ht="24" customHeight="1" x14ac:dyDescent="0.2">
      <c r="A912" s="369"/>
      <c r="B912" s="110"/>
      <c r="C912" s="367" t="s">
        <v>604</v>
      </c>
      <c r="D912" s="111"/>
      <c r="E912" s="112"/>
      <c r="F912" s="113"/>
      <c r="G912" s="295"/>
    </row>
    <row r="913" spans="1:7" s="232" customFormat="1" ht="24" customHeight="1" x14ac:dyDescent="0.2">
      <c r="A913" s="229" t="str">
        <f t="shared" ref="A913:A926" si="273">IFERROR(VLOOKUP(C913,Tabla_Insumos,4,FALSE),"")</f>
        <v/>
      </c>
      <c r="B913" s="227" t="str">
        <f t="shared" ref="B913:B926" si="274">IFERROR(VLOOKUP(C913,Tabla_Insumos,5,FALSE),"")</f>
        <v/>
      </c>
      <c r="C913" s="228"/>
      <c r="D913" s="229" t="str">
        <f t="shared" ref="D913:D926" si="275">IFERROR(VLOOKUP(C913,Tabla_Insumos,2,FALSE),"")</f>
        <v/>
      </c>
      <c r="E913" s="230"/>
      <c r="F913" s="231">
        <f t="shared" ref="F913:F926" si="276">IFERROR(VLOOKUP(C913,Tabla_Insumos,3,FALSE),0)</f>
        <v>0</v>
      </c>
      <c r="G913" s="296">
        <f>ROUND(E913*F913,2)</f>
        <v>0</v>
      </c>
    </row>
    <row r="914" spans="1:7" s="232" customFormat="1" ht="24" customHeight="1" x14ac:dyDescent="0.2">
      <c r="A914" s="229" t="str">
        <f t="shared" si="273"/>
        <v/>
      </c>
      <c r="B914" s="227" t="str">
        <f t="shared" si="274"/>
        <v/>
      </c>
      <c r="C914" s="228"/>
      <c r="D914" s="229" t="str">
        <f t="shared" si="275"/>
        <v/>
      </c>
      <c r="E914" s="230"/>
      <c r="F914" s="231">
        <f t="shared" si="276"/>
        <v>0</v>
      </c>
      <c r="G914" s="296">
        <f t="shared" ref="G914:G926" si="277">ROUND(E914*F914,2)</f>
        <v>0</v>
      </c>
    </row>
    <row r="915" spans="1:7" s="232" customFormat="1" ht="24" customHeight="1" x14ac:dyDescent="0.2">
      <c r="A915" s="229" t="str">
        <f t="shared" si="273"/>
        <v/>
      </c>
      <c r="B915" s="227" t="str">
        <f t="shared" si="274"/>
        <v/>
      </c>
      <c r="C915" s="228"/>
      <c r="D915" s="229" t="str">
        <f t="shared" si="275"/>
        <v/>
      </c>
      <c r="E915" s="230"/>
      <c r="F915" s="231">
        <f t="shared" si="276"/>
        <v>0</v>
      </c>
      <c r="G915" s="296">
        <f t="shared" si="277"/>
        <v>0</v>
      </c>
    </row>
    <row r="916" spans="1:7" s="232" customFormat="1" ht="24" customHeight="1" x14ac:dyDescent="0.2">
      <c r="A916" s="229" t="str">
        <f t="shared" si="273"/>
        <v/>
      </c>
      <c r="B916" s="227" t="str">
        <f t="shared" si="274"/>
        <v/>
      </c>
      <c r="C916" s="228"/>
      <c r="D916" s="229" t="str">
        <f t="shared" si="275"/>
        <v/>
      </c>
      <c r="E916" s="230"/>
      <c r="F916" s="231">
        <f t="shared" si="276"/>
        <v>0</v>
      </c>
      <c r="G916" s="296">
        <f t="shared" si="277"/>
        <v>0</v>
      </c>
    </row>
    <row r="917" spans="1:7" s="232" customFormat="1" ht="24" customHeight="1" x14ac:dyDescent="0.2">
      <c r="A917" s="229" t="str">
        <f t="shared" si="273"/>
        <v/>
      </c>
      <c r="B917" s="227" t="str">
        <f t="shared" si="274"/>
        <v/>
      </c>
      <c r="C917" s="228"/>
      <c r="D917" s="229" t="str">
        <f t="shared" si="275"/>
        <v/>
      </c>
      <c r="E917" s="230"/>
      <c r="F917" s="231">
        <f t="shared" si="276"/>
        <v>0</v>
      </c>
      <c r="G917" s="296">
        <f t="shared" si="277"/>
        <v>0</v>
      </c>
    </row>
    <row r="918" spans="1:7" s="232" customFormat="1" ht="24" customHeight="1" x14ac:dyDescent="0.2">
      <c r="A918" s="229" t="str">
        <f t="shared" si="273"/>
        <v/>
      </c>
      <c r="B918" s="227" t="str">
        <f t="shared" si="274"/>
        <v/>
      </c>
      <c r="C918" s="228"/>
      <c r="D918" s="229" t="str">
        <f t="shared" si="275"/>
        <v/>
      </c>
      <c r="E918" s="230"/>
      <c r="F918" s="231">
        <f t="shared" si="276"/>
        <v>0</v>
      </c>
      <c r="G918" s="296">
        <f t="shared" si="277"/>
        <v>0</v>
      </c>
    </row>
    <row r="919" spans="1:7" s="232" customFormat="1" ht="24" customHeight="1" x14ac:dyDescent="0.2">
      <c r="A919" s="229" t="str">
        <f t="shared" si="273"/>
        <v/>
      </c>
      <c r="B919" s="227" t="str">
        <f t="shared" si="274"/>
        <v/>
      </c>
      <c r="C919" s="228"/>
      <c r="D919" s="229" t="str">
        <f t="shared" si="275"/>
        <v/>
      </c>
      <c r="E919" s="230"/>
      <c r="F919" s="231">
        <f t="shared" si="276"/>
        <v>0</v>
      </c>
      <c r="G919" s="296">
        <f t="shared" si="277"/>
        <v>0</v>
      </c>
    </row>
    <row r="920" spans="1:7" s="232" customFormat="1" ht="24" customHeight="1" x14ac:dyDescent="0.2">
      <c r="A920" s="229" t="str">
        <f t="shared" si="273"/>
        <v/>
      </c>
      <c r="B920" s="227" t="str">
        <f t="shared" si="274"/>
        <v/>
      </c>
      <c r="C920" s="228"/>
      <c r="D920" s="229" t="str">
        <f t="shared" si="275"/>
        <v/>
      </c>
      <c r="E920" s="230"/>
      <c r="F920" s="231">
        <f t="shared" si="276"/>
        <v>0</v>
      </c>
      <c r="G920" s="296">
        <f t="shared" si="277"/>
        <v>0</v>
      </c>
    </row>
    <row r="921" spans="1:7" s="232" customFormat="1" ht="24" customHeight="1" x14ac:dyDescent="0.2">
      <c r="A921" s="229" t="str">
        <f t="shared" si="273"/>
        <v/>
      </c>
      <c r="B921" s="227" t="str">
        <f t="shared" si="274"/>
        <v/>
      </c>
      <c r="C921" s="228"/>
      <c r="D921" s="229" t="str">
        <f t="shared" si="275"/>
        <v/>
      </c>
      <c r="E921" s="230"/>
      <c r="F921" s="231">
        <f t="shared" si="276"/>
        <v>0</v>
      </c>
      <c r="G921" s="296">
        <f t="shared" si="277"/>
        <v>0</v>
      </c>
    </row>
    <row r="922" spans="1:7" s="232" customFormat="1" ht="24" customHeight="1" x14ac:dyDescent="0.2">
      <c r="A922" s="229" t="str">
        <f t="shared" si="273"/>
        <v/>
      </c>
      <c r="B922" s="227" t="str">
        <f t="shared" si="274"/>
        <v/>
      </c>
      <c r="C922" s="228"/>
      <c r="D922" s="229" t="str">
        <f t="shared" si="275"/>
        <v/>
      </c>
      <c r="E922" s="230"/>
      <c r="F922" s="231">
        <f t="shared" si="276"/>
        <v>0</v>
      </c>
      <c r="G922" s="296">
        <f t="shared" si="277"/>
        <v>0</v>
      </c>
    </row>
    <row r="923" spans="1:7" s="232" customFormat="1" ht="24" customHeight="1" x14ac:dyDescent="0.2">
      <c r="A923" s="229" t="str">
        <f t="shared" si="273"/>
        <v/>
      </c>
      <c r="B923" s="227" t="str">
        <f t="shared" si="274"/>
        <v/>
      </c>
      <c r="C923" s="228"/>
      <c r="D923" s="229" t="str">
        <f t="shared" si="275"/>
        <v/>
      </c>
      <c r="E923" s="230"/>
      <c r="F923" s="231">
        <f t="shared" si="276"/>
        <v>0</v>
      </c>
      <c r="G923" s="296">
        <f t="shared" si="277"/>
        <v>0</v>
      </c>
    </row>
    <row r="924" spans="1:7" s="232" customFormat="1" ht="24" customHeight="1" x14ac:dyDescent="0.2">
      <c r="A924" s="229" t="str">
        <f t="shared" si="273"/>
        <v/>
      </c>
      <c r="B924" s="227" t="str">
        <f t="shared" si="274"/>
        <v/>
      </c>
      <c r="C924" s="228"/>
      <c r="D924" s="229" t="str">
        <f t="shared" si="275"/>
        <v/>
      </c>
      <c r="E924" s="230"/>
      <c r="F924" s="231">
        <f t="shared" si="276"/>
        <v>0</v>
      </c>
      <c r="G924" s="296">
        <f t="shared" si="277"/>
        <v>0</v>
      </c>
    </row>
    <row r="925" spans="1:7" s="232" customFormat="1" ht="24" customHeight="1" x14ac:dyDescent="0.2">
      <c r="A925" s="229" t="str">
        <f t="shared" si="273"/>
        <v/>
      </c>
      <c r="B925" s="227" t="str">
        <f t="shared" si="274"/>
        <v/>
      </c>
      <c r="C925" s="228"/>
      <c r="D925" s="229" t="str">
        <f t="shared" si="275"/>
        <v/>
      </c>
      <c r="E925" s="230"/>
      <c r="F925" s="231">
        <f t="shared" si="276"/>
        <v>0</v>
      </c>
      <c r="G925" s="296">
        <f t="shared" si="277"/>
        <v>0</v>
      </c>
    </row>
    <row r="926" spans="1:7" s="232" customFormat="1" ht="24" customHeight="1" x14ac:dyDescent="0.2">
      <c r="A926" s="229" t="str">
        <f t="shared" si="273"/>
        <v/>
      </c>
      <c r="B926" s="227" t="str">
        <f t="shared" si="274"/>
        <v/>
      </c>
      <c r="C926" s="228"/>
      <c r="D926" s="229" t="str">
        <f t="shared" si="275"/>
        <v/>
      </c>
      <c r="E926" s="230"/>
      <c r="F926" s="231">
        <f t="shared" si="276"/>
        <v>0</v>
      </c>
      <c r="G926" s="296">
        <f t="shared" si="277"/>
        <v>0</v>
      </c>
    </row>
    <row r="927" spans="1:7" ht="24" customHeight="1" x14ac:dyDescent="0.2">
      <c r="A927" s="297"/>
      <c r="B927" s="97"/>
      <c r="C927" s="97"/>
      <c r="D927" s="103"/>
      <c r="E927" s="104"/>
      <c r="F927" s="368" t="s">
        <v>31</v>
      </c>
      <c r="G927" s="298">
        <f>SUBTOTAL(9,G913:G926)</f>
        <v>0</v>
      </c>
    </row>
    <row r="928" spans="1:7" ht="24" customHeight="1" x14ac:dyDescent="0.2">
      <c r="A928" s="297"/>
      <c r="B928" s="97"/>
      <c r="C928" s="366" t="s">
        <v>605</v>
      </c>
      <c r="D928" s="103"/>
      <c r="E928" s="104"/>
      <c r="F928" s="105"/>
      <c r="G928" s="299"/>
    </row>
    <row r="929" spans="1:7" s="232" customFormat="1" ht="24" customHeight="1" x14ac:dyDescent="0.2">
      <c r="A929" s="229" t="str">
        <f t="shared" ref="A929:A936" si="278">IFERROR(VLOOKUP(C929,Tabla_Insumos,4,FALSE),"")</f>
        <v/>
      </c>
      <c r="B929" s="227">
        <f t="shared" ref="B929:B936" si="279">IFERROR(VLOOKUP(A929,Tabla_Indices,5,FALSE),"")</f>
        <v>0</v>
      </c>
      <c r="C929" s="228"/>
      <c r="D929" s="229" t="str">
        <f t="shared" ref="D929:D936" si="280">IFERROR(VLOOKUP(C929,Tabla_Insumos,2,FALSE),"")</f>
        <v/>
      </c>
      <c r="E929" s="230"/>
      <c r="F929" s="231">
        <f t="shared" ref="F929:F936" si="281">IFERROR(VLOOKUP(C929,Tabla_Insumos,3,FALSE),0)</f>
        <v>0</v>
      </c>
      <c r="G929" s="296">
        <f>ROUND(E929*F929,2)</f>
        <v>0</v>
      </c>
    </row>
    <row r="930" spans="1:7" s="232" customFormat="1" ht="24" customHeight="1" x14ac:dyDescent="0.2">
      <c r="A930" s="229" t="str">
        <f t="shared" si="278"/>
        <v/>
      </c>
      <c r="B930" s="227">
        <f t="shared" si="279"/>
        <v>0</v>
      </c>
      <c r="C930" s="228"/>
      <c r="D930" s="229" t="str">
        <f t="shared" si="280"/>
        <v/>
      </c>
      <c r="E930" s="230"/>
      <c r="F930" s="231">
        <f t="shared" si="281"/>
        <v>0</v>
      </c>
      <c r="G930" s="296">
        <f>ROUND(E930*F930,2)</f>
        <v>0</v>
      </c>
    </row>
    <row r="931" spans="1:7" s="232" customFormat="1" ht="24" customHeight="1" x14ac:dyDescent="0.2">
      <c r="A931" s="229" t="str">
        <f t="shared" si="278"/>
        <v/>
      </c>
      <c r="B931" s="227">
        <f t="shared" si="279"/>
        <v>0</v>
      </c>
      <c r="C931" s="228"/>
      <c r="D931" s="229" t="str">
        <f t="shared" si="280"/>
        <v/>
      </c>
      <c r="E931" s="230"/>
      <c r="F931" s="231">
        <f t="shared" si="281"/>
        <v>0</v>
      </c>
      <c r="G931" s="296">
        <f t="shared" ref="G931:G936" si="282">ROUND(E931*F931,2)</f>
        <v>0</v>
      </c>
    </row>
    <row r="932" spans="1:7" s="232" customFormat="1" ht="24" customHeight="1" x14ac:dyDescent="0.2">
      <c r="A932" s="229" t="str">
        <f t="shared" si="278"/>
        <v/>
      </c>
      <c r="B932" s="227">
        <f t="shared" si="279"/>
        <v>0</v>
      </c>
      <c r="C932" s="228"/>
      <c r="D932" s="229" t="str">
        <f t="shared" si="280"/>
        <v/>
      </c>
      <c r="E932" s="230"/>
      <c r="F932" s="231">
        <f t="shared" si="281"/>
        <v>0</v>
      </c>
      <c r="G932" s="296">
        <f t="shared" si="282"/>
        <v>0</v>
      </c>
    </row>
    <row r="933" spans="1:7" s="232" customFormat="1" ht="24" customHeight="1" x14ac:dyDescent="0.2">
      <c r="A933" s="229" t="str">
        <f t="shared" si="278"/>
        <v/>
      </c>
      <c r="B933" s="227">
        <f t="shared" si="279"/>
        <v>0</v>
      </c>
      <c r="C933" s="228"/>
      <c r="D933" s="229" t="str">
        <f t="shared" si="280"/>
        <v/>
      </c>
      <c r="E933" s="230"/>
      <c r="F933" s="231">
        <f t="shared" si="281"/>
        <v>0</v>
      </c>
      <c r="G933" s="296">
        <f t="shared" si="282"/>
        <v>0</v>
      </c>
    </row>
    <row r="934" spans="1:7" s="232" customFormat="1" ht="24" customHeight="1" x14ac:dyDescent="0.2">
      <c r="A934" s="229" t="str">
        <f t="shared" si="278"/>
        <v/>
      </c>
      <c r="B934" s="227">
        <f t="shared" si="279"/>
        <v>0</v>
      </c>
      <c r="C934" s="228"/>
      <c r="D934" s="229" t="str">
        <f t="shared" si="280"/>
        <v/>
      </c>
      <c r="E934" s="230"/>
      <c r="F934" s="231">
        <f t="shared" si="281"/>
        <v>0</v>
      </c>
      <c r="G934" s="296">
        <f t="shared" si="282"/>
        <v>0</v>
      </c>
    </row>
    <row r="935" spans="1:7" s="232" customFormat="1" ht="24" customHeight="1" x14ac:dyDescent="0.2">
      <c r="A935" s="229" t="str">
        <f t="shared" si="278"/>
        <v/>
      </c>
      <c r="B935" s="227">
        <f t="shared" si="279"/>
        <v>0</v>
      </c>
      <c r="C935" s="228"/>
      <c r="D935" s="229" t="str">
        <f t="shared" si="280"/>
        <v/>
      </c>
      <c r="E935" s="230"/>
      <c r="F935" s="231">
        <f t="shared" si="281"/>
        <v>0</v>
      </c>
      <c r="G935" s="296">
        <f t="shared" si="282"/>
        <v>0</v>
      </c>
    </row>
    <row r="936" spans="1:7" s="232" customFormat="1" ht="24" customHeight="1" x14ac:dyDescent="0.2">
      <c r="A936" s="229" t="str">
        <f t="shared" si="278"/>
        <v/>
      </c>
      <c r="B936" s="227">
        <f t="shared" si="279"/>
        <v>0</v>
      </c>
      <c r="C936" s="228"/>
      <c r="D936" s="229" t="str">
        <f t="shared" si="280"/>
        <v/>
      </c>
      <c r="E936" s="230"/>
      <c r="F936" s="231">
        <f t="shared" si="281"/>
        <v>0</v>
      </c>
      <c r="G936" s="296">
        <f t="shared" si="282"/>
        <v>0</v>
      </c>
    </row>
    <row r="937" spans="1:7" ht="24" customHeight="1" x14ac:dyDescent="0.2">
      <c r="A937" s="297"/>
      <c r="B937" s="97"/>
      <c r="C937" s="97"/>
      <c r="D937" s="103"/>
      <c r="E937" s="104"/>
      <c r="F937" s="368" t="s">
        <v>32</v>
      </c>
      <c r="G937" s="298">
        <f>SUBTOTAL(9,G929:G936)</f>
        <v>0</v>
      </c>
    </row>
    <row r="938" spans="1:7" ht="24" customHeight="1" x14ac:dyDescent="0.2">
      <c r="A938" s="297"/>
      <c r="B938" s="97"/>
      <c r="C938" s="366" t="s">
        <v>606</v>
      </c>
      <c r="D938" s="103"/>
      <c r="E938" s="104"/>
      <c r="F938" s="105"/>
      <c r="G938" s="299"/>
    </row>
    <row r="939" spans="1:7" s="232" customFormat="1" ht="24" customHeight="1" x14ac:dyDescent="0.2">
      <c r="A939" s="229" t="str">
        <f t="shared" ref="A939:A947" si="283">IFERROR(VLOOKUP(C939,Tabla_Insumos,4,FALSE),"")</f>
        <v/>
      </c>
      <c r="B939" s="227" t="str">
        <f t="shared" ref="B939:B947" si="284">IFERROR(VLOOKUP(C939,Tabla_Insumos,5,FALSE),"")</f>
        <v/>
      </c>
      <c r="C939" s="228"/>
      <c r="D939" s="229" t="str">
        <f t="shared" ref="D939:D947" si="285">IFERROR(VLOOKUP(C939,Tabla_Insumos,2,FALSE),"")</f>
        <v/>
      </c>
      <c r="E939" s="230"/>
      <c r="F939" s="231">
        <f t="shared" ref="F939:F947" si="286">IFERROR(VLOOKUP(C939,Tabla_Insumos,3,FALSE),0)</f>
        <v>0</v>
      </c>
      <c r="G939" s="296">
        <f t="shared" ref="G939:G947" si="287">ROUND(E939*F939,2)</f>
        <v>0</v>
      </c>
    </row>
    <row r="940" spans="1:7" s="232" customFormat="1" ht="24" customHeight="1" x14ac:dyDescent="0.2">
      <c r="A940" s="229" t="str">
        <f t="shared" si="283"/>
        <v/>
      </c>
      <c r="B940" s="227" t="str">
        <f t="shared" si="284"/>
        <v/>
      </c>
      <c r="C940" s="228"/>
      <c r="D940" s="229" t="str">
        <f t="shared" si="285"/>
        <v/>
      </c>
      <c r="E940" s="230"/>
      <c r="F940" s="231">
        <f t="shared" si="286"/>
        <v>0</v>
      </c>
      <c r="G940" s="296">
        <f t="shared" si="287"/>
        <v>0</v>
      </c>
    </row>
    <row r="941" spans="1:7" s="232" customFormat="1" ht="24" customHeight="1" x14ac:dyDescent="0.2">
      <c r="A941" s="229" t="str">
        <f t="shared" si="283"/>
        <v/>
      </c>
      <c r="B941" s="227" t="str">
        <f t="shared" si="284"/>
        <v/>
      </c>
      <c r="C941" s="228"/>
      <c r="D941" s="229" t="str">
        <f t="shared" si="285"/>
        <v/>
      </c>
      <c r="E941" s="230"/>
      <c r="F941" s="231">
        <f t="shared" si="286"/>
        <v>0</v>
      </c>
      <c r="G941" s="296">
        <f t="shared" si="287"/>
        <v>0</v>
      </c>
    </row>
    <row r="942" spans="1:7" s="232" customFormat="1" ht="24" customHeight="1" x14ac:dyDescent="0.2">
      <c r="A942" s="229" t="str">
        <f t="shared" si="283"/>
        <v/>
      </c>
      <c r="B942" s="227" t="str">
        <f t="shared" si="284"/>
        <v/>
      </c>
      <c r="C942" s="228"/>
      <c r="D942" s="229" t="str">
        <f t="shared" si="285"/>
        <v/>
      </c>
      <c r="E942" s="230"/>
      <c r="F942" s="231">
        <f t="shared" si="286"/>
        <v>0</v>
      </c>
      <c r="G942" s="296">
        <f t="shared" si="287"/>
        <v>0</v>
      </c>
    </row>
    <row r="943" spans="1:7" s="232" customFormat="1" ht="24" customHeight="1" x14ac:dyDescent="0.2">
      <c r="A943" s="229" t="str">
        <f t="shared" si="283"/>
        <v/>
      </c>
      <c r="B943" s="227" t="str">
        <f t="shared" si="284"/>
        <v/>
      </c>
      <c r="C943" s="228"/>
      <c r="D943" s="229" t="str">
        <f t="shared" si="285"/>
        <v/>
      </c>
      <c r="E943" s="230"/>
      <c r="F943" s="231">
        <f t="shared" si="286"/>
        <v>0</v>
      </c>
      <c r="G943" s="296">
        <f t="shared" si="287"/>
        <v>0</v>
      </c>
    </row>
    <row r="944" spans="1:7" s="232" customFormat="1" ht="24" customHeight="1" x14ac:dyDescent="0.2">
      <c r="A944" s="229" t="str">
        <f t="shared" si="283"/>
        <v/>
      </c>
      <c r="B944" s="227" t="str">
        <f t="shared" si="284"/>
        <v/>
      </c>
      <c r="C944" s="228"/>
      <c r="D944" s="229" t="str">
        <f t="shared" si="285"/>
        <v/>
      </c>
      <c r="E944" s="230"/>
      <c r="F944" s="231">
        <f t="shared" si="286"/>
        <v>0</v>
      </c>
      <c r="G944" s="296">
        <f t="shared" si="287"/>
        <v>0</v>
      </c>
    </row>
    <row r="945" spans="1:7" s="232" customFormat="1" ht="24" customHeight="1" x14ac:dyDescent="0.2">
      <c r="A945" s="229" t="str">
        <f t="shared" si="283"/>
        <v/>
      </c>
      <c r="B945" s="227" t="str">
        <f t="shared" si="284"/>
        <v/>
      </c>
      <c r="C945" s="228"/>
      <c r="D945" s="229" t="str">
        <f t="shared" si="285"/>
        <v/>
      </c>
      <c r="E945" s="230"/>
      <c r="F945" s="231">
        <f t="shared" si="286"/>
        <v>0</v>
      </c>
      <c r="G945" s="296">
        <f t="shared" si="287"/>
        <v>0</v>
      </c>
    </row>
    <row r="946" spans="1:7" s="232" customFormat="1" ht="24" customHeight="1" x14ac:dyDescent="0.2">
      <c r="A946" s="229" t="str">
        <f t="shared" si="283"/>
        <v/>
      </c>
      <c r="B946" s="227" t="str">
        <f t="shared" si="284"/>
        <v/>
      </c>
      <c r="C946" s="228"/>
      <c r="D946" s="229" t="str">
        <f t="shared" si="285"/>
        <v/>
      </c>
      <c r="E946" s="230"/>
      <c r="F946" s="231">
        <f t="shared" si="286"/>
        <v>0</v>
      </c>
      <c r="G946" s="296">
        <f t="shared" si="287"/>
        <v>0</v>
      </c>
    </row>
    <row r="947" spans="1:7" s="232" customFormat="1" ht="24" customHeight="1" x14ac:dyDescent="0.2">
      <c r="A947" s="229" t="str">
        <f t="shared" si="283"/>
        <v/>
      </c>
      <c r="B947" s="227" t="str">
        <f t="shared" si="284"/>
        <v/>
      </c>
      <c r="C947" s="228"/>
      <c r="D947" s="229" t="str">
        <f t="shared" si="285"/>
        <v/>
      </c>
      <c r="E947" s="230"/>
      <c r="F947" s="231">
        <f t="shared" si="286"/>
        <v>0</v>
      </c>
      <c r="G947" s="296">
        <f t="shared" si="287"/>
        <v>0</v>
      </c>
    </row>
    <row r="948" spans="1:7" ht="24" customHeight="1" x14ac:dyDescent="0.2">
      <c r="A948" s="300"/>
      <c r="B948" s="103"/>
      <c r="C948" s="97"/>
      <c r="D948" s="103"/>
      <c r="E948" s="104"/>
      <c r="F948" s="368" t="s">
        <v>33</v>
      </c>
      <c r="G948" s="298">
        <f>SUBTOTAL(9,G939:G947)</f>
        <v>0</v>
      </c>
    </row>
    <row r="949" spans="1:7" ht="24" customHeight="1" x14ac:dyDescent="0.2">
      <c r="A949" s="301"/>
      <c r="B949" s="103"/>
      <c r="C949" s="97"/>
      <c r="D949" s="103"/>
      <c r="E949" s="104"/>
      <c r="F949" s="105"/>
      <c r="G949" s="299"/>
    </row>
    <row r="950" spans="1:7" ht="24" customHeight="1" x14ac:dyDescent="0.2">
      <c r="A950" s="302" t="str">
        <f>B908</f>
        <v/>
      </c>
      <c r="B950" s="303" t="str">
        <f>C908</f>
        <v/>
      </c>
      <c r="C950" s="111"/>
      <c r="D950" s="111" t="s">
        <v>34</v>
      </c>
      <c r="E950" s="112"/>
      <c r="F950" s="305" t="s">
        <v>35</v>
      </c>
      <c r="G950" s="304">
        <f>SUBTOTAL(9,G913:G949)</f>
        <v>0</v>
      </c>
    </row>
    <row r="952" spans="1:7" ht="24" customHeight="1" x14ac:dyDescent="0.2">
      <c r="A952" s="284" t="s">
        <v>37</v>
      </c>
      <c r="B952" s="285"/>
      <c r="C952" s="285"/>
      <c r="D952" s="285"/>
      <c r="E952" s="285"/>
      <c r="F952" s="285"/>
      <c r="G952" s="286"/>
    </row>
    <row r="953" spans="1:7" ht="24" customHeight="1" x14ac:dyDescent="0.2">
      <c r="A953" s="287" t="s">
        <v>602</v>
      </c>
      <c r="B953" s="99" t="str">
        <f>Comitente</f>
        <v>DIRECCION PROVINCIAL REDES DE GAS</v>
      </c>
      <c r="C953" s="94"/>
      <c r="D953" s="100"/>
      <c r="E953" s="100"/>
      <c r="F953" s="101"/>
      <c r="G953" s="288"/>
    </row>
    <row r="954" spans="1:7" ht="24" customHeight="1" x14ac:dyDescent="0.2">
      <c r="A954" s="287" t="s">
        <v>603</v>
      </c>
      <c r="B954" s="99">
        <f>Contratista</f>
        <v>0</v>
      </c>
      <c r="C954" s="95"/>
      <c r="D954" s="95"/>
      <c r="E954" s="95"/>
      <c r="F954" s="102"/>
      <c r="G954" s="289"/>
    </row>
    <row r="955" spans="1:7" ht="24" customHeight="1" x14ac:dyDescent="0.2">
      <c r="A955" s="287" t="s">
        <v>24</v>
      </c>
      <c r="B955" s="99" t="str">
        <f>Obra</f>
        <v>“SERVICIO de MANTENIMIENTO de las INSTALACIONES de GAS en los ESTABLECIMIENTOS EDUCATIVOS”</v>
      </c>
      <c r="C955" s="95"/>
      <c r="D955" s="95"/>
      <c r="E955" s="95"/>
      <c r="F955" s="102" t="s">
        <v>38</v>
      </c>
      <c r="G955" s="290">
        <f>Fecha_Base</f>
        <v>0</v>
      </c>
    </row>
    <row r="956" spans="1:7" ht="24" customHeight="1" x14ac:dyDescent="0.2">
      <c r="A956" s="291" t="s">
        <v>601</v>
      </c>
      <c r="B956" s="96" t="str">
        <f>Ubicación</f>
        <v>DEPARTAMENTO JACHAL A</v>
      </c>
      <c r="C956" s="96"/>
      <c r="D956" s="103"/>
      <c r="E956" s="104"/>
      <c r="F956" s="105"/>
      <c r="G956" s="292"/>
    </row>
    <row r="957" spans="1:7" ht="24" customHeight="1" x14ac:dyDescent="0.2">
      <c r="A957" s="291" t="s">
        <v>39</v>
      </c>
      <c r="B957" s="106" t="str">
        <f>IFERROR(VALUE(LEFT(B958,FIND(".",B958)-1)),"")</f>
        <v/>
      </c>
      <c r="C957" s="97" t="str">
        <f>IFERROR(VLOOKUP(B957,Tabla_CyP,2,FALSE),"")</f>
        <v/>
      </c>
      <c r="D957" s="97"/>
      <c r="E957" s="104"/>
      <c r="F957" s="105"/>
      <c r="G957" s="292"/>
    </row>
    <row r="958" spans="1:7" ht="24" customHeight="1" x14ac:dyDescent="0.2">
      <c r="A958" s="291" t="s">
        <v>25</v>
      </c>
      <c r="B958" s="107" t="str">
        <f>IFERROR(VLOOKUP(COUNTIF($A$1:A958,"ANALISIS DE PRECIOS"),Tabla_NumeroItem,2,FALSE),"")</f>
        <v/>
      </c>
      <c r="C958" s="97" t="str">
        <f>IFERROR(VLOOKUP(B958,Tabla_CyP,2,FALSE),"")</f>
        <v/>
      </c>
      <c r="D958" s="103"/>
      <c r="E958" s="104"/>
      <c r="F958" s="102" t="s">
        <v>26</v>
      </c>
      <c r="G958" s="293" t="str">
        <f>IFERROR(VLOOKUP(B958,Tabla_CyP,4,FALSE),"")</f>
        <v/>
      </c>
    </row>
    <row r="959" spans="1:7" ht="24" customHeight="1" x14ac:dyDescent="0.2">
      <c r="A959" s="291"/>
      <c r="B959" s="96"/>
      <c r="C959" s="97"/>
      <c r="D959" s="103"/>
      <c r="E959" s="104"/>
      <c r="F959" s="105"/>
      <c r="G959" s="292"/>
    </row>
    <row r="960" spans="1:7" ht="24" customHeight="1" x14ac:dyDescent="0.2">
      <c r="A960" s="389" t="s">
        <v>507</v>
      </c>
      <c r="B960" s="390"/>
      <c r="C960" s="391" t="s">
        <v>0</v>
      </c>
      <c r="D960" s="391" t="s">
        <v>27</v>
      </c>
      <c r="E960" s="393" t="s">
        <v>28</v>
      </c>
      <c r="F960" s="387" t="s">
        <v>29</v>
      </c>
      <c r="G960" s="387" t="s">
        <v>30</v>
      </c>
    </row>
    <row r="961" spans="1:123" s="109" customFormat="1" ht="24" customHeight="1" x14ac:dyDescent="0.2">
      <c r="A961" s="108" t="s">
        <v>508</v>
      </c>
      <c r="B961" s="108" t="s">
        <v>509</v>
      </c>
      <c r="C961" s="392"/>
      <c r="D961" s="392"/>
      <c r="E961" s="394"/>
      <c r="F961" s="388"/>
      <c r="G961" s="388"/>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c r="AE961" s="233"/>
      <c r="AF961" s="233"/>
      <c r="AG961" s="233"/>
      <c r="AH961" s="233"/>
      <c r="AI961" s="233"/>
      <c r="AJ961" s="233"/>
      <c r="AK961" s="233"/>
      <c r="AL961" s="233"/>
      <c r="AM961" s="233"/>
      <c r="AN961" s="233"/>
      <c r="AO961" s="233"/>
      <c r="AP961" s="233"/>
      <c r="AQ961" s="233"/>
      <c r="AR961" s="233"/>
      <c r="AS961" s="233"/>
      <c r="AT961" s="233"/>
      <c r="AU961" s="233"/>
      <c r="AV961" s="233"/>
      <c r="AW961" s="233"/>
      <c r="AX961" s="233"/>
      <c r="AY961" s="233"/>
      <c r="AZ961" s="233"/>
      <c r="BA961" s="233"/>
      <c r="BB961" s="233"/>
      <c r="BC961" s="233"/>
      <c r="BD961" s="233"/>
      <c r="BE961" s="233"/>
      <c r="BF961" s="233"/>
      <c r="BG961" s="233"/>
      <c r="BH961" s="233"/>
      <c r="BI961" s="233"/>
      <c r="BJ961" s="233"/>
      <c r="BK961" s="233"/>
      <c r="BL961" s="233"/>
      <c r="BM961" s="233"/>
      <c r="BN961" s="233"/>
      <c r="BO961" s="233"/>
      <c r="BP961" s="233"/>
      <c r="BQ961" s="233"/>
      <c r="BR961" s="233"/>
      <c r="BS961" s="233"/>
      <c r="BT961" s="233"/>
      <c r="BU961" s="233"/>
      <c r="BV961" s="233"/>
      <c r="BW961" s="233"/>
      <c r="BX961" s="233"/>
      <c r="BY961" s="233"/>
      <c r="BZ961" s="233"/>
      <c r="CA961" s="233"/>
      <c r="CB961" s="233"/>
      <c r="CC961" s="233"/>
      <c r="CD961" s="233"/>
      <c r="CE961" s="233"/>
      <c r="CF961" s="233"/>
      <c r="CG961" s="233"/>
      <c r="CH961" s="233"/>
      <c r="CI961" s="233"/>
      <c r="CJ961" s="233"/>
      <c r="CK961" s="233"/>
      <c r="CL961" s="233"/>
      <c r="CM961" s="233"/>
      <c r="CN961" s="233"/>
      <c r="CO961" s="233"/>
      <c r="CP961" s="233"/>
      <c r="CQ961" s="233"/>
      <c r="CR961" s="233"/>
      <c r="CS961" s="233"/>
      <c r="CT961" s="233"/>
      <c r="CU961" s="233"/>
      <c r="CV961" s="233"/>
      <c r="CW961" s="233"/>
      <c r="CX961" s="233"/>
      <c r="CY961" s="233"/>
      <c r="CZ961" s="233"/>
      <c r="DA961" s="233"/>
      <c r="DB961" s="233"/>
      <c r="DC961" s="233"/>
      <c r="DD961" s="233"/>
      <c r="DE961" s="233"/>
      <c r="DF961" s="233"/>
      <c r="DG961" s="233"/>
      <c r="DH961" s="233"/>
      <c r="DI961" s="233"/>
      <c r="DJ961" s="233"/>
      <c r="DK961" s="233"/>
      <c r="DL961" s="233"/>
      <c r="DM961" s="233"/>
      <c r="DN961" s="233"/>
      <c r="DO961" s="233"/>
      <c r="DP961" s="233"/>
      <c r="DQ961" s="233"/>
      <c r="DR961" s="233"/>
      <c r="DS961" s="233"/>
    </row>
    <row r="962" spans="1:123" ht="24" customHeight="1" x14ac:dyDescent="0.2">
      <c r="A962" s="369"/>
      <c r="B962" s="110"/>
      <c r="C962" s="367" t="s">
        <v>604</v>
      </c>
      <c r="D962" s="111"/>
      <c r="E962" s="112"/>
      <c r="F962" s="113"/>
      <c r="G962" s="295"/>
    </row>
    <row r="963" spans="1:123" s="232" customFormat="1" ht="24" customHeight="1" x14ac:dyDescent="0.2">
      <c r="A963" s="229" t="str">
        <f t="shared" ref="A963:A976" si="288">IFERROR(VLOOKUP(C963,Tabla_Insumos,4,FALSE),"")</f>
        <v/>
      </c>
      <c r="B963" s="227" t="str">
        <f t="shared" ref="B963:B976" si="289">IFERROR(VLOOKUP(C963,Tabla_Insumos,5,FALSE),"")</f>
        <v/>
      </c>
      <c r="C963" s="228"/>
      <c r="D963" s="229" t="str">
        <f t="shared" ref="D963:D976" si="290">IFERROR(VLOOKUP(C963,Tabla_Insumos,2,FALSE),"")</f>
        <v/>
      </c>
      <c r="E963" s="230"/>
      <c r="F963" s="231">
        <f t="shared" ref="F963:F976" si="291">IFERROR(VLOOKUP(C963,Tabla_Insumos,3,FALSE),0)</f>
        <v>0</v>
      </c>
      <c r="G963" s="296">
        <f>ROUND(E963*F963,2)</f>
        <v>0</v>
      </c>
    </row>
    <row r="964" spans="1:123" s="232" customFormat="1" ht="24" customHeight="1" x14ac:dyDescent="0.2">
      <c r="A964" s="229" t="str">
        <f t="shared" si="288"/>
        <v/>
      </c>
      <c r="B964" s="227" t="str">
        <f t="shared" si="289"/>
        <v/>
      </c>
      <c r="C964" s="228"/>
      <c r="D964" s="229" t="str">
        <f t="shared" si="290"/>
        <v/>
      </c>
      <c r="E964" s="230"/>
      <c r="F964" s="231">
        <f t="shared" si="291"/>
        <v>0</v>
      </c>
      <c r="G964" s="296">
        <f t="shared" ref="G964:G976" si="292">ROUND(E964*F964,2)</f>
        <v>0</v>
      </c>
    </row>
    <row r="965" spans="1:123" s="232" customFormat="1" ht="24" customHeight="1" x14ac:dyDescent="0.2">
      <c r="A965" s="229" t="str">
        <f t="shared" si="288"/>
        <v/>
      </c>
      <c r="B965" s="227" t="str">
        <f t="shared" si="289"/>
        <v/>
      </c>
      <c r="C965" s="228"/>
      <c r="D965" s="229" t="str">
        <f t="shared" si="290"/>
        <v/>
      </c>
      <c r="E965" s="230"/>
      <c r="F965" s="231">
        <f t="shared" si="291"/>
        <v>0</v>
      </c>
      <c r="G965" s="296">
        <f t="shared" si="292"/>
        <v>0</v>
      </c>
    </row>
    <row r="966" spans="1:123" s="232" customFormat="1" ht="24" customHeight="1" x14ac:dyDescent="0.2">
      <c r="A966" s="229" t="str">
        <f t="shared" si="288"/>
        <v/>
      </c>
      <c r="B966" s="227" t="str">
        <f t="shared" si="289"/>
        <v/>
      </c>
      <c r="C966" s="228"/>
      <c r="D966" s="229" t="str">
        <f t="shared" si="290"/>
        <v/>
      </c>
      <c r="E966" s="230"/>
      <c r="F966" s="231">
        <f t="shared" si="291"/>
        <v>0</v>
      </c>
      <c r="G966" s="296">
        <f t="shared" si="292"/>
        <v>0</v>
      </c>
    </row>
    <row r="967" spans="1:123" s="232" customFormat="1" ht="24" customHeight="1" x14ac:dyDescent="0.2">
      <c r="A967" s="229" t="str">
        <f t="shared" si="288"/>
        <v/>
      </c>
      <c r="B967" s="227" t="str">
        <f t="shared" si="289"/>
        <v/>
      </c>
      <c r="C967" s="228"/>
      <c r="D967" s="229" t="str">
        <f t="shared" si="290"/>
        <v/>
      </c>
      <c r="E967" s="230"/>
      <c r="F967" s="231">
        <f t="shared" si="291"/>
        <v>0</v>
      </c>
      <c r="G967" s="296">
        <f t="shared" si="292"/>
        <v>0</v>
      </c>
    </row>
    <row r="968" spans="1:123" s="232" customFormat="1" ht="24" customHeight="1" x14ac:dyDescent="0.2">
      <c r="A968" s="229" t="str">
        <f t="shared" si="288"/>
        <v/>
      </c>
      <c r="B968" s="227" t="str">
        <f t="shared" si="289"/>
        <v/>
      </c>
      <c r="C968" s="228"/>
      <c r="D968" s="229" t="str">
        <f t="shared" si="290"/>
        <v/>
      </c>
      <c r="E968" s="230"/>
      <c r="F968" s="231">
        <f t="shared" si="291"/>
        <v>0</v>
      </c>
      <c r="G968" s="296">
        <f t="shared" si="292"/>
        <v>0</v>
      </c>
    </row>
    <row r="969" spans="1:123" s="232" customFormat="1" ht="24" customHeight="1" x14ac:dyDescent="0.2">
      <c r="A969" s="229" t="str">
        <f t="shared" si="288"/>
        <v/>
      </c>
      <c r="B969" s="227" t="str">
        <f t="shared" si="289"/>
        <v/>
      </c>
      <c r="C969" s="228"/>
      <c r="D969" s="229" t="str">
        <f t="shared" si="290"/>
        <v/>
      </c>
      <c r="E969" s="230"/>
      <c r="F969" s="231">
        <f t="shared" si="291"/>
        <v>0</v>
      </c>
      <c r="G969" s="296">
        <f t="shared" si="292"/>
        <v>0</v>
      </c>
    </row>
    <row r="970" spans="1:123" s="232" customFormat="1" ht="24" customHeight="1" x14ac:dyDescent="0.2">
      <c r="A970" s="229" t="str">
        <f t="shared" si="288"/>
        <v/>
      </c>
      <c r="B970" s="227" t="str">
        <f t="shared" si="289"/>
        <v/>
      </c>
      <c r="C970" s="228"/>
      <c r="D970" s="229" t="str">
        <f t="shared" si="290"/>
        <v/>
      </c>
      <c r="E970" s="230"/>
      <c r="F970" s="231">
        <f t="shared" si="291"/>
        <v>0</v>
      </c>
      <c r="G970" s="296">
        <f t="shared" si="292"/>
        <v>0</v>
      </c>
    </row>
    <row r="971" spans="1:123" s="232" customFormat="1" ht="24" customHeight="1" x14ac:dyDescent="0.2">
      <c r="A971" s="229" t="str">
        <f t="shared" si="288"/>
        <v/>
      </c>
      <c r="B971" s="227" t="str">
        <f t="shared" si="289"/>
        <v/>
      </c>
      <c r="C971" s="228"/>
      <c r="D971" s="229" t="str">
        <f t="shared" si="290"/>
        <v/>
      </c>
      <c r="E971" s="230"/>
      <c r="F971" s="231">
        <f t="shared" si="291"/>
        <v>0</v>
      </c>
      <c r="G971" s="296">
        <f t="shared" si="292"/>
        <v>0</v>
      </c>
    </row>
    <row r="972" spans="1:123" s="232" customFormat="1" ht="24" customHeight="1" x14ac:dyDescent="0.2">
      <c r="A972" s="229" t="str">
        <f t="shared" si="288"/>
        <v/>
      </c>
      <c r="B972" s="227" t="str">
        <f t="shared" si="289"/>
        <v/>
      </c>
      <c r="C972" s="228"/>
      <c r="D972" s="229" t="str">
        <f t="shared" si="290"/>
        <v/>
      </c>
      <c r="E972" s="230"/>
      <c r="F972" s="231">
        <f t="shared" si="291"/>
        <v>0</v>
      </c>
      <c r="G972" s="296">
        <f t="shared" si="292"/>
        <v>0</v>
      </c>
    </row>
    <row r="973" spans="1:123" s="232" customFormat="1" ht="24" customHeight="1" x14ac:dyDescent="0.2">
      <c r="A973" s="229" t="str">
        <f t="shared" si="288"/>
        <v/>
      </c>
      <c r="B973" s="227" t="str">
        <f t="shared" si="289"/>
        <v/>
      </c>
      <c r="C973" s="228"/>
      <c r="D973" s="229" t="str">
        <f t="shared" si="290"/>
        <v/>
      </c>
      <c r="E973" s="230"/>
      <c r="F973" s="231">
        <f t="shared" si="291"/>
        <v>0</v>
      </c>
      <c r="G973" s="296">
        <f t="shared" si="292"/>
        <v>0</v>
      </c>
    </row>
    <row r="974" spans="1:123" s="232" customFormat="1" ht="24" customHeight="1" x14ac:dyDescent="0.2">
      <c r="A974" s="229" t="str">
        <f t="shared" si="288"/>
        <v/>
      </c>
      <c r="B974" s="227" t="str">
        <f t="shared" si="289"/>
        <v/>
      </c>
      <c r="C974" s="228"/>
      <c r="D974" s="229" t="str">
        <f t="shared" si="290"/>
        <v/>
      </c>
      <c r="E974" s="230"/>
      <c r="F974" s="231">
        <f t="shared" si="291"/>
        <v>0</v>
      </c>
      <c r="G974" s="296">
        <f t="shared" si="292"/>
        <v>0</v>
      </c>
    </row>
    <row r="975" spans="1:123" s="232" customFormat="1" ht="24" customHeight="1" x14ac:dyDescent="0.2">
      <c r="A975" s="229" t="str">
        <f t="shared" si="288"/>
        <v/>
      </c>
      <c r="B975" s="227" t="str">
        <f t="shared" si="289"/>
        <v/>
      </c>
      <c r="C975" s="228"/>
      <c r="D975" s="229" t="str">
        <f t="shared" si="290"/>
        <v/>
      </c>
      <c r="E975" s="230"/>
      <c r="F975" s="231">
        <f t="shared" si="291"/>
        <v>0</v>
      </c>
      <c r="G975" s="296">
        <f t="shared" si="292"/>
        <v>0</v>
      </c>
    </row>
    <row r="976" spans="1:123" s="232" customFormat="1" ht="24" customHeight="1" x14ac:dyDescent="0.2">
      <c r="A976" s="229" t="str">
        <f t="shared" si="288"/>
        <v/>
      </c>
      <c r="B976" s="227" t="str">
        <f t="shared" si="289"/>
        <v/>
      </c>
      <c r="C976" s="228"/>
      <c r="D976" s="229" t="str">
        <f t="shared" si="290"/>
        <v/>
      </c>
      <c r="E976" s="230"/>
      <c r="F976" s="231">
        <f t="shared" si="291"/>
        <v>0</v>
      </c>
      <c r="G976" s="296">
        <f t="shared" si="292"/>
        <v>0</v>
      </c>
    </row>
    <row r="977" spans="1:7" ht="24" customHeight="1" x14ac:dyDescent="0.2">
      <c r="A977" s="297"/>
      <c r="B977" s="97"/>
      <c r="C977" s="97"/>
      <c r="D977" s="103"/>
      <c r="E977" s="104"/>
      <c r="F977" s="368" t="s">
        <v>31</v>
      </c>
      <c r="G977" s="298">
        <f>SUBTOTAL(9,G963:G976)</f>
        <v>0</v>
      </c>
    </row>
    <row r="978" spans="1:7" ht="24" customHeight="1" x14ac:dyDescent="0.2">
      <c r="A978" s="297"/>
      <c r="B978" s="97"/>
      <c r="C978" s="366" t="s">
        <v>605</v>
      </c>
      <c r="D978" s="103"/>
      <c r="E978" s="104"/>
      <c r="F978" s="105"/>
      <c r="G978" s="299"/>
    </row>
    <row r="979" spans="1:7" s="232" customFormat="1" ht="24" customHeight="1" x14ac:dyDescent="0.2">
      <c r="A979" s="229" t="str">
        <f t="shared" ref="A979:A986" si="293">IFERROR(VLOOKUP(C979,Tabla_Insumos,4,FALSE),"")</f>
        <v/>
      </c>
      <c r="B979" s="227">
        <f t="shared" ref="B979:B986" si="294">IFERROR(VLOOKUP(A979,Tabla_Indices,5,FALSE),"")</f>
        <v>0</v>
      </c>
      <c r="C979" s="228"/>
      <c r="D979" s="229" t="str">
        <f t="shared" ref="D979:D986" si="295">IFERROR(VLOOKUP(C979,Tabla_Insumos,2,FALSE),"")</f>
        <v/>
      </c>
      <c r="E979" s="230"/>
      <c r="F979" s="231">
        <f t="shared" ref="F979:F986" si="296">IFERROR(VLOOKUP(C979,Tabla_Insumos,3,FALSE),0)</f>
        <v>0</v>
      </c>
      <c r="G979" s="296">
        <f>ROUND(E979*F979,2)</f>
        <v>0</v>
      </c>
    </row>
    <row r="980" spans="1:7" s="232" customFormat="1" ht="24" customHeight="1" x14ac:dyDescent="0.2">
      <c r="A980" s="229" t="str">
        <f t="shared" si="293"/>
        <v/>
      </c>
      <c r="B980" s="227">
        <f t="shared" si="294"/>
        <v>0</v>
      </c>
      <c r="C980" s="228"/>
      <c r="D980" s="229" t="str">
        <f t="shared" si="295"/>
        <v/>
      </c>
      <c r="E980" s="230"/>
      <c r="F980" s="231">
        <f t="shared" si="296"/>
        <v>0</v>
      </c>
      <c r="G980" s="296">
        <f>ROUND(E980*F980,2)</f>
        <v>0</v>
      </c>
    </row>
    <row r="981" spans="1:7" s="232" customFormat="1" ht="24" customHeight="1" x14ac:dyDescent="0.2">
      <c r="A981" s="229" t="str">
        <f t="shared" si="293"/>
        <v/>
      </c>
      <c r="B981" s="227">
        <f t="shared" si="294"/>
        <v>0</v>
      </c>
      <c r="C981" s="228"/>
      <c r="D981" s="229" t="str">
        <f t="shared" si="295"/>
        <v/>
      </c>
      <c r="E981" s="230"/>
      <c r="F981" s="231">
        <f t="shared" si="296"/>
        <v>0</v>
      </c>
      <c r="G981" s="296">
        <f t="shared" ref="G981:G986" si="297">ROUND(E981*F981,2)</f>
        <v>0</v>
      </c>
    </row>
    <row r="982" spans="1:7" s="232" customFormat="1" ht="24" customHeight="1" x14ac:dyDescent="0.2">
      <c r="A982" s="229" t="str">
        <f t="shared" si="293"/>
        <v/>
      </c>
      <c r="B982" s="227">
        <f t="shared" si="294"/>
        <v>0</v>
      </c>
      <c r="C982" s="228"/>
      <c r="D982" s="229" t="str">
        <f t="shared" si="295"/>
        <v/>
      </c>
      <c r="E982" s="230"/>
      <c r="F982" s="231">
        <f t="shared" si="296"/>
        <v>0</v>
      </c>
      <c r="G982" s="296">
        <f t="shared" si="297"/>
        <v>0</v>
      </c>
    </row>
    <row r="983" spans="1:7" s="232" customFormat="1" ht="24" customHeight="1" x14ac:dyDescent="0.2">
      <c r="A983" s="229" t="str">
        <f t="shared" si="293"/>
        <v/>
      </c>
      <c r="B983" s="227">
        <f t="shared" si="294"/>
        <v>0</v>
      </c>
      <c r="C983" s="228"/>
      <c r="D983" s="229" t="str">
        <f t="shared" si="295"/>
        <v/>
      </c>
      <c r="E983" s="230"/>
      <c r="F983" s="231">
        <f t="shared" si="296"/>
        <v>0</v>
      </c>
      <c r="G983" s="296">
        <f t="shared" si="297"/>
        <v>0</v>
      </c>
    </row>
    <row r="984" spans="1:7" s="232" customFormat="1" ht="24" customHeight="1" x14ac:dyDescent="0.2">
      <c r="A984" s="229" t="str">
        <f t="shared" si="293"/>
        <v/>
      </c>
      <c r="B984" s="227">
        <f t="shared" si="294"/>
        <v>0</v>
      </c>
      <c r="C984" s="228"/>
      <c r="D984" s="229" t="str">
        <f t="shared" si="295"/>
        <v/>
      </c>
      <c r="E984" s="230"/>
      <c r="F984" s="231">
        <f t="shared" si="296"/>
        <v>0</v>
      </c>
      <c r="G984" s="296">
        <f t="shared" si="297"/>
        <v>0</v>
      </c>
    </row>
    <row r="985" spans="1:7" s="232" customFormat="1" ht="24" customHeight="1" x14ac:dyDescent="0.2">
      <c r="A985" s="229" t="str">
        <f t="shared" si="293"/>
        <v/>
      </c>
      <c r="B985" s="227">
        <f t="shared" si="294"/>
        <v>0</v>
      </c>
      <c r="C985" s="228"/>
      <c r="D985" s="229" t="str">
        <f t="shared" si="295"/>
        <v/>
      </c>
      <c r="E985" s="230"/>
      <c r="F985" s="231">
        <f t="shared" si="296"/>
        <v>0</v>
      </c>
      <c r="G985" s="296">
        <f t="shared" si="297"/>
        <v>0</v>
      </c>
    </row>
    <row r="986" spans="1:7" s="232" customFormat="1" ht="24" customHeight="1" x14ac:dyDescent="0.2">
      <c r="A986" s="229" t="str">
        <f t="shared" si="293"/>
        <v/>
      </c>
      <c r="B986" s="227">
        <f t="shared" si="294"/>
        <v>0</v>
      </c>
      <c r="C986" s="228"/>
      <c r="D986" s="229" t="str">
        <f t="shared" si="295"/>
        <v/>
      </c>
      <c r="E986" s="230"/>
      <c r="F986" s="231">
        <f t="shared" si="296"/>
        <v>0</v>
      </c>
      <c r="G986" s="296">
        <f t="shared" si="297"/>
        <v>0</v>
      </c>
    </row>
    <row r="987" spans="1:7" ht="24" customHeight="1" x14ac:dyDescent="0.2">
      <c r="A987" s="297"/>
      <c r="B987" s="97"/>
      <c r="C987" s="97"/>
      <c r="D987" s="103"/>
      <c r="E987" s="104"/>
      <c r="F987" s="368" t="s">
        <v>32</v>
      </c>
      <c r="G987" s="298">
        <f>SUBTOTAL(9,G979:G986)</f>
        <v>0</v>
      </c>
    </row>
    <row r="988" spans="1:7" ht="24" customHeight="1" x14ac:dyDescent="0.2">
      <c r="A988" s="297"/>
      <c r="B988" s="97"/>
      <c r="C988" s="366" t="s">
        <v>606</v>
      </c>
      <c r="D988" s="103"/>
      <c r="E988" s="104"/>
      <c r="F988" s="105"/>
      <c r="G988" s="299"/>
    </row>
    <row r="989" spans="1:7" s="232" customFormat="1" ht="24" customHeight="1" x14ac:dyDescent="0.2">
      <c r="A989" s="229" t="str">
        <f t="shared" ref="A989:A997" si="298">IFERROR(VLOOKUP(C989,Tabla_Insumos,4,FALSE),"")</f>
        <v/>
      </c>
      <c r="B989" s="227" t="str">
        <f t="shared" ref="B989:B997" si="299">IFERROR(VLOOKUP(C989,Tabla_Insumos,5,FALSE),"")</f>
        <v/>
      </c>
      <c r="C989" s="228"/>
      <c r="D989" s="229" t="str">
        <f t="shared" ref="D989:D997" si="300">IFERROR(VLOOKUP(C989,Tabla_Insumos,2,FALSE),"")</f>
        <v/>
      </c>
      <c r="E989" s="230"/>
      <c r="F989" s="231">
        <f t="shared" ref="F989:F997" si="301">IFERROR(VLOOKUP(C989,Tabla_Insumos,3,FALSE),0)</f>
        <v>0</v>
      </c>
      <c r="G989" s="296">
        <f t="shared" ref="G989:G997" si="302">ROUND(E989*F989,2)</f>
        <v>0</v>
      </c>
    </row>
    <row r="990" spans="1:7" s="232" customFormat="1" ht="24" customHeight="1" x14ac:dyDescent="0.2">
      <c r="A990" s="229" t="str">
        <f t="shared" si="298"/>
        <v/>
      </c>
      <c r="B990" s="227" t="str">
        <f t="shared" si="299"/>
        <v/>
      </c>
      <c r="C990" s="228"/>
      <c r="D990" s="229" t="str">
        <f t="shared" si="300"/>
        <v/>
      </c>
      <c r="E990" s="230"/>
      <c r="F990" s="231">
        <f t="shared" si="301"/>
        <v>0</v>
      </c>
      <c r="G990" s="296">
        <f t="shared" si="302"/>
        <v>0</v>
      </c>
    </row>
    <row r="991" spans="1:7" s="232" customFormat="1" ht="24" customHeight="1" x14ac:dyDescent="0.2">
      <c r="A991" s="229" t="str">
        <f t="shared" si="298"/>
        <v/>
      </c>
      <c r="B991" s="227" t="str">
        <f t="shared" si="299"/>
        <v/>
      </c>
      <c r="C991" s="228"/>
      <c r="D991" s="229" t="str">
        <f t="shared" si="300"/>
        <v/>
      </c>
      <c r="E991" s="230"/>
      <c r="F991" s="231">
        <f t="shared" si="301"/>
        <v>0</v>
      </c>
      <c r="G991" s="296">
        <f t="shared" si="302"/>
        <v>0</v>
      </c>
    </row>
    <row r="992" spans="1:7" s="232" customFormat="1" ht="24" customHeight="1" x14ac:dyDescent="0.2">
      <c r="A992" s="229" t="str">
        <f t="shared" si="298"/>
        <v/>
      </c>
      <c r="B992" s="227" t="str">
        <f t="shared" si="299"/>
        <v/>
      </c>
      <c r="C992" s="228"/>
      <c r="D992" s="229" t="str">
        <f t="shared" si="300"/>
        <v/>
      </c>
      <c r="E992" s="230"/>
      <c r="F992" s="231">
        <f t="shared" si="301"/>
        <v>0</v>
      </c>
      <c r="G992" s="296">
        <f t="shared" si="302"/>
        <v>0</v>
      </c>
    </row>
    <row r="993" spans="1:7" s="232" customFormat="1" ht="24" customHeight="1" x14ac:dyDescent="0.2">
      <c r="A993" s="229" t="str">
        <f t="shared" si="298"/>
        <v/>
      </c>
      <c r="B993" s="227" t="str">
        <f t="shared" si="299"/>
        <v/>
      </c>
      <c r="C993" s="228"/>
      <c r="D993" s="229" t="str">
        <f t="shared" si="300"/>
        <v/>
      </c>
      <c r="E993" s="230"/>
      <c r="F993" s="231">
        <f t="shared" si="301"/>
        <v>0</v>
      </c>
      <c r="G993" s="296">
        <f t="shared" si="302"/>
        <v>0</v>
      </c>
    </row>
    <row r="994" spans="1:7" s="232" customFormat="1" ht="24" customHeight="1" x14ac:dyDescent="0.2">
      <c r="A994" s="229" t="str">
        <f t="shared" si="298"/>
        <v/>
      </c>
      <c r="B994" s="227" t="str">
        <f t="shared" si="299"/>
        <v/>
      </c>
      <c r="C994" s="228"/>
      <c r="D994" s="229" t="str">
        <f t="shared" si="300"/>
        <v/>
      </c>
      <c r="E994" s="230"/>
      <c r="F994" s="231">
        <f t="shared" si="301"/>
        <v>0</v>
      </c>
      <c r="G994" s="296">
        <f t="shared" si="302"/>
        <v>0</v>
      </c>
    </row>
    <row r="995" spans="1:7" s="232" customFormat="1" ht="24" customHeight="1" x14ac:dyDescent="0.2">
      <c r="A995" s="229" t="str">
        <f t="shared" si="298"/>
        <v/>
      </c>
      <c r="B995" s="227" t="str">
        <f t="shared" si="299"/>
        <v/>
      </c>
      <c r="C995" s="228"/>
      <c r="D995" s="229" t="str">
        <f t="shared" si="300"/>
        <v/>
      </c>
      <c r="E995" s="230"/>
      <c r="F995" s="231">
        <f t="shared" si="301"/>
        <v>0</v>
      </c>
      <c r="G995" s="296">
        <f t="shared" si="302"/>
        <v>0</v>
      </c>
    </row>
    <row r="996" spans="1:7" s="232" customFormat="1" ht="24" customHeight="1" x14ac:dyDescent="0.2">
      <c r="A996" s="229" t="str">
        <f t="shared" si="298"/>
        <v/>
      </c>
      <c r="B996" s="227" t="str">
        <f t="shared" si="299"/>
        <v/>
      </c>
      <c r="C996" s="228"/>
      <c r="D996" s="229" t="str">
        <f t="shared" si="300"/>
        <v/>
      </c>
      <c r="E996" s="230"/>
      <c r="F996" s="231">
        <f t="shared" si="301"/>
        <v>0</v>
      </c>
      <c r="G996" s="296">
        <f t="shared" si="302"/>
        <v>0</v>
      </c>
    </row>
    <row r="997" spans="1:7" s="232" customFormat="1" ht="24" customHeight="1" x14ac:dyDescent="0.2">
      <c r="A997" s="229" t="str">
        <f t="shared" si="298"/>
        <v/>
      </c>
      <c r="B997" s="227" t="str">
        <f t="shared" si="299"/>
        <v/>
      </c>
      <c r="C997" s="228"/>
      <c r="D997" s="229" t="str">
        <f t="shared" si="300"/>
        <v/>
      </c>
      <c r="E997" s="230"/>
      <c r="F997" s="231">
        <f t="shared" si="301"/>
        <v>0</v>
      </c>
      <c r="G997" s="296">
        <f t="shared" si="302"/>
        <v>0</v>
      </c>
    </row>
    <row r="998" spans="1:7" ht="24" customHeight="1" x14ac:dyDescent="0.2">
      <c r="A998" s="300"/>
      <c r="B998" s="103"/>
      <c r="C998" s="97"/>
      <c r="D998" s="103"/>
      <c r="E998" s="104"/>
      <c r="F998" s="368" t="s">
        <v>33</v>
      </c>
      <c r="G998" s="298">
        <f>SUBTOTAL(9,G989:G997)</f>
        <v>0</v>
      </c>
    </row>
    <row r="999" spans="1:7" ht="24" customHeight="1" x14ac:dyDescent="0.2">
      <c r="A999" s="301"/>
      <c r="B999" s="103"/>
      <c r="C999" s="97"/>
      <c r="D999" s="103"/>
      <c r="E999" s="104"/>
      <c r="F999" s="105"/>
      <c r="G999" s="299"/>
    </row>
    <row r="1000" spans="1:7" ht="24" customHeight="1" x14ac:dyDescent="0.2">
      <c r="A1000" s="302" t="str">
        <f>B958</f>
        <v/>
      </c>
      <c r="B1000" s="303" t="str">
        <f>C958</f>
        <v/>
      </c>
      <c r="C1000" s="111"/>
      <c r="D1000" s="111" t="s">
        <v>34</v>
      </c>
      <c r="E1000" s="112"/>
      <c r="F1000" s="305" t="s">
        <v>35</v>
      </c>
      <c r="G1000" s="304">
        <f>SUBTOTAL(9,G963:G999)</f>
        <v>0</v>
      </c>
    </row>
    <row r="1002" spans="1:7" ht="24" customHeight="1" x14ac:dyDescent="0.2">
      <c r="A1002" s="284" t="s">
        <v>37</v>
      </c>
      <c r="B1002" s="285"/>
      <c r="C1002" s="285"/>
      <c r="D1002" s="285"/>
      <c r="E1002" s="285"/>
      <c r="F1002" s="285"/>
      <c r="G1002" s="286"/>
    </row>
    <row r="1003" spans="1:7" ht="24" customHeight="1" x14ac:dyDescent="0.2">
      <c r="A1003" s="287" t="s">
        <v>602</v>
      </c>
      <c r="B1003" s="99" t="str">
        <f>Comitente</f>
        <v>DIRECCION PROVINCIAL REDES DE GAS</v>
      </c>
      <c r="C1003" s="94"/>
      <c r="D1003" s="100"/>
      <c r="E1003" s="100"/>
      <c r="F1003" s="101"/>
      <c r="G1003" s="288"/>
    </row>
    <row r="1004" spans="1:7" ht="24" customHeight="1" x14ac:dyDescent="0.2">
      <c r="A1004" s="287" t="s">
        <v>603</v>
      </c>
      <c r="B1004" s="99">
        <f>Contratista</f>
        <v>0</v>
      </c>
      <c r="C1004" s="95"/>
      <c r="D1004" s="95"/>
      <c r="E1004" s="95"/>
      <c r="F1004" s="102"/>
      <c r="G1004" s="289"/>
    </row>
    <row r="1005" spans="1:7" ht="24" customHeight="1" x14ac:dyDescent="0.2">
      <c r="A1005" s="287" t="s">
        <v>24</v>
      </c>
      <c r="B1005" s="99" t="str">
        <f>Obra</f>
        <v>“SERVICIO de MANTENIMIENTO de las INSTALACIONES de GAS en los ESTABLECIMIENTOS EDUCATIVOS”</v>
      </c>
      <c r="C1005" s="95"/>
      <c r="D1005" s="95"/>
      <c r="E1005" s="95"/>
      <c r="F1005" s="102" t="s">
        <v>38</v>
      </c>
      <c r="G1005" s="290">
        <f>Fecha_Base</f>
        <v>0</v>
      </c>
    </row>
    <row r="1006" spans="1:7" ht="24" customHeight="1" x14ac:dyDescent="0.2">
      <c r="A1006" s="291" t="s">
        <v>601</v>
      </c>
      <c r="B1006" s="96" t="str">
        <f>Ubicación</f>
        <v>DEPARTAMENTO JACHAL A</v>
      </c>
      <c r="C1006" s="96"/>
      <c r="D1006" s="103"/>
      <c r="E1006" s="104"/>
      <c r="F1006" s="105"/>
      <c r="G1006" s="292"/>
    </row>
    <row r="1007" spans="1:7" ht="24" customHeight="1" x14ac:dyDescent="0.2">
      <c r="A1007" s="291" t="s">
        <v>39</v>
      </c>
      <c r="B1007" s="106" t="str">
        <f>IFERROR(VALUE(LEFT(B1008,FIND(".",B1008)-1)),"")</f>
        <v/>
      </c>
      <c r="C1007" s="97" t="str">
        <f>IFERROR(VLOOKUP(B1007,Tabla_CyP,2,FALSE),"")</f>
        <v/>
      </c>
      <c r="D1007" s="97"/>
      <c r="E1007" s="104"/>
      <c r="F1007" s="105"/>
      <c r="G1007" s="292"/>
    </row>
    <row r="1008" spans="1:7" ht="24" customHeight="1" x14ac:dyDescent="0.2">
      <c r="A1008" s="291" t="s">
        <v>25</v>
      </c>
      <c r="B1008" s="107" t="str">
        <f>IFERROR(VLOOKUP(COUNTIF($A$1:A1008,"ANALISIS DE PRECIOS"),Tabla_NumeroItem,2,FALSE),"")</f>
        <v/>
      </c>
      <c r="C1008" s="97" t="str">
        <f>IFERROR(VLOOKUP(B1008,Tabla_CyP,2,FALSE),"")</f>
        <v/>
      </c>
      <c r="D1008" s="103"/>
      <c r="E1008" s="104"/>
      <c r="F1008" s="102" t="s">
        <v>26</v>
      </c>
      <c r="G1008" s="293" t="str">
        <f>IFERROR(VLOOKUP(B1008,Tabla_CyP,4,FALSE),"")</f>
        <v/>
      </c>
    </row>
    <row r="1009" spans="1:123" ht="24" customHeight="1" x14ac:dyDescent="0.2">
      <c r="A1009" s="291"/>
      <c r="B1009" s="96"/>
      <c r="C1009" s="97"/>
      <c r="D1009" s="103"/>
      <c r="E1009" s="104"/>
      <c r="F1009" s="105"/>
      <c r="G1009" s="292"/>
    </row>
    <row r="1010" spans="1:123" ht="24" customHeight="1" x14ac:dyDescent="0.2">
      <c r="A1010" s="389" t="s">
        <v>507</v>
      </c>
      <c r="B1010" s="390"/>
      <c r="C1010" s="391" t="s">
        <v>0</v>
      </c>
      <c r="D1010" s="391" t="s">
        <v>27</v>
      </c>
      <c r="E1010" s="393" t="s">
        <v>28</v>
      </c>
      <c r="F1010" s="387" t="s">
        <v>29</v>
      </c>
      <c r="G1010" s="387" t="s">
        <v>30</v>
      </c>
    </row>
    <row r="1011" spans="1:123" s="109" customFormat="1" ht="24" customHeight="1" x14ac:dyDescent="0.2">
      <c r="A1011" s="108" t="s">
        <v>508</v>
      </c>
      <c r="B1011" s="108" t="s">
        <v>509</v>
      </c>
      <c r="C1011" s="392"/>
      <c r="D1011" s="392"/>
      <c r="E1011" s="394"/>
      <c r="F1011" s="388"/>
      <c r="G1011" s="388"/>
      <c r="H1011" s="233"/>
      <c r="I1011" s="233"/>
      <c r="J1011" s="233"/>
      <c r="K1011" s="233"/>
      <c r="L1011" s="233"/>
      <c r="M1011" s="233"/>
      <c r="N1011" s="233"/>
      <c r="O1011" s="233"/>
      <c r="P1011" s="233"/>
      <c r="Q1011" s="233"/>
      <c r="R1011" s="233"/>
      <c r="S1011" s="233"/>
      <c r="T1011" s="233"/>
      <c r="U1011" s="233"/>
      <c r="V1011" s="233"/>
      <c r="W1011" s="233"/>
      <c r="X1011" s="233"/>
      <c r="Y1011" s="233"/>
      <c r="Z1011" s="233"/>
      <c r="AA1011" s="233"/>
      <c r="AB1011" s="233"/>
      <c r="AC1011" s="233"/>
      <c r="AD1011" s="233"/>
      <c r="AE1011" s="233"/>
      <c r="AF1011" s="233"/>
      <c r="AG1011" s="233"/>
      <c r="AH1011" s="233"/>
      <c r="AI1011" s="233"/>
      <c r="AJ1011" s="233"/>
      <c r="AK1011" s="233"/>
      <c r="AL1011" s="233"/>
      <c r="AM1011" s="233"/>
      <c r="AN1011" s="233"/>
      <c r="AO1011" s="233"/>
      <c r="AP1011" s="233"/>
      <c r="AQ1011" s="233"/>
      <c r="AR1011" s="233"/>
      <c r="AS1011" s="233"/>
      <c r="AT1011" s="233"/>
      <c r="AU1011" s="233"/>
      <c r="AV1011" s="233"/>
      <c r="AW1011" s="233"/>
      <c r="AX1011" s="233"/>
      <c r="AY1011" s="233"/>
      <c r="AZ1011" s="233"/>
      <c r="BA1011" s="233"/>
      <c r="BB1011" s="233"/>
      <c r="BC1011" s="233"/>
      <c r="BD1011" s="233"/>
      <c r="BE1011" s="233"/>
      <c r="BF1011" s="233"/>
      <c r="BG1011" s="233"/>
      <c r="BH1011" s="233"/>
      <c r="BI1011" s="233"/>
      <c r="BJ1011" s="233"/>
      <c r="BK1011" s="233"/>
      <c r="BL1011" s="233"/>
      <c r="BM1011" s="233"/>
      <c r="BN1011" s="233"/>
      <c r="BO1011" s="233"/>
      <c r="BP1011" s="233"/>
      <c r="BQ1011" s="233"/>
      <c r="BR1011" s="233"/>
      <c r="BS1011" s="233"/>
      <c r="BT1011" s="233"/>
      <c r="BU1011" s="233"/>
      <c r="BV1011" s="233"/>
      <c r="BW1011" s="233"/>
      <c r="BX1011" s="233"/>
      <c r="BY1011" s="233"/>
      <c r="BZ1011" s="233"/>
      <c r="CA1011" s="233"/>
      <c r="CB1011" s="233"/>
      <c r="CC1011" s="233"/>
      <c r="CD1011" s="233"/>
      <c r="CE1011" s="233"/>
      <c r="CF1011" s="233"/>
      <c r="CG1011" s="233"/>
      <c r="CH1011" s="233"/>
      <c r="CI1011" s="233"/>
      <c r="CJ1011" s="233"/>
      <c r="CK1011" s="233"/>
      <c r="CL1011" s="233"/>
      <c r="CM1011" s="233"/>
      <c r="CN1011" s="233"/>
      <c r="CO1011" s="233"/>
      <c r="CP1011" s="233"/>
      <c r="CQ1011" s="233"/>
      <c r="CR1011" s="233"/>
      <c r="CS1011" s="233"/>
      <c r="CT1011" s="233"/>
      <c r="CU1011" s="233"/>
      <c r="CV1011" s="233"/>
      <c r="CW1011" s="233"/>
      <c r="CX1011" s="233"/>
      <c r="CY1011" s="233"/>
      <c r="CZ1011" s="233"/>
      <c r="DA1011" s="233"/>
      <c r="DB1011" s="233"/>
      <c r="DC1011" s="233"/>
      <c r="DD1011" s="233"/>
      <c r="DE1011" s="233"/>
      <c r="DF1011" s="233"/>
      <c r="DG1011" s="233"/>
      <c r="DH1011" s="233"/>
      <c r="DI1011" s="233"/>
      <c r="DJ1011" s="233"/>
      <c r="DK1011" s="233"/>
      <c r="DL1011" s="233"/>
      <c r="DM1011" s="233"/>
      <c r="DN1011" s="233"/>
      <c r="DO1011" s="233"/>
      <c r="DP1011" s="233"/>
      <c r="DQ1011" s="233"/>
      <c r="DR1011" s="233"/>
      <c r="DS1011" s="233"/>
    </row>
    <row r="1012" spans="1:123" ht="24" customHeight="1" x14ac:dyDescent="0.2">
      <c r="A1012" s="369"/>
      <c r="B1012" s="110"/>
      <c r="C1012" s="367" t="s">
        <v>604</v>
      </c>
      <c r="D1012" s="111"/>
      <c r="E1012" s="112"/>
      <c r="F1012" s="113"/>
      <c r="G1012" s="295"/>
    </row>
    <row r="1013" spans="1:123" s="232" customFormat="1" ht="24" customHeight="1" x14ac:dyDescent="0.2">
      <c r="A1013" s="229" t="str">
        <f t="shared" ref="A1013:A1026" si="303">IFERROR(VLOOKUP(C1013,Tabla_Insumos,4,FALSE),"")</f>
        <v/>
      </c>
      <c r="B1013" s="227" t="str">
        <f t="shared" ref="B1013:B1026" si="304">IFERROR(VLOOKUP(C1013,Tabla_Insumos,5,FALSE),"")</f>
        <v/>
      </c>
      <c r="C1013" s="228"/>
      <c r="D1013" s="229" t="str">
        <f t="shared" ref="D1013:D1026" si="305">IFERROR(VLOOKUP(C1013,Tabla_Insumos,2,FALSE),"")</f>
        <v/>
      </c>
      <c r="E1013" s="230"/>
      <c r="F1013" s="231">
        <f t="shared" ref="F1013:F1026" si="306">IFERROR(VLOOKUP(C1013,Tabla_Insumos,3,FALSE),0)</f>
        <v>0</v>
      </c>
      <c r="G1013" s="296">
        <f>ROUND(E1013*F1013,2)</f>
        <v>0</v>
      </c>
    </row>
    <row r="1014" spans="1:123" s="232" customFormat="1" ht="24" customHeight="1" x14ac:dyDescent="0.2">
      <c r="A1014" s="229" t="str">
        <f t="shared" si="303"/>
        <v/>
      </c>
      <c r="B1014" s="227" t="str">
        <f t="shared" si="304"/>
        <v/>
      </c>
      <c r="C1014" s="228"/>
      <c r="D1014" s="229" t="str">
        <f t="shared" si="305"/>
        <v/>
      </c>
      <c r="E1014" s="230"/>
      <c r="F1014" s="231">
        <f t="shared" si="306"/>
        <v>0</v>
      </c>
      <c r="G1014" s="296">
        <f t="shared" ref="G1014:G1026" si="307">ROUND(E1014*F1014,2)</f>
        <v>0</v>
      </c>
    </row>
    <row r="1015" spans="1:123" s="232" customFormat="1" ht="24" customHeight="1" x14ac:dyDescent="0.2">
      <c r="A1015" s="229" t="str">
        <f t="shared" si="303"/>
        <v/>
      </c>
      <c r="B1015" s="227" t="str">
        <f t="shared" si="304"/>
        <v/>
      </c>
      <c r="C1015" s="228"/>
      <c r="D1015" s="229" t="str">
        <f t="shared" si="305"/>
        <v/>
      </c>
      <c r="E1015" s="230"/>
      <c r="F1015" s="231">
        <f t="shared" si="306"/>
        <v>0</v>
      </c>
      <c r="G1015" s="296">
        <f t="shared" si="307"/>
        <v>0</v>
      </c>
    </row>
    <row r="1016" spans="1:123" s="232" customFormat="1" ht="24" customHeight="1" x14ac:dyDescent="0.2">
      <c r="A1016" s="229" t="str">
        <f t="shared" si="303"/>
        <v/>
      </c>
      <c r="B1016" s="227" t="str">
        <f t="shared" si="304"/>
        <v/>
      </c>
      <c r="C1016" s="228"/>
      <c r="D1016" s="229" t="str">
        <f t="shared" si="305"/>
        <v/>
      </c>
      <c r="E1016" s="230"/>
      <c r="F1016" s="231">
        <f t="shared" si="306"/>
        <v>0</v>
      </c>
      <c r="G1016" s="296">
        <f t="shared" si="307"/>
        <v>0</v>
      </c>
    </row>
    <row r="1017" spans="1:123" s="232" customFormat="1" ht="24" customHeight="1" x14ac:dyDescent="0.2">
      <c r="A1017" s="229" t="str">
        <f t="shared" si="303"/>
        <v/>
      </c>
      <c r="B1017" s="227" t="str">
        <f t="shared" si="304"/>
        <v/>
      </c>
      <c r="C1017" s="228"/>
      <c r="D1017" s="229" t="str">
        <f t="shared" si="305"/>
        <v/>
      </c>
      <c r="E1017" s="230"/>
      <c r="F1017" s="231">
        <f t="shared" si="306"/>
        <v>0</v>
      </c>
      <c r="G1017" s="296">
        <f t="shared" si="307"/>
        <v>0</v>
      </c>
    </row>
    <row r="1018" spans="1:123" s="232" customFormat="1" ht="24" customHeight="1" x14ac:dyDescent="0.2">
      <c r="A1018" s="229" t="str">
        <f t="shared" si="303"/>
        <v/>
      </c>
      <c r="B1018" s="227" t="str">
        <f t="shared" si="304"/>
        <v/>
      </c>
      <c r="C1018" s="228"/>
      <c r="D1018" s="229" t="str">
        <f t="shared" si="305"/>
        <v/>
      </c>
      <c r="E1018" s="230"/>
      <c r="F1018" s="231">
        <f t="shared" si="306"/>
        <v>0</v>
      </c>
      <c r="G1018" s="296">
        <f t="shared" si="307"/>
        <v>0</v>
      </c>
    </row>
    <row r="1019" spans="1:123" s="232" customFormat="1" ht="24" customHeight="1" x14ac:dyDescent="0.2">
      <c r="A1019" s="229" t="str">
        <f t="shared" si="303"/>
        <v/>
      </c>
      <c r="B1019" s="227" t="str">
        <f t="shared" si="304"/>
        <v/>
      </c>
      <c r="C1019" s="228"/>
      <c r="D1019" s="229" t="str">
        <f t="shared" si="305"/>
        <v/>
      </c>
      <c r="E1019" s="230"/>
      <c r="F1019" s="231">
        <f t="shared" si="306"/>
        <v>0</v>
      </c>
      <c r="G1019" s="296">
        <f t="shared" si="307"/>
        <v>0</v>
      </c>
    </row>
    <row r="1020" spans="1:123" s="232" customFormat="1" ht="24" customHeight="1" x14ac:dyDescent="0.2">
      <c r="A1020" s="229" t="str">
        <f t="shared" si="303"/>
        <v/>
      </c>
      <c r="B1020" s="227" t="str">
        <f t="shared" si="304"/>
        <v/>
      </c>
      <c r="C1020" s="228"/>
      <c r="D1020" s="229" t="str">
        <f t="shared" si="305"/>
        <v/>
      </c>
      <c r="E1020" s="230"/>
      <c r="F1020" s="231">
        <f t="shared" si="306"/>
        <v>0</v>
      </c>
      <c r="G1020" s="296">
        <f t="shared" si="307"/>
        <v>0</v>
      </c>
    </row>
    <row r="1021" spans="1:123" s="232" customFormat="1" ht="24" customHeight="1" x14ac:dyDescent="0.2">
      <c r="A1021" s="229" t="str">
        <f t="shared" si="303"/>
        <v/>
      </c>
      <c r="B1021" s="227" t="str">
        <f t="shared" si="304"/>
        <v/>
      </c>
      <c r="C1021" s="228"/>
      <c r="D1021" s="229" t="str">
        <f t="shared" si="305"/>
        <v/>
      </c>
      <c r="E1021" s="230"/>
      <c r="F1021" s="231">
        <f t="shared" si="306"/>
        <v>0</v>
      </c>
      <c r="G1021" s="296">
        <f t="shared" si="307"/>
        <v>0</v>
      </c>
    </row>
    <row r="1022" spans="1:123" s="232" customFormat="1" ht="24" customHeight="1" x14ac:dyDescent="0.2">
      <c r="A1022" s="229" t="str">
        <f t="shared" si="303"/>
        <v/>
      </c>
      <c r="B1022" s="227" t="str">
        <f t="shared" si="304"/>
        <v/>
      </c>
      <c r="C1022" s="228"/>
      <c r="D1022" s="229" t="str">
        <f t="shared" si="305"/>
        <v/>
      </c>
      <c r="E1022" s="230"/>
      <c r="F1022" s="231">
        <f t="shared" si="306"/>
        <v>0</v>
      </c>
      <c r="G1022" s="296">
        <f t="shared" si="307"/>
        <v>0</v>
      </c>
    </row>
    <row r="1023" spans="1:123" s="232" customFormat="1" ht="24" customHeight="1" x14ac:dyDescent="0.2">
      <c r="A1023" s="229" t="str">
        <f t="shared" si="303"/>
        <v/>
      </c>
      <c r="B1023" s="227" t="str">
        <f t="shared" si="304"/>
        <v/>
      </c>
      <c r="C1023" s="228"/>
      <c r="D1023" s="229" t="str">
        <f t="shared" si="305"/>
        <v/>
      </c>
      <c r="E1023" s="230"/>
      <c r="F1023" s="231">
        <f t="shared" si="306"/>
        <v>0</v>
      </c>
      <c r="G1023" s="296">
        <f t="shared" si="307"/>
        <v>0</v>
      </c>
    </row>
    <row r="1024" spans="1:123" s="232" customFormat="1" ht="24" customHeight="1" x14ac:dyDescent="0.2">
      <c r="A1024" s="229" t="str">
        <f t="shared" si="303"/>
        <v/>
      </c>
      <c r="B1024" s="227" t="str">
        <f t="shared" si="304"/>
        <v/>
      </c>
      <c r="C1024" s="228"/>
      <c r="D1024" s="229" t="str">
        <f t="shared" si="305"/>
        <v/>
      </c>
      <c r="E1024" s="230"/>
      <c r="F1024" s="231">
        <f t="shared" si="306"/>
        <v>0</v>
      </c>
      <c r="G1024" s="296">
        <f t="shared" si="307"/>
        <v>0</v>
      </c>
    </row>
    <row r="1025" spans="1:7" s="232" customFormat="1" ht="24" customHeight="1" x14ac:dyDescent="0.2">
      <c r="A1025" s="229" t="str">
        <f t="shared" si="303"/>
        <v/>
      </c>
      <c r="B1025" s="227" t="str">
        <f t="shared" si="304"/>
        <v/>
      </c>
      <c r="C1025" s="228"/>
      <c r="D1025" s="229" t="str">
        <f t="shared" si="305"/>
        <v/>
      </c>
      <c r="E1025" s="230"/>
      <c r="F1025" s="231">
        <f t="shared" si="306"/>
        <v>0</v>
      </c>
      <c r="G1025" s="296">
        <f t="shared" si="307"/>
        <v>0</v>
      </c>
    </row>
    <row r="1026" spans="1:7" s="232" customFormat="1" ht="24" customHeight="1" x14ac:dyDescent="0.2">
      <c r="A1026" s="229" t="str">
        <f t="shared" si="303"/>
        <v/>
      </c>
      <c r="B1026" s="227" t="str">
        <f t="shared" si="304"/>
        <v/>
      </c>
      <c r="C1026" s="228"/>
      <c r="D1026" s="229" t="str">
        <f t="shared" si="305"/>
        <v/>
      </c>
      <c r="E1026" s="230"/>
      <c r="F1026" s="231">
        <f t="shared" si="306"/>
        <v>0</v>
      </c>
      <c r="G1026" s="296">
        <f t="shared" si="307"/>
        <v>0</v>
      </c>
    </row>
    <row r="1027" spans="1:7" ht="24" customHeight="1" x14ac:dyDescent="0.2">
      <c r="A1027" s="297"/>
      <c r="B1027" s="97"/>
      <c r="C1027" s="97"/>
      <c r="D1027" s="103"/>
      <c r="E1027" s="104"/>
      <c r="F1027" s="368" t="s">
        <v>31</v>
      </c>
      <c r="G1027" s="298">
        <f>SUBTOTAL(9,G1013:G1026)</f>
        <v>0</v>
      </c>
    </row>
    <row r="1028" spans="1:7" ht="24" customHeight="1" x14ac:dyDescent="0.2">
      <c r="A1028" s="297"/>
      <c r="B1028" s="97"/>
      <c r="C1028" s="366" t="s">
        <v>605</v>
      </c>
      <c r="D1028" s="103"/>
      <c r="E1028" s="104"/>
      <c r="F1028" s="105"/>
      <c r="G1028" s="299"/>
    </row>
    <row r="1029" spans="1:7" s="232" customFormat="1" ht="24" customHeight="1" x14ac:dyDescent="0.2">
      <c r="A1029" s="229" t="str">
        <f t="shared" ref="A1029:A1036" si="308">IFERROR(VLOOKUP(C1029,Tabla_Insumos,4,FALSE),"")</f>
        <v/>
      </c>
      <c r="B1029" s="227">
        <f t="shared" ref="B1029:B1036" si="309">IFERROR(VLOOKUP(A1029,Tabla_Indices,5,FALSE),"")</f>
        <v>0</v>
      </c>
      <c r="C1029" s="228"/>
      <c r="D1029" s="229" t="str">
        <f t="shared" ref="D1029:D1036" si="310">IFERROR(VLOOKUP(C1029,Tabla_Insumos,2,FALSE),"")</f>
        <v/>
      </c>
      <c r="E1029" s="230"/>
      <c r="F1029" s="231">
        <f t="shared" ref="F1029:F1036" si="311">IFERROR(VLOOKUP(C1029,Tabla_Insumos,3,FALSE),0)</f>
        <v>0</v>
      </c>
      <c r="G1029" s="296">
        <f>ROUND(E1029*F1029,2)</f>
        <v>0</v>
      </c>
    </row>
    <row r="1030" spans="1:7" s="232" customFormat="1" ht="24" customHeight="1" x14ac:dyDescent="0.2">
      <c r="A1030" s="229" t="str">
        <f t="shared" si="308"/>
        <v/>
      </c>
      <c r="B1030" s="227">
        <f t="shared" si="309"/>
        <v>0</v>
      </c>
      <c r="C1030" s="228"/>
      <c r="D1030" s="229" t="str">
        <f t="shared" si="310"/>
        <v/>
      </c>
      <c r="E1030" s="230"/>
      <c r="F1030" s="231">
        <f t="shared" si="311"/>
        <v>0</v>
      </c>
      <c r="G1030" s="296">
        <f>ROUND(E1030*F1030,2)</f>
        <v>0</v>
      </c>
    </row>
    <row r="1031" spans="1:7" s="232" customFormat="1" ht="24" customHeight="1" x14ac:dyDescent="0.2">
      <c r="A1031" s="229" t="str">
        <f t="shared" si="308"/>
        <v/>
      </c>
      <c r="B1031" s="227">
        <f t="shared" si="309"/>
        <v>0</v>
      </c>
      <c r="C1031" s="228"/>
      <c r="D1031" s="229" t="str">
        <f t="shared" si="310"/>
        <v/>
      </c>
      <c r="E1031" s="230"/>
      <c r="F1031" s="231">
        <f t="shared" si="311"/>
        <v>0</v>
      </c>
      <c r="G1031" s="296">
        <f t="shared" ref="G1031:G1036" si="312">ROUND(E1031*F1031,2)</f>
        <v>0</v>
      </c>
    </row>
    <row r="1032" spans="1:7" s="232" customFormat="1" ht="24" customHeight="1" x14ac:dyDescent="0.2">
      <c r="A1032" s="229" t="str">
        <f t="shared" si="308"/>
        <v/>
      </c>
      <c r="B1032" s="227">
        <f t="shared" si="309"/>
        <v>0</v>
      </c>
      <c r="C1032" s="228"/>
      <c r="D1032" s="229" t="str">
        <f t="shared" si="310"/>
        <v/>
      </c>
      <c r="E1032" s="230"/>
      <c r="F1032" s="231">
        <f t="shared" si="311"/>
        <v>0</v>
      </c>
      <c r="G1032" s="296">
        <f t="shared" si="312"/>
        <v>0</v>
      </c>
    </row>
    <row r="1033" spans="1:7" s="232" customFormat="1" ht="24" customHeight="1" x14ac:dyDescent="0.2">
      <c r="A1033" s="229" t="str">
        <f t="shared" si="308"/>
        <v/>
      </c>
      <c r="B1033" s="227">
        <f t="shared" si="309"/>
        <v>0</v>
      </c>
      <c r="C1033" s="228"/>
      <c r="D1033" s="229" t="str">
        <f t="shared" si="310"/>
        <v/>
      </c>
      <c r="E1033" s="230"/>
      <c r="F1033" s="231">
        <f t="shared" si="311"/>
        <v>0</v>
      </c>
      <c r="G1033" s="296">
        <f t="shared" si="312"/>
        <v>0</v>
      </c>
    </row>
    <row r="1034" spans="1:7" s="232" customFormat="1" ht="24" customHeight="1" x14ac:dyDescent="0.2">
      <c r="A1034" s="229" t="str">
        <f t="shared" si="308"/>
        <v/>
      </c>
      <c r="B1034" s="227">
        <f t="shared" si="309"/>
        <v>0</v>
      </c>
      <c r="C1034" s="228"/>
      <c r="D1034" s="229" t="str">
        <f t="shared" si="310"/>
        <v/>
      </c>
      <c r="E1034" s="230"/>
      <c r="F1034" s="231">
        <f t="shared" si="311"/>
        <v>0</v>
      </c>
      <c r="G1034" s="296">
        <f t="shared" si="312"/>
        <v>0</v>
      </c>
    </row>
    <row r="1035" spans="1:7" s="232" customFormat="1" ht="24" customHeight="1" x14ac:dyDescent="0.2">
      <c r="A1035" s="229" t="str">
        <f t="shared" si="308"/>
        <v/>
      </c>
      <c r="B1035" s="227">
        <f t="shared" si="309"/>
        <v>0</v>
      </c>
      <c r="C1035" s="228"/>
      <c r="D1035" s="229" t="str">
        <f t="shared" si="310"/>
        <v/>
      </c>
      <c r="E1035" s="230"/>
      <c r="F1035" s="231">
        <f t="shared" si="311"/>
        <v>0</v>
      </c>
      <c r="G1035" s="296">
        <f t="shared" si="312"/>
        <v>0</v>
      </c>
    </row>
    <row r="1036" spans="1:7" s="232" customFormat="1" ht="24" customHeight="1" x14ac:dyDescent="0.2">
      <c r="A1036" s="229" t="str">
        <f t="shared" si="308"/>
        <v/>
      </c>
      <c r="B1036" s="227">
        <f t="shared" si="309"/>
        <v>0</v>
      </c>
      <c r="C1036" s="228"/>
      <c r="D1036" s="229" t="str">
        <f t="shared" si="310"/>
        <v/>
      </c>
      <c r="E1036" s="230"/>
      <c r="F1036" s="231">
        <f t="shared" si="311"/>
        <v>0</v>
      </c>
      <c r="G1036" s="296">
        <f t="shared" si="312"/>
        <v>0</v>
      </c>
    </row>
    <row r="1037" spans="1:7" ht="24" customHeight="1" x14ac:dyDescent="0.2">
      <c r="A1037" s="297"/>
      <c r="B1037" s="97"/>
      <c r="C1037" s="97"/>
      <c r="D1037" s="103"/>
      <c r="E1037" s="104"/>
      <c r="F1037" s="368" t="s">
        <v>32</v>
      </c>
      <c r="G1037" s="298">
        <f>SUBTOTAL(9,G1029:G1036)</f>
        <v>0</v>
      </c>
    </row>
    <row r="1038" spans="1:7" ht="24" customHeight="1" x14ac:dyDescent="0.2">
      <c r="A1038" s="297"/>
      <c r="B1038" s="97"/>
      <c r="C1038" s="366" t="s">
        <v>606</v>
      </c>
      <c r="D1038" s="103"/>
      <c r="E1038" s="104"/>
      <c r="F1038" s="105"/>
      <c r="G1038" s="299"/>
    </row>
    <row r="1039" spans="1:7" s="232" customFormat="1" ht="24" customHeight="1" x14ac:dyDescent="0.2">
      <c r="A1039" s="229" t="str">
        <f t="shared" ref="A1039:A1047" si="313">IFERROR(VLOOKUP(C1039,Tabla_Insumos,4,FALSE),"")</f>
        <v/>
      </c>
      <c r="B1039" s="227" t="str">
        <f t="shared" ref="B1039:B1047" si="314">IFERROR(VLOOKUP(C1039,Tabla_Insumos,5,FALSE),"")</f>
        <v/>
      </c>
      <c r="C1039" s="228"/>
      <c r="D1039" s="229" t="str">
        <f t="shared" ref="D1039:D1047" si="315">IFERROR(VLOOKUP(C1039,Tabla_Insumos,2,FALSE),"")</f>
        <v/>
      </c>
      <c r="E1039" s="230"/>
      <c r="F1039" s="231">
        <f t="shared" ref="F1039:F1047" si="316">IFERROR(VLOOKUP(C1039,Tabla_Insumos,3,FALSE),0)</f>
        <v>0</v>
      </c>
      <c r="G1039" s="296">
        <f t="shared" ref="G1039:G1047" si="317">ROUND(E1039*F1039,2)</f>
        <v>0</v>
      </c>
    </row>
    <row r="1040" spans="1:7" s="232" customFormat="1" ht="24" customHeight="1" x14ac:dyDescent="0.2">
      <c r="A1040" s="229" t="str">
        <f t="shared" si="313"/>
        <v/>
      </c>
      <c r="B1040" s="227" t="str">
        <f t="shared" si="314"/>
        <v/>
      </c>
      <c r="C1040" s="228"/>
      <c r="D1040" s="229" t="str">
        <f t="shared" si="315"/>
        <v/>
      </c>
      <c r="E1040" s="230"/>
      <c r="F1040" s="231">
        <f t="shared" si="316"/>
        <v>0</v>
      </c>
      <c r="G1040" s="296">
        <f t="shared" si="317"/>
        <v>0</v>
      </c>
    </row>
    <row r="1041" spans="1:7" s="232" customFormat="1" ht="24" customHeight="1" x14ac:dyDescent="0.2">
      <c r="A1041" s="229" t="str">
        <f t="shared" si="313"/>
        <v/>
      </c>
      <c r="B1041" s="227" t="str">
        <f t="shared" si="314"/>
        <v/>
      </c>
      <c r="C1041" s="228"/>
      <c r="D1041" s="229" t="str">
        <f t="shared" si="315"/>
        <v/>
      </c>
      <c r="E1041" s="230"/>
      <c r="F1041" s="231">
        <f t="shared" si="316"/>
        <v>0</v>
      </c>
      <c r="G1041" s="296">
        <f t="shared" si="317"/>
        <v>0</v>
      </c>
    </row>
    <row r="1042" spans="1:7" s="232" customFormat="1" ht="24" customHeight="1" x14ac:dyDescent="0.2">
      <c r="A1042" s="229" t="str">
        <f t="shared" si="313"/>
        <v/>
      </c>
      <c r="B1042" s="227" t="str">
        <f t="shared" si="314"/>
        <v/>
      </c>
      <c r="C1042" s="228"/>
      <c r="D1042" s="229" t="str">
        <f t="shared" si="315"/>
        <v/>
      </c>
      <c r="E1042" s="230"/>
      <c r="F1042" s="231">
        <f t="shared" si="316"/>
        <v>0</v>
      </c>
      <c r="G1042" s="296">
        <f t="shared" si="317"/>
        <v>0</v>
      </c>
    </row>
    <row r="1043" spans="1:7" s="232" customFormat="1" ht="24" customHeight="1" x14ac:dyDescent="0.2">
      <c r="A1043" s="229" t="str">
        <f t="shared" si="313"/>
        <v/>
      </c>
      <c r="B1043" s="227" t="str">
        <f t="shared" si="314"/>
        <v/>
      </c>
      <c r="C1043" s="228"/>
      <c r="D1043" s="229" t="str">
        <f t="shared" si="315"/>
        <v/>
      </c>
      <c r="E1043" s="230"/>
      <c r="F1043" s="231">
        <f t="shared" si="316"/>
        <v>0</v>
      </c>
      <c r="G1043" s="296">
        <f t="shared" si="317"/>
        <v>0</v>
      </c>
    </row>
    <row r="1044" spans="1:7" s="232" customFormat="1" ht="24" customHeight="1" x14ac:dyDescent="0.2">
      <c r="A1044" s="229" t="str">
        <f t="shared" si="313"/>
        <v/>
      </c>
      <c r="B1044" s="227" t="str">
        <f t="shared" si="314"/>
        <v/>
      </c>
      <c r="C1044" s="228"/>
      <c r="D1044" s="229" t="str">
        <f t="shared" si="315"/>
        <v/>
      </c>
      <c r="E1044" s="230"/>
      <c r="F1044" s="231">
        <f t="shared" si="316"/>
        <v>0</v>
      </c>
      <c r="G1044" s="296">
        <f t="shared" si="317"/>
        <v>0</v>
      </c>
    </row>
    <row r="1045" spans="1:7" s="232" customFormat="1" ht="24" customHeight="1" x14ac:dyDescent="0.2">
      <c r="A1045" s="229" t="str">
        <f t="shared" si="313"/>
        <v/>
      </c>
      <c r="B1045" s="227" t="str">
        <f t="shared" si="314"/>
        <v/>
      </c>
      <c r="C1045" s="228"/>
      <c r="D1045" s="229" t="str">
        <f t="shared" si="315"/>
        <v/>
      </c>
      <c r="E1045" s="230"/>
      <c r="F1045" s="231">
        <f t="shared" si="316"/>
        <v>0</v>
      </c>
      <c r="G1045" s="296">
        <f t="shared" si="317"/>
        <v>0</v>
      </c>
    </row>
    <row r="1046" spans="1:7" s="232" customFormat="1" ht="24" customHeight="1" x14ac:dyDescent="0.2">
      <c r="A1046" s="229" t="str">
        <f t="shared" si="313"/>
        <v/>
      </c>
      <c r="B1046" s="227" t="str">
        <f t="shared" si="314"/>
        <v/>
      </c>
      <c r="C1046" s="228"/>
      <c r="D1046" s="229" t="str">
        <f t="shared" si="315"/>
        <v/>
      </c>
      <c r="E1046" s="230"/>
      <c r="F1046" s="231">
        <f t="shared" si="316"/>
        <v>0</v>
      </c>
      <c r="G1046" s="296">
        <f t="shared" si="317"/>
        <v>0</v>
      </c>
    </row>
    <row r="1047" spans="1:7" s="232" customFormat="1" ht="24" customHeight="1" x14ac:dyDescent="0.2">
      <c r="A1047" s="229" t="str">
        <f t="shared" si="313"/>
        <v/>
      </c>
      <c r="B1047" s="227" t="str">
        <f t="shared" si="314"/>
        <v/>
      </c>
      <c r="C1047" s="228"/>
      <c r="D1047" s="229" t="str">
        <f t="shared" si="315"/>
        <v/>
      </c>
      <c r="E1047" s="230"/>
      <c r="F1047" s="231">
        <f t="shared" si="316"/>
        <v>0</v>
      </c>
      <c r="G1047" s="296">
        <f t="shared" si="317"/>
        <v>0</v>
      </c>
    </row>
    <row r="1048" spans="1:7" ht="24" customHeight="1" x14ac:dyDescent="0.2">
      <c r="A1048" s="300"/>
      <c r="B1048" s="103"/>
      <c r="C1048" s="97"/>
      <c r="D1048" s="103"/>
      <c r="E1048" s="104"/>
      <c r="F1048" s="368" t="s">
        <v>33</v>
      </c>
      <c r="G1048" s="298">
        <f>SUBTOTAL(9,G1039:G1047)</f>
        <v>0</v>
      </c>
    </row>
    <row r="1049" spans="1:7" ht="24" customHeight="1" x14ac:dyDescent="0.2">
      <c r="A1049" s="301"/>
      <c r="B1049" s="103"/>
      <c r="C1049" s="97"/>
      <c r="D1049" s="103"/>
      <c r="E1049" s="104"/>
      <c r="F1049" s="105"/>
      <c r="G1049" s="299"/>
    </row>
    <row r="1050" spans="1:7" ht="24" customHeight="1" x14ac:dyDescent="0.2">
      <c r="A1050" s="302" t="str">
        <f>B1008</f>
        <v/>
      </c>
      <c r="B1050" s="303" t="str">
        <f>C1008</f>
        <v/>
      </c>
      <c r="C1050" s="111"/>
      <c r="D1050" s="111" t="s">
        <v>34</v>
      </c>
      <c r="E1050" s="112"/>
      <c r="F1050" s="305" t="s">
        <v>35</v>
      </c>
      <c r="G1050" s="304">
        <f>SUBTOTAL(9,G1013:G1049)</f>
        <v>0</v>
      </c>
    </row>
    <row r="1052" spans="1:7" ht="24" customHeight="1" x14ac:dyDescent="0.2">
      <c r="A1052" s="284" t="s">
        <v>37</v>
      </c>
      <c r="B1052" s="285"/>
      <c r="C1052" s="285"/>
      <c r="D1052" s="285"/>
      <c r="E1052" s="285"/>
      <c r="F1052" s="285"/>
      <c r="G1052" s="286"/>
    </row>
    <row r="1053" spans="1:7" ht="24" customHeight="1" x14ac:dyDescent="0.2">
      <c r="A1053" s="287" t="s">
        <v>602</v>
      </c>
      <c r="B1053" s="99" t="str">
        <f>Comitente</f>
        <v>DIRECCION PROVINCIAL REDES DE GAS</v>
      </c>
      <c r="C1053" s="94"/>
      <c r="D1053" s="100"/>
      <c r="E1053" s="100"/>
      <c r="F1053" s="101"/>
      <c r="G1053" s="288"/>
    </row>
    <row r="1054" spans="1:7" ht="24" customHeight="1" x14ac:dyDescent="0.2">
      <c r="A1054" s="287" t="s">
        <v>603</v>
      </c>
      <c r="B1054" s="99">
        <f>Contratista</f>
        <v>0</v>
      </c>
      <c r="C1054" s="95"/>
      <c r="D1054" s="95"/>
      <c r="E1054" s="95"/>
      <c r="F1054" s="102"/>
      <c r="G1054" s="289"/>
    </row>
    <row r="1055" spans="1:7" ht="24" customHeight="1" x14ac:dyDescent="0.2">
      <c r="A1055" s="287" t="s">
        <v>24</v>
      </c>
      <c r="B1055" s="99" t="str">
        <f>Obra</f>
        <v>“SERVICIO de MANTENIMIENTO de las INSTALACIONES de GAS en los ESTABLECIMIENTOS EDUCATIVOS”</v>
      </c>
      <c r="C1055" s="95"/>
      <c r="D1055" s="95"/>
      <c r="E1055" s="95"/>
      <c r="F1055" s="102" t="s">
        <v>38</v>
      </c>
      <c r="G1055" s="290">
        <f>Fecha_Base</f>
        <v>0</v>
      </c>
    </row>
    <row r="1056" spans="1:7" ht="24" customHeight="1" x14ac:dyDescent="0.2">
      <c r="A1056" s="291" t="s">
        <v>601</v>
      </c>
      <c r="B1056" s="96" t="str">
        <f>Ubicación</f>
        <v>DEPARTAMENTO JACHAL A</v>
      </c>
      <c r="C1056" s="96"/>
      <c r="D1056" s="103"/>
      <c r="E1056" s="104"/>
      <c r="F1056" s="105"/>
      <c r="G1056" s="292"/>
    </row>
    <row r="1057" spans="1:123" ht="24" customHeight="1" x14ac:dyDescent="0.2">
      <c r="A1057" s="291" t="s">
        <v>39</v>
      </c>
      <c r="B1057" s="106" t="str">
        <f>IFERROR(VALUE(LEFT(B1058,FIND(".",B1058)-1)),"")</f>
        <v/>
      </c>
      <c r="C1057" s="97" t="str">
        <f>IFERROR(VLOOKUP(B1057,Tabla_CyP,2,FALSE),"")</f>
        <v/>
      </c>
      <c r="D1057" s="97"/>
      <c r="E1057" s="104"/>
      <c r="F1057" s="105"/>
      <c r="G1057" s="292"/>
    </row>
    <row r="1058" spans="1:123" ht="24" customHeight="1" x14ac:dyDescent="0.2">
      <c r="A1058" s="291" t="s">
        <v>25</v>
      </c>
      <c r="B1058" s="107" t="str">
        <f>IFERROR(VLOOKUP(COUNTIF($A$1:A1058,"ANALISIS DE PRECIOS"),Tabla_NumeroItem,2,FALSE),"")</f>
        <v/>
      </c>
      <c r="C1058" s="97" t="str">
        <f>IFERROR(VLOOKUP(B1058,Tabla_CyP,2,FALSE),"")</f>
        <v/>
      </c>
      <c r="D1058" s="103"/>
      <c r="E1058" s="104"/>
      <c r="F1058" s="102" t="s">
        <v>26</v>
      </c>
      <c r="G1058" s="293" t="str">
        <f>IFERROR(VLOOKUP(B1058,Tabla_CyP,4,FALSE),"")</f>
        <v/>
      </c>
    </row>
    <row r="1059" spans="1:123" ht="24" customHeight="1" x14ac:dyDescent="0.2">
      <c r="A1059" s="291"/>
      <c r="B1059" s="96"/>
      <c r="C1059" s="97"/>
      <c r="D1059" s="103"/>
      <c r="E1059" s="104"/>
      <c r="F1059" s="105"/>
      <c r="G1059" s="292"/>
    </row>
    <row r="1060" spans="1:123" ht="24" customHeight="1" x14ac:dyDescent="0.2">
      <c r="A1060" s="389" t="s">
        <v>507</v>
      </c>
      <c r="B1060" s="390"/>
      <c r="C1060" s="391" t="s">
        <v>0</v>
      </c>
      <c r="D1060" s="391" t="s">
        <v>27</v>
      </c>
      <c r="E1060" s="393" t="s">
        <v>28</v>
      </c>
      <c r="F1060" s="387" t="s">
        <v>29</v>
      </c>
      <c r="G1060" s="387" t="s">
        <v>30</v>
      </c>
    </row>
    <row r="1061" spans="1:123" s="109" customFormat="1" ht="24" customHeight="1" x14ac:dyDescent="0.2">
      <c r="A1061" s="108" t="s">
        <v>508</v>
      </c>
      <c r="B1061" s="108" t="s">
        <v>509</v>
      </c>
      <c r="C1061" s="392"/>
      <c r="D1061" s="392"/>
      <c r="E1061" s="394"/>
      <c r="F1061" s="388"/>
      <c r="G1061" s="388"/>
      <c r="H1061" s="233"/>
      <c r="I1061" s="233"/>
      <c r="J1061" s="233"/>
      <c r="K1061" s="233"/>
      <c r="L1061" s="233"/>
      <c r="M1061" s="233"/>
      <c r="N1061" s="233"/>
      <c r="O1061" s="233"/>
      <c r="P1061" s="233"/>
      <c r="Q1061" s="233"/>
      <c r="R1061" s="233"/>
      <c r="S1061" s="233"/>
      <c r="T1061" s="233"/>
      <c r="U1061" s="233"/>
      <c r="V1061" s="233"/>
      <c r="W1061" s="233"/>
      <c r="X1061" s="233"/>
      <c r="Y1061" s="233"/>
      <c r="Z1061" s="233"/>
      <c r="AA1061" s="233"/>
      <c r="AB1061" s="233"/>
      <c r="AC1061" s="233"/>
      <c r="AD1061" s="233"/>
      <c r="AE1061" s="233"/>
      <c r="AF1061" s="233"/>
      <c r="AG1061" s="233"/>
      <c r="AH1061" s="233"/>
      <c r="AI1061" s="233"/>
      <c r="AJ1061" s="233"/>
      <c r="AK1061" s="233"/>
      <c r="AL1061" s="233"/>
      <c r="AM1061" s="233"/>
      <c r="AN1061" s="233"/>
      <c r="AO1061" s="233"/>
      <c r="AP1061" s="233"/>
      <c r="AQ1061" s="233"/>
      <c r="AR1061" s="233"/>
      <c r="AS1061" s="233"/>
      <c r="AT1061" s="233"/>
      <c r="AU1061" s="233"/>
      <c r="AV1061" s="233"/>
      <c r="AW1061" s="233"/>
      <c r="AX1061" s="233"/>
      <c r="AY1061" s="233"/>
      <c r="AZ1061" s="233"/>
      <c r="BA1061" s="233"/>
      <c r="BB1061" s="233"/>
      <c r="BC1061" s="233"/>
      <c r="BD1061" s="233"/>
      <c r="BE1061" s="233"/>
      <c r="BF1061" s="233"/>
      <c r="BG1061" s="233"/>
      <c r="BH1061" s="233"/>
      <c r="BI1061" s="233"/>
      <c r="BJ1061" s="233"/>
      <c r="BK1061" s="233"/>
      <c r="BL1061" s="233"/>
      <c r="BM1061" s="233"/>
      <c r="BN1061" s="233"/>
      <c r="BO1061" s="233"/>
      <c r="BP1061" s="233"/>
      <c r="BQ1061" s="233"/>
      <c r="BR1061" s="233"/>
      <c r="BS1061" s="233"/>
      <c r="BT1061" s="233"/>
      <c r="BU1061" s="233"/>
      <c r="BV1061" s="233"/>
      <c r="BW1061" s="233"/>
      <c r="BX1061" s="233"/>
      <c r="BY1061" s="233"/>
      <c r="BZ1061" s="233"/>
      <c r="CA1061" s="233"/>
      <c r="CB1061" s="233"/>
      <c r="CC1061" s="233"/>
      <c r="CD1061" s="233"/>
      <c r="CE1061" s="233"/>
      <c r="CF1061" s="233"/>
      <c r="CG1061" s="233"/>
      <c r="CH1061" s="233"/>
      <c r="CI1061" s="233"/>
      <c r="CJ1061" s="233"/>
      <c r="CK1061" s="233"/>
      <c r="CL1061" s="233"/>
      <c r="CM1061" s="233"/>
      <c r="CN1061" s="233"/>
      <c r="CO1061" s="233"/>
      <c r="CP1061" s="233"/>
      <c r="CQ1061" s="233"/>
      <c r="CR1061" s="233"/>
      <c r="CS1061" s="233"/>
      <c r="CT1061" s="233"/>
      <c r="CU1061" s="233"/>
      <c r="CV1061" s="233"/>
      <c r="CW1061" s="233"/>
      <c r="CX1061" s="233"/>
      <c r="CY1061" s="233"/>
      <c r="CZ1061" s="233"/>
      <c r="DA1061" s="233"/>
      <c r="DB1061" s="233"/>
      <c r="DC1061" s="233"/>
      <c r="DD1061" s="233"/>
      <c r="DE1061" s="233"/>
      <c r="DF1061" s="233"/>
      <c r="DG1061" s="233"/>
      <c r="DH1061" s="233"/>
      <c r="DI1061" s="233"/>
      <c r="DJ1061" s="233"/>
      <c r="DK1061" s="233"/>
      <c r="DL1061" s="233"/>
      <c r="DM1061" s="233"/>
      <c r="DN1061" s="233"/>
      <c r="DO1061" s="233"/>
      <c r="DP1061" s="233"/>
      <c r="DQ1061" s="233"/>
      <c r="DR1061" s="233"/>
      <c r="DS1061" s="233"/>
    </row>
    <row r="1062" spans="1:123" ht="24" customHeight="1" x14ac:dyDescent="0.2">
      <c r="A1062" s="369"/>
      <c r="B1062" s="110"/>
      <c r="C1062" s="367" t="s">
        <v>604</v>
      </c>
      <c r="D1062" s="111"/>
      <c r="E1062" s="112"/>
      <c r="F1062" s="113"/>
      <c r="G1062" s="295"/>
    </row>
    <row r="1063" spans="1:123" s="232" customFormat="1" ht="24" customHeight="1" x14ac:dyDescent="0.2">
      <c r="A1063" s="229" t="str">
        <f t="shared" ref="A1063:A1076" si="318">IFERROR(VLOOKUP(C1063,Tabla_Insumos,4,FALSE),"")</f>
        <v/>
      </c>
      <c r="B1063" s="227" t="str">
        <f t="shared" ref="B1063:B1076" si="319">IFERROR(VLOOKUP(C1063,Tabla_Insumos,5,FALSE),"")</f>
        <v/>
      </c>
      <c r="C1063" s="228"/>
      <c r="D1063" s="229" t="str">
        <f t="shared" ref="D1063:D1076" si="320">IFERROR(VLOOKUP(C1063,Tabla_Insumos,2,FALSE),"")</f>
        <v/>
      </c>
      <c r="E1063" s="230"/>
      <c r="F1063" s="231">
        <f t="shared" ref="F1063:F1076" si="321">IFERROR(VLOOKUP(C1063,Tabla_Insumos,3,FALSE),0)</f>
        <v>0</v>
      </c>
      <c r="G1063" s="296">
        <f>ROUND(E1063*F1063,2)</f>
        <v>0</v>
      </c>
    </row>
    <row r="1064" spans="1:123" s="232" customFormat="1" ht="24" customHeight="1" x14ac:dyDescent="0.2">
      <c r="A1064" s="229" t="str">
        <f t="shared" si="318"/>
        <v/>
      </c>
      <c r="B1064" s="227" t="str">
        <f t="shared" si="319"/>
        <v/>
      </c>
      <c r="C1064" s="228"/>
      <c r="D1064" s="229" t="str">
        <f t="shared" si="320"/>
        <v/>
      </c>
      <c r="E1064" s="230"/>
      <c r="F1064" s="231">
        <f t="shared" si="321"/>
        <v>0</v>
      </c>
      <c r="G1064" s="296">
        <f t="shared" ref="G1064:G1076" si="322">ROUND(E1064*F1064,2)</f>
        <v>0</v>
      </c>
    </row>
    <row r="1065" spans="1:123" s="232" customFormat="1" ht="24" customHeight="1" x14ac:dyDescent="0.2">
      <c r="A1065" s="229" t="str">
        <f t="shared" si="318"/>
        <v/>
      </c>
      <c r="B1065" s="227" t="str">
        <f t="shared" si="319"/>
        <v/>
      </c>
      <c r="C1065" s="228"/>
      <c r="D1065" s="229" t="str">
        <f t="shared" si="320"/>
        <v/>
      </c>
      <c r="E1065" s="230"/>
      <c r="F1065" s="231">
        <f t="shared" si="321"/>
        <v>0</v>
      </c>
      <c r="G1065" s="296">
        <f t="shared" si="322"/>
        <v>0</v>
      </c>
    </row>
    <row r="1066" spans="1:123" s="232" customFormat="1" ht="24" customHeight="1" x14ac:dyDescent="0.2">
      <c r="A1066" s="229" t="str">
        <f t="shared" si="318"/>
        <v/>
      </c>
      <c r="B1066" s="227" t="str">
        <f t="shared" si="319"/>
        <v/>
      </c>
      <c r="C1066" s="228"/>
      <c r="D1066" s="229" t="str">
        <f t="shared" si="320"/>
        <v/>
      </c>
      <c r="E1066" s="230"/>
      <c r="F1066" s="231">
        <f t="shared" si="321"/>
        <v>0</v>
      </c>
      <c r="G1066" s="296">
        <f t="shared" si="322"/>
        <v>0</v>
      </c>
    </row>
    <row r="1067" spans="1:123" s="232" customFormat="1" ht="24" customHeight="1" x14ac:dyDescent="0.2">
      <c r="A1067" s="229" t="str">
        <f t="shared" si="318"/>
        <v/>
      </c>
      <c r="B1067" s="227" t="str">
        <f t="shared" si="319"/>
        <v/>
      </c>
      <c r="C1067" s="228"/>
      <c r="D1067" s="229" t="str">
        <f t="shared" si="320"/>
        <v/>
      </c>
      <c r="E1067" s="230"/>
      <c r="F1067" s="231">
        <f t="shared" si="321"/>
        <v>0</v>
      </c>
      <c r="G1067" s="296">
        <f t="shared" si="322"/>
        <v>0</v>
      </c>
    </row>
    <row r="1068" spans="1:123" s="232" customFormat="1" ht="24" customHeight="1" x14ac:dyDescent="0.2">
      <c r="A1068" s="229" t="str">
        <f t="shared" si="318"/>
        <v/>
      </c>
      <c r="B1068" s="227" t="str">
        <f t="shared" si="319"/>
        <v/>
      </c>
      <c r="C1068" s="228"/>
      <c r="D1068" s="229" t="str">
        <f t="shared" si="320"/>
        <v/>
      </c>
      <c r="E1068" s="230"/>
      <c r="F1068" s="231">
        <f t="shared" si="321"/>
        <v>0</v>
      </c>
      <c r="G1068" s="296">
        <f t="shared" si="322"/>
        <v>0</v>
      </c>
    </row>
    <row r="1069" spans="1:123" s="232" customFormat="1" ht="24" customHeight="1" x14ac:dyDescent="0.2">
      <c r="A1069" s="229" t="str">
        <f t="shared" si="318"/>
        <v/>
      </c>
      <c r="B1069" s="227" t="str">
        <f t="shared" si="319"/>
        <v/>
      </c>
      <c r="C1069" s="228"/>
      <c r="D1069" s="229" t="str">
        <f t="shared" si="320"/>
        <v/>
      </c>
      <c r="E1069" s="230"/>
      <c r="F1069" s="231">
        <f t="shared" si="321"/>
        <v>0</v>
      </c>
      <c r="G1069" s="296">
        <f t="shared" si="322"/>
        <v>0</v>
      </c>
    </row>
    <row r="1070" spans="1:123" s="232" customFormat="1" ht="24" customHeight="1" x14ac:dyDescent="0.2">
      <c r="A1070" s="229" t="str">
        <f t="shared" si="318"/>
        <v/>
      </c>
      <c r="B1070" s="227" t="str">
        <f t="shared" si="319"/>
        <v/>
      </c>
      <c r="C1070" s="228"/>
      <c r="D1070" s="229" t="str">
        <f t="shared" si="320"/>
        <v/>
      </c>
      <c r="E1070" s="230"/>
      <c r="F1070" s="231">
        <f t="shared" si="321"/>
        <v>0</v>
      </c>
      <c r="G1070" s="296">
        <f t="shared" si="322"/>
        <v>0</v>
      </c>
    </row>
    <row r="1071" spans="1:123" s="232" customFormat="1" ht="24" customHeight="1" x14ac:dyDescent="0.2">
      <c r="A1071" s="229" t="str">
        <f t="shared" si="318"/>
        <v/>
      </c>
      <c r="B1071" s="227" t="str">
        <f t="shared" si="319"/>
        <v/>
      </c>
      <c r="C1071" s="228"/>
      <c r="D1071" s="229" t="str">
        <f t="shared" si="320"/>
        <v/>
      </c>
      <c r="E1071" s="230"/>
      <c r="F1071" s="231">
        <f t="shared" si="321"/>
        <v>0</v>
      </c>
      <c r="G1071" s="296">
        <f t="shared" si="322"/>
        <v>0</v>
      </c>
    </row>
    <row r="1072" spans="1:123" s="232" customFormat="1" ht="24" customHeight="1" x14ac:dyDescent="0.2">
      <c r="A1072" s="229" t="str">
        <f t="shared" si="318"/>
        <v/>
      </c>
      <c r="B1072" s="227" t="str">
        <f t="shared" si="319"/>
        <v/>
      </c>
      <c r="C1072" s="228"/>
      <c r="D1072" s="229" t="str">
        <f t="shared" si="320"/>
        <v/>
      </c>
      <c r="E1072" s="230"/>
      <c r="F1072" s="231">
        <f t="shared" si="321"/>
        <v>0</v>
      </c>
      <c r="G1072" s="296">
        <f t="shared" si="322"/>
        <v>0</v>
      </c>
    </row>
    <row r="1073" spans="1:7" s="232" customFormat="1" ht="24" customHeight="1" x14ac:dyDescent="0.2">
      <c r="A1073" s="229" t="str">
        <f t="shared" si="318"/>
        <v/>
      </c>
      <c r="B1073" s="227" t="str">
        <f t="shared" si="319"/>
        <v/>
      </c>
      <c r="C1073" s="228"/>
      <c r="D1073" s="229" t="str">
        <f t="shared" si="320"/>
        <v/>
      </c>
      <c r="E1073" s="230"/>
      <c r="F1073" s="231">
        <f t="shared" si="321"/>
        <v>0</v>
      </c>
      <c r="G1073" s="296">
        <f t="shared" si="322"/>
        <v>0</v>
      </c>
    </row>
    <row r="1074" spans="1:7" s="232" customFormat="1" ht="24" customHeight="1" x14ac:dyDescent="0.2">
      <c r="A1074" s="229" t="str">
        <f t="shared" si="318"/>
        <v/>
      </c>
      <c r="B1074" s="227" t="str">
        <f t="shared" si="319"/>
        <v/>
      </c>
      <c r="C1074" s="228"/>
      <c r="D1074" s="229" t="str">
        <f t="shared" si="320"/>
        <v/>
      </c>
      <c r="E1074" s="230"/>
      <c r="F1074" s="231">
        <f t="shared" si="321"/>
        <v>0</v>
      </c>
      <c r="G1074" s="296">
        <f t="shared" si="322"/>
        <v>0</v>
      </c>
    </row>
    <row r="1075" spans="1:7" s="232" customFormat="1" ht="24" customHeight="1" x14ac:dyDescent="0.2">
      <c r="A1075" s="229" t="str">
        <f t="shared" si="318"/>
        <v/>
      </c>
      <c r="B1075" s="227" t="str">
        <f t="shared" si="319"/>
        <v/>
      </c>
      <c r="C1075" s="228"/>
      <c r="D1075" s="229" t="str">
        <f t="shared" si="320"/>
        <v/>
      </c>
      <c r="E1075" s="230"/>
      <c r="F1075" s="231">
        <f t="shared" si="321"/>
        <v>0</v>
      </c>
      <c r="G1075" s="296">
        <f t="shared" si="322"/>
        <v>0</v>
      </c>
    </row>
    <row r="1076" spans="1:7" s="232" customFormat="1" ht="24" customHeight="1" x14ac:dyDescent="0.2">
      <c r="A1076" s="229" t="str">
        <f t="shared" si="318"/>
        <v/>
      </c>
      <c r="B1076" s="227" t="str">
        <f t="shared" si="319"/>
        <v/>
      </c>
      <c r="C1076" s="228"/>
      <c r="D1076" s="229" t="str">
        <f t="shared" si="320"/>
        <v/>
      </c>
      <c r="E1076" s="230"/>
      <c r="F1076" s="231">
        <f t="shared" si="321"/>
        <v>0</v>
      </c>
      <c r="G1076" s="296">
        <f t="shared" si="322"/>
        <v>0</v>
      </c>
    </row>
    <row r="1077" spans="1:7" ht="24" customHeight="1" x14ac:dyDescent="0.2">
      <c r="A1077" s="297"/>
      <c r="B1077" s="97"/>
      <c r="C1077" s="97"/>
      <c r="D1077" s="103"/>
      <c r="E1077" s="104"/>
      <c r="F1077" s="368" t="s">
        <v>31</v>
      </c>
      <c r="G1077" s="298">
        <f>SUBTOTAL(9,G1063:G1076)</f>
        <v>0</v>
      </c>
    </row>
    <row r="1078" spans="1:7" ht="24" customHeight="1" x14ac:dyDescent="0.2">
      <c r="A1078" s="297"/>
      <c r="B1078" s="97"/>
      <c r="C1078" s="366" t="s">
        <v>605</v>
      </c>
      <c r="D1078" s="103"/>
      <c r="E1078" s="104"/>
      <c r="F1078" s="105"/>
      <c r="G1078" s="299"/>
    </row>
    <row r="1079" spans="1:7" s="232" customFormat="1" ht="24" customHeight="1" x14ac:dyDescent="0.2">
      <c r="A1079" s="229" t="str">
        <f t="shared" ref="A1079:A1086" si="323">IFERROR(VLOOKUP(C1079,Tabla_Insumos,4,FALSE),"")</f>
        <v/>
      </c>
      <c r="B1079" s="227">
        <f t="shared" ref="B1079:B1086" si="324">IFERROR(VLOOKUP(A1079,Tabla_Indices,5,FALSE),"")</f>
        <v>0</v>
      </c>
      <c r="C1079" s="228"/>
      <c r="D1079" s="229" t="str">
        <f t="shared" ref="D1079:D1086" si="325">IFERROR(VLOOKUP(C1079,Tabla_Insumos,2,FALSE),"")</f>
        <v/>
      </c>
      <c r="E1079" s="230"/>
      <c r="F1079" s="231">
        <f t="shared" ref="F1079:F1086" si="326">IFERROR(VLOOKUP(C1079,Tabla_Insumos,3,FALSE),0)</f>
        <v>0</v>
      </c>
      <c r="G1079" s="296">
        <f>ROUND(E1079*F1079,2)</f>
        <v>0</v>
      </c>
    </row>
    <row r="1080" spans="1:7" s="232" customFormat="1" ht="24" customHeight="1" x14ac:dyDescent="0.2">
      <c r="A1080" s="229" t="str">
        <f t="shared" si="323"/>
        <v/>
      </c>
      <c r="B1080" s="227">
        <f t="shared" si="324"/>
        <v>0</v>
      </c>
      <c r="C1080" s="228"/>
      <c r="D1080" s="229" t="str">
        <f t="shared" si="325"/>
        <v/>
      </c>
      <c r="E1080" s="230"/>
      <c r="F1080" s="231">
        <f t="shared" si="326"/>
        <v>0</v>
      </c>
      <c r="G1080" s="296">
        <f>ROUND(E1080*F1080,2)</f>
        <v>0</v>
      </c>
    </row>
    <row r="1081" spans="1:7" s="232" customFormat="1" ht="24" customHeight="1" x14ac:dyDescent="0.2">
      <c r="A1081" s="229" t="str">
        <f t="shared" si="323"/>
        <v/>
      </c>
      <c r="B1081" s="227">
        <f t="shared" si="324"/>
        <v>0</v>
      </c>
      <c r="C1081" s="228"/>
      <c r="D1081" s="229" t="str">
        <f t="shared" si="325"/>
        <v/>
      </c>
      <c r="E1081" s="230"/>
      <c r="F1081" s="231">
        <f t="shared" si="326"/>
        <v>0</v>
      </c>
      <c r="G1081" s="296">
        <f t="shared" ref="G1081:G1086" si="327">ROUND(E1081*F1081,2)</f>
        <v>0</v>
      </c>
    </row>
    <row r="1082" spans="1:7" s="232" customFormat="1" ht="24" customHeight="1" x14ac:dyDescent="0.2">
      <c r="A1082" s="229" t="str">
        <f t="shared" si="323"/>
        <v/>
      </c>
      <c r="B1082" s="227">
        <f t="shared" si="324"/>
        <v>0</v>
      </c>
      <c r="C1082" s="228"/>
      <c r="D1082" s="229" t="str">
        <f t="shared" si="325"/>
        <v/>
      </c>
      <c r="E1082" s="230"/>
      <c r="F1082" s="231">
        <f t="shared" si="326"/>
        <v>0</v>
      </c>
      <c r="G1082" s="296">
        <f t="shared" si="327"/>
        <v>0</v>
      </c>
    </row>
    <row r="1083" spans="1:7" s="232" customFormat="1" ht="24" customHeight="1" x14ac:dyDescent="0.2">
      <c r="A1083" s="229" t="str">
        <f t="shared" si="323"/>
        <v/>
      </c>
      <c r="B1083" s="227">
        <f t="shared" si="324"/>
        <v>0</v>
      </c>
      <c r="C1083" s="228"/>
      <c r="D1083" s="229" t="str">
        <f t="shared" si="325"/>
        <v/>
      </c>
      <c r="E1083" s="230"/>
      <c r="F1083" s="231">
        <f t="shared" si="326"/>
        <v>0</v>
      </c>
      <c r="G1083" s="296">
        <f t="shared" si="327"/>
        <v>0</v>
      </c>
    </row>
    <row r="1084" spans="1:7" s="232" customFormat="1" ht="24" customHeight="1" x14ac:dyDescent="0.2">
      <c r="A1084" s="229" t="str">
        <f t="shared" si="323"/>
        <v/>
      </c>
      <c r="B1084" s="227">
        <f t="shared" si="324"/>
        <v>0</v>
      </c>
      <c r="C1084" s="228"/>
      <c r="D1084" s="229" t="str">
        <f t="shared" si="325"/>
        <v/>
      </c>
      <c r="E1084" s="230"/>
      <c r="F1084" s="231">
        <f t="shared" si="326"/>
        <v>0</v>
      </c>
      <c r="G1084" s="296">
        <f t="shared" si="327"/>
        <v>0</v>
      </c>
    </row>
    <row r="1085" spans="1:7" s="232" customFormat="1" ht="24" customHeight="1" x14ac:dyDescent="0.2">
      <c r="A1085" s="229" t="str">
        <f t="shared" si="323"/>
        <v/>
      </c>
      <c r="B1085" s="227">
        <f t="shared" si="324"/>
        <v>0</v>
      </c>
      <c r="C1085" s="228"/>
      <c r="D1085" s="229" t="str">
        <f t="shared" si="325"/>
        <v/>
      </c>
      <c r="E1085" s="230"/>
      <c r="F1085" s="231">
        <f t="shared" si="326"/>
        <v>0</v>
      </c>
      <c r="G1085" s="296">
        <f t="shared" si="327"/>
        <v>0</v>
      </c>
    </row>
    <row r="1086" spans="1:7" s="232" customFormat="1" ht="24" customHeight="1" x14ac:dyDescent="0.2">
      <c r="A1086" s="229" t="str">
        <f t="shared" si="323"/>
        <v/>
      </c>
      <c r="B1086" s="227">
        <f t="shared" si="324"/>
        <v>0</v>
      </c>
      <c r="C1086" s="228"/>
      <c r="D1086" s="229" t="str">
        <f t="shared" si="325"/>
        <v/>
      </c>
      <c r="E1086" s="230"/>
      <c r="F1086" s="231">
        <f t="shared" si="326"/>
        <v>0</v>
      </c>
      <c r="G1086" s="296">
        <f t="shared" si="327"/>
        <v>0</v>
      </c>
    </row>
    <row r="1087" spans="1:7" ht="24" customHeight="1" x14ac:dyDescent="0.2">
      <c r="A1087" s="297"/>
      <c r="B1087" s="97"/>
      <c r="C1087" s="97"/>
      <c r="D1087" s="103"/>
      <c r="E1087" s="104"/>
      <c r="F1087" s="368" t="s">
        <v>32</v>
      </c>
      <c r="G1087" s="298">
        <f>SUBTOTAL(9,G1079:G1086)</f>
        <v>0</v>
      </c>
    </row>
    <row r="1088" spans="1:7" ht="24" customHeight="1" x14ac:dyDescent="0.2">
      <c r="A1088" s="297"/>
      <c r="B1088" s="97"/>
      <c r="C1088" s="366" t="s">
        <v>606</v>
      </c>
      <c r="D1088" s="103"/>
      <c r="E1088" s="104"/>
      <c r="F1088" s="105"/>
      <c r="G1088" s="299"/>
    </row>
    <row r="1089" spans="1:7" s="232" customFormat="1" ht="24" customHeight="1" x14ac:dyDescent="0.2">
      <c r="A1089" s="229" t="str">
        <f t="shared" ref="A1089:A1097" si="328">IFERROR(VLOOKUP(C1089,Tabla_Insumos,4,FALSE),"")</f>
        <v/>
      </c>
      <c r="B1089" s="227" t="str">
        <f t="shared" ref="B1089:B1097" si="329">IFERROR(VLOOKUP(C1089,Tabla_Insumos,5,FALSE),"")</f>
        <v/>
      </c>
      <c r="C1089" s="228"/>
      <c r="D1089" s="229" t="str">
        <f t="shared" ref="D1089:D1097" si="330">IFERROR(VLOOKUP(C1089,Tabla_Insumos,2,FALSE),"")</f>
        <v/>
      </c>
      <c r="E1089" s="230"/>
      <c r="F1089" s="231">
        <f t="shared" ref="F1089:F1097" si="331">IFERROR(VLOOKUP(C1089,Tabla_Insumos,3,FALSE),0)</f>
        <v>0</v>
      </c>
      <c r="G1089" s="296">
        <f t="shared" ref="G1089:G1097" si="332">ROUND(E1089*F1089,2)</f>
        <v>0</v>
      </c>
    </row>
    <row r="1090" spans="1:7" s="232" customFormat="1" ht="24" customHeight="1" x14ac:dyDescent="0.2">
      <c r="A1090" s="229" t="str">
        <f t="shared" si="328"/>
        <v/>
      </c>
      <c r="B1090" s="227" t="str">
        <f t="shared" si="329"/>
        <v/>
      </c>
      <c r="C1090" s="228"/>
      <c r="D1090" s="229" t="str">
        <f t="shared" si="330"/>
        <v/>
      </c>
      <c r="E1090" s="230"/>
      <c r="F1090" s="231">
        <f t="shared" si="331"/>
        <v>0</v>
      </c>
      <c r="G1090" s="296">
        <f t="shared" si="332"/>
        <v>0</v>
      </c>
    </row>
    <row r="1091" spans="1:7" s="232" customFormat="1" ht="24" customHeight="1" x14ac:dyDescent="0.2">
      <c r="A1091" s="229" t="str">
        <f t="shared" si="328"/>
        <v/>
      </c>
      <c r="B1091" s="227" t="str">
        <f t="shared" si="329"/>
        <v/>
      </c>
      <c r="C1091" s="228"/>
      <c r="D1091" s="229" t="str">
        <f t="shared" si="330"/>
        <v/>
      </c>
      <c r="E1091" s="230"/>
      <c r="F1091" s="231">
        <f t="shared" si="331"/>
        <v>0</v>
      </c>
      <c r="G1091" s="296">
        <f t="shared" si="332"/>
        <v>0</v>
      </c>
    </row>
    <row r="1092" spans="1:7" s="232" customFormat="1" ht="24" customHeight="1" x14ac:dyDescent="0.2">
      <c r="A1092" s="229" t="str">
        <f t="shared" si="328"/>
        <v/>
      </c>
      <c r="B1092" s="227" t="str">
        <f t="shared" si="329"/>
        <v/>
      </c>
      <c r="C1092" s="228"/>
      <c r="D1092" s="229" t="str">
        <f t="shared" si="330"/>
        <v/>
      </c>
      <c r="E1092" s="230"/>
      <c r="F1092" s="231">
        <f t="shared" si="331"/>
        <v>0</v>
      </c>
      <c r="G1092" s="296">
        <f t="shared" si="332"/>
        <v>0</v>
      </c>
    </row>
    <row r="1093" spans="1:7" s="232" customFormat="1" ht="24" customHeight="1" x14ac:dyDescent="0.2">
      <c r="A1093" s="229" t="str">
        <f t="shared" si="328"/>
        <v/>
      </c>
      <c r="B1093" s="227" t="str">
        <f t="shared" si="329"/>
        <v/>
      </c>
      <c r="C1093" s="228"/>
      <c r="D1093" s="229" t="str">
        <f t="shared" si="330"/>
        <v/>
      </c>
      <c r="E1093" s="230"/>
      <c r="F1093" s="231">
        <f t="shared" si="331"/>
        <v>0</v>
      </c>
      <c r="G1093" s="296">
        <f t="shared" si="332"/>
        <v>0</v>
      </c>
    </row>
    <row r="1094" spans="1:7" s="232" customFormat="1" ht="24" customHeight="1" x14ac:dyDescent="0.2">
      <c r="A1094" s="229" t="str">
        <f t="shared" si="328"/>
        <v/>
      </c>
      <c r="B1094" s="227" t="str">
        <f t="shared" si="329"/>
        <v/>
      </c>
      <c r="C1094" s="228"/>
      <c r="D1094" s="229" t="str">
        <f t="shared" si="330"/>
        <v/>
      </c>
      <c r="E1094" s="230"/>
      <c r="F1094" s="231">
        <f t="shared" si="331"/>
        <v>0</v>
      </c>
      <c r="G1094" s="296">
        <f t="shared" si="332"/>
        <v>0</v>
      </c>
    </row>
    <row r="1095" spans="1:7" s="232" customFormat="1" ht="24" customHeight="1" x14ac:dyDescent="0.2">
      <c r="A1095" s="229" t="str">
        <f t="shared" si="328"/>
        <v/>
      </c>
      <c r="B1095" s="227" t="str">
        <f t="shared" si="329"/>
        <v/>
      </c>
      <c r="C1095" s="228"/>
      <c r="D1095" s="229" t="str">
        <f t="shared" si="330"/>
        <v/>
      </c>
      <c r="E1095" s="230"/>
      <c r="F1095" s="231">
        <f t="shared" si="331"/>
        <v>0</v>
      </c>
      <c r="G1095" s="296">
        <f t="shared" si="332"/>
        <v>0</v>
      </c>
    </row>
    <row r="1096" spans="1:7" s="232" customFormat="1" ht="24" customHeight="1" x14ac:dyDescent="0.2">
      <c r="A1096" s="229" t="str">
        <f t="shared" si="328"/>
        <v/>
      </c>
      <c r="B1096" s="227" t="str">
        <f t="shared" si="329"/>
        <v/>
      </c>
      <c r="C1096" s="228"/>
      <c r="D1096" s="229" t="str">
        <f t="shared" si="330"/>
        <v/>
      </c>
      <c r="E1096" s="230"/>
      <c r="F1096" s="231">
        <f t="shared" si="331"/>
        <v>0</v>
      </c>
      <c r="G1096" s="296">
        <f t="shared" si="332"/>
        <v>0</v>
      </c>
    </row>
    <row r="1097" spans="1:7" s="232" customFormat="1" ht="24" customHeight="1" x14ac:dyDescent="0.2">
      <c r="A1097" s="229" t="str">
        <f t="shared" si="328"/>
        <v/>
      </c>
      <c r="B1097" s="227" t="str">
        <f t="shared" si="329"/>
        <v/>
      </c>
      <c r="C1097" s="228"/>
      <c r="D1097" s="229" t="str">
        <f t="shared" si="330"/>
        <v/>
      </c>
      <c r="E1097" s="230"/>
      <c r="F1097" s="231">
        <f t="shared" si="331"/>
        <v>0</v>
      </c>
      <c r="G1097" s="296">
        <f t="shared" si="332"/>
        <v>0</v>
      </c>
    </row>
    <row r="1098" spans="1:7" ht="24" customHeight="1" x14ac:dyDescent="0.2">
      <c r="A1098" s="300"/>
      <c r="B1098" s="103"/>
      <c r="C1098" s="97"/>
      <c r="D1098" s="103"/>
      <c r="E1098" s="104"/>
      <c r="F1098" s="368" t="s">
        <v>33</v>
      </c>
      <c r="G1098" s="298">
        <f>SUBTOTAL(9,G1089:G1097)</f>
        <v>0</v>
      </c>
    </row>
    <row r="1099" spans="1:7" ht="24" customHeight="1" x14ac:dyDescent="0.2">
      <c r="A1099" s="301"/>
      <c r="B1099" s="103"/>
      <c r="C1099" s="97"/>
      <c r="D1099" s="103"/>
      <c r="E1099" s="104"/>
      <c r="F1099" s="105"/>
      <c r="G1099" s="299"/>
    </row>
    <row r="1100" spans="1:7" ht="24" customHeight="1" x14ac:dyDescent="0.2">
      <c r="A1100" s="302" t="str">
        <f>B1058</f>
        <v/>
      </c>
      <c r="B1100" s="303" t="str">
        <f>C1058</f>
        <v/>
      </c>
      <c r="C1100" s="111"/>
      <c r="D1100" s="111" t="s">
        <v>34</v>
      </c>
      <c r="E1100" s="112"/>
      <c r="F1100" s="305" t="s">
        <v>35</v>
      </c>
      <c r="G1100" s="304">
        <f>SUBTOTAL(9,G1063:G1099)</f>
        <v>0</v>
      </c>
    </row>
    <row r="1102" spans="1:7" ht="24" customHeight="1" x14ac:dyDescent="0.2">
      <c r="A1102" s="284" t="s">
        <v>37</v>
      </c>
      <c r="B1102" s="285"/>
      <c r="C1102" s="285"/>
      <c r="D1102" s="285"/>
      <c r="E1102" s="285"/>
      <c r="F1102" s="285"/>
      <c r="G1102" s="286"/>
    </row>
    <row r="1103" spans="1:7" ht="24" customHeight="1" x14ac:dyDescent="0.2">
      <c r="A1103" s="287" t="s">
        <v>602</v>
      </c>
      <c r="B1103" s="99" t="str">
        <f>Comitente</f>
        <v>DIRECCION PROVINCIAL REDES DE GAS</v>
      </c>
      <c r="C1103" s="94"/>
      <c r="D1103" s="100"/>
      <c r="E1103" s="100"/>
      <c r="F1103" s="101"/>
      <c r="G1103" s="288"/>
    </row>
    <row r="1104" spans="1:7" ht="24" customHeight="1" x14ac:dyDescent="0.2">
      <c r="A1104" s="287" t="s">
        <v>603</v>
      </c>
      <c r="B1104" s="99">
        <f>Contratista</f>
        <v>0</v>
      </c>
      <c r="C1104" s="95"/>
      <c r="D1104" s="95"/>
      <c r="E1104" s="95"/>
      <c r="F1104" s="102"/>
      <c r="G1104" s="289"/>
    </row>
    <row r="1105" spans="1:123" ht="24" customHeight="1" x14ac:dyDescent="0.2">
      <c r="A1105" s="287" t="s">
        <v>24</v>
      </c>
      <c r="B1105" s="99" t="str">
        <f>Obra</f>
        <v>“SERVICIO de MANTENIMIENTO de las INSTALACIONES de GAS en los ESTABLECIMIENTOS EDUCATIVOS”</v>
      </c>
      <c r="C1105" s="95"/>
      <c r="D1105" s="95"/>
      <c r="E1105" s="95"/>
      <c r="F1105" s="102" t="s">
        <v>38</v>
      </c>
      <c r="G1105" s="290">
        <f>Fecha_Base</f>
        <v>0</v>
      </c>
    </row>
    <row r="1106" spans="1:123" ht="24" customHeight="1" x14ac:dyDescent="0.2">
      <c r="A1106" s="291" t="s">
        <v>601</v>
      </c>
      <c r="B1106" s="96" t="str">
        <f>Ubicación</f>
        <v>DEPARTAMENTO JACHAL A</v>
      </c>
      <c r="C1106" s="96"/>
      <c r="D1106" s="103"/>
      <c r="E1106" s="104"/>
      <c r="F1106" s="105"/>
      <c r="G1106" s="292"/>
    </row>
    <row r="1107" spans="1:123" ht="24" customHeight="1" x14ac:dyDescent="0.2">
      <c r="A1107" s="291" t="s">
        <v>39</v>
      </c>
      <c r="B1107" s="106" t="str">
        <f>IFERROR(VALUE(LEFT(B1108,FIND(".",B1108)-1)),"")</f>
        <v/>
      </c>
      <c r="C1107" s="97" t="str">
        <f>IFERROR(VLOOKUP(B1107,Tabla_CyP,2,FALSE),"")</f>
        <v/>
      </c>
      <c r="D1107" s="97"/>
      <c r="E1107" s="104"/>
      <c r="F1107" s="105"/>
      <c r="G1107" s="292"/>
    </row>
    <row r="1108" spans="1:123" ht="24" customHeight="1" x14ac:dyDescent="0.2">
      <c r="A1108" s="291" t="s">
        <v>25</v>
      </c>
      <c r="B1108" s="107" t="str">
        <f>IFERROR(VLOOKUP(COUNTIF($A$1:A1108,"ANALISIS DE PRECIOS"),Tabla_NumeroItem,2,FALSE),"")</f>
        <v/>
      </c>
      <c r="C1108" s="97" t="str">
        <f>IFERROR(VLOOKUP(B1108,Tabla_CyP,2,FALSE),"")</f>
        <v/>
      </c>
      <c r="D1108" s="103"/>
      <c r="E1108" s="104"/>
      <c r="F1108" s="102" t="s">
        <v>26</v>
      </c>
      <c r="G1108" s="293" t="str">
        <f>IFERROR(VLOOKUP(B1108,Tabla_CyP,4,FALSE),"")</f>
        <v/>
      </c>
    </row>
    <row r="1109" spans="1:123" ht="24" customHeight="1" x14ac:dyDescent="0.2">
      <c r="A1109" s="291"/>
      <c r="B1109" s="96"/>
      <c r="C1109" s="97"/>
      <c r="D1109" s="103"/>
      <c r="E1109" s="104"/>
      <c r="F1109" s="105"/>
      <c r="G1109" s="292"/>
    </row>
    <row r="1110" spans="1:123" ht="24" customHeight="1" x14ac:dyDescent="0.2">
      <c r="A1110" s="389" t="s">
        <v>507</v>
      </c>
      <c r="B1110" s="390"/>
      <c r="C1110" s="391" t="s">
        <v>0</v>
      </c>
      <c r="D1110" s="391" t="s">
        <v>27</v>
      </c>
      <c r="E1110" s="393" t="s">
        <v>28</v>
      </c>
      <c r="F1110" s="387" t="s">
        <v>29</v>
      </c>
      <c r="G1110" s="387" t="s">
        <v>30</v>
      </c>
    </row>
    <row r="1111" spans="1:123" s="109" customFormat="1" ht="24" customHeight="1" x14ac:dyDescent="0.2">
      <c r="A1111" s="108" t="s">
        <v>508</v>
      </c>
      <c r="B1111" s="108" t="s">
        <v>509</v>
      </c>
      <c r="C1111" s="392"/>
      <c r="D1111" s="392"/>
      <c r="E1111" s="394"/>
      <c r="F1111" s="388"/>
      <c r="G1111" s="388"/>
      <c r="H1111" s="233"/>
      <c r="I1111" s="233"/>
      <c r="J1111" s="233"/>
      <c r="K1111" s="233"/>
      <c r="L1111" s="233"/>
      <c r="M1111" s="233"/>
      <c r="N1111" s="233"/>
      <c r="O1111" s="233"/>
      <c r="P1111" s="233"/>
      <c r="Q1111" s="233"/>
      <c r="R1111" s="233"/>
      <c r="S1111" s="233"/>
      <c r="T1111" s="233"/>
      <c r="U1111" s="233"/>
      <c r="V1111" s="233"/>
      <c r="W1111" s="233"/>
      <c r="X1111" s="233"/>
      <c r="Y1111" s="233"/>
      <c r="Z1111" s="233"/>
      <c r="AA1111" s="233"/>
      <c r="AB1111" s="233"/>
      <c r="AC1111" s="233"/>
      <c r="AD1111" s="233"/>
      <c r="AE1111" s="233"/>
      <c r="AF1111" s="233"/>
      <c r="AG1111" s="233"/>
      <c r="AH1111" s="233"/>
      <c r="AI1111" s="233"/>
      <c r="AJ1111" s="233"/>
      <c r="AK1111" s="233"/>
      <c r="AL1111" s="233"/>
      <c r="AM1111" s="233"/>
      <c r="AN1111" s="233"/>
      <c r="AO1111" s="233"/>
      <c r="AP1111" s="233"/>
      <c r="AQ1111" s="233"/>
      <c r="AR1111" s="233"/>
      <c r="AS1111" s="233"/>
      <c r="AT1111" s="233"/>
      <c r="AU1111" s="233"/>
      <c r="AV1111" s="233"/>
      <c r="AW1111" s="233"/>
      <c r="AX1111" s="233"/>
      <c r="AY1111" s="233"/>
      <c r="AZ1111" s="233"/>
      <c r="BA1111" s="233"/>
      <c r="BB1111" s="233"/>
      <c r="BC1111" s="233"/>
      <c r="BD1111" s="233"/>
      <c r="BE1111" s="233"/>
      <c r="BF1111" s="233"/>
      <c r="BG1111" s="233"/>
      <c r="BH1111" s="233"/>
      <c r="BI1111" s="233"/>
      <c r="BJ1111" s="233"/>
      <c r="BK1111" s="233"/>
      <c r="BL1111" s="233"/>
      <c r="BM1111" s="233"/>
      <c r="BN1111" s="233"/>
      <c r="BO1111" s="233"/>
      <c r="BP1111" s="233"/>
      <c r="BQ1111" s="233"/>
      <c r="BR1111" s="233"/>
      <c r="BS1111" s="233"/>
      <c r="BT1111" s="233"/>
      <c r="BU1111" s="233"/>
      <c r="BV1111" s="233"/>
      <c r="BW1111" s="233"/>
      <c r="BX1111" s="233"/>
      <c r="BY1111" s="233"/>
      <c r="BZ1111" s="233"/>
      <c r="CA1111" s="233"/>
      <c r="CB1111" s="233"/>
      <c r="CC1111" s="233"/>
      <c r="CD1111" s="233"/>
      <c r="CE1111" s="233"/>
      <c r="CF1111" s="233"/>
      <c r="CG1111" s="233"/>
      <c r="CH1111" s="233"/>
      <c r="CI1111" s="233"/>
      <c r="CJ1111" s="233"/>
      <c r="CK1111" s="233"/>
      <c r="CL1111" s="233"/>
      <c r="CM1111" s="233"/>
      <c r="CN1111" s="233"/>
      <c r="CO1111" s="233"/>
      <c r="CP1111" s="233"/>
      <c r="CQ1111" s="233"/>
      <c r="CR1111" s="233"/>
      <c r="CS1111" s="233"/>
      <c r="CT1111" s="233"/>
      <c r="CU1111" s="233"/>
      <c r="CV1111" s="233"/>
      <c r="CW1111" s="233"/>
      <c r="CX1111" s="233"/>
      <c r="CY1111" s="233"/>
      <c r="CZ1111" s="233"/>
      <c r="DA1111" s="233"/>
      <c r="DB1111" s="233"/>
      <c r="DC1111" s="233"/>
      <c r="DD1111" s="233"/>
      <c r="DE1111" s="233"/>
      <c r="DF1111" s="233"/>
      <c r="DG1111" s="233"/>
      <c r="DH1111" s="233"/>
      <c r="DI1111" s="233"/>
      <c r="DJ1111" s="233"/>
      <c r="DK1111" s="233"/>
      <c r="DL1111" s="233"/>
      <c r="DM1111" s="233"/>
      <c r="DN1111" s="233"/>
      <c r="DO1111" s="233"/>
      <c r="DP1111" s="233"/>
      <c r="DQ1111" s="233"/>
      <c r="DR1111" s="233"/>
      <c r="DS1111" s="233"/>
    </row>
    <row r="1112" spans="1:123" ht="24" customHeight="1" x14ac:dyDescent="0.2">
      <c r="A1112" s="369"/>
      <c r="B1112" s="110"/>
      <c r="C1112" s="367" t="s">
        <v>604</v>
      </c>
      <c r="D1112" s="111"/>
      <c r="E1112" s="112"/>
      <c r="F1112" s="113"/>
      <c r="G1112" s="295"/>
    </row>
    <row r="1113" spans="1:123" s="232" customFormat="1" ht="24" customHeight="1" x14ac:dyDescent="0.2">
      <c r="A1113" s="229" t="str">
        <f t="shared" ref="A1113:A1126" si="333">IFERROR(VLOOKUP(C1113,Tabla_Insumos,4,FALSE),"")</f>
        <v/>
      </c>
      <c r="B1113" s="227" t="str">
        <f t="shared" ref="B1113:B1126" si="334">IFERROR(VLOOKUP(C1113,Tabla_Insumos,5,FALSE),"")</f>
        <v/>
      </c>
      <c r="C1113" s="228"/>
      <c r="D1113" s="229" t="str">
        <f t="shared" ref="D1113:D1126" si="335">IFERROR(VLOOKUP(C1113,Tabla_Insumos,2,FALSE),"")</f>
        <v/>
      </c>
      <c r="E1113" s="230"/>
      <c r="F1113" s="231">
        <f t="shared" ref="F1113:F1126" si="336">IFERROR(VLOOKUP(C1113,Tabla_Insumos,3,FALSE),0)</f>
        <v>0</v>
      </c>
      <c r="G1113" s="296">
        <f>ROUND(E1113*F1113,2)</f>
        <v>0</v>
      </c>
    </row>
    <row r="1114" spans="1:123" s="232" customFormat="1" ht="24" customHeight="1" x14ac:dyDescent="0.2">
      <c r="A1114" s="229" t="str">
        <f t="shared" si="333"/>
        <v/>
      </c>
      <c r="B1114" s="227" t="str">
        <f t="shared" si="334"/>
        <v/>
      </c>
      <c r="C1114" s="228"/>
      <c r="D1114" s="229" t="str">
        <f t="shared" si="335"/>
        <v/>
      </c>
      <c r="E1114" s="230"/>
      <c r="F1114" s="231">
        <f t="shared" si="336"/>
        <v>0</v>
      </c>
      <c r="G1114" s="296">
        <f t="shared" ref="G1114:G1126" si="337">ROUND(E1114*F1114,2)</f>
        <v>0</v>
      </c>
    </row>
    <row r="1115" spans="1:123" s="232" customFormat="1" ht="24" customHeight="1" x14ac:dyDescent="0.2">
      <c r="A1115" s="229" t="str">
        <f t="shared" si="333"/>
        <v/>
      </c>
      <c r="B1115" s="227" t="str">
        <f t="shared" si="334"/>
        <v/>
      </c>
      <c r="C1115" s="228"/>
      <c r="D1115" s="229" t="str">
        <f t="shared" si="335"/>
        <v/>
      </c>
      <c r="E1115" s="230"/>
      <c r="F1115" s="231">
        <f t="shared" si="336"/>
        <v>0</v>
      </c>
      <c r="G1115" s="296">
        <f t="shared" si="337"/>
        <v>0</v>
      </c>
    </row>
    <row r="1116" spans="1:123" s="232" customFormat="1" ht="24" customHeight="1" x14ac:dyDescent="0.2">
      <c r="A1116" s="229" t="str">
        <f t="shared" si="333"/>
        <v/>
      </c>
      <c r="B1116" s="227" t="str">
        <f t="shared" si="334"/>
        <v/>
      </c>
      <c r="C1116" s="228"/>
      <c r="D1116" s="229" t="str">
        <f t="shared" si="335"/>
        <v/>
      </c>
      <c r="E1116" s="230"/>
      <c r="F1116" s="231">
        <f t="shared" si="336"/>
        <v>0</v>
      </c>
      <c r="G1116" s="296">
        <f t="shared" si="337"/>
        <v>0</v>
      </c>
    </row>
    <row r="1117" spans="1:123" s="232" customFormat="1" ht="24" customHeight="1" x14ac:dyDescent="0.2">
      <c r="A1117" s="229" t="str">
        <f t="shared" si="333"/>
        <v/>
      </c>
      <c r="B1117" s="227" t="str">
        <f t="shared" si="334"/>
        <v/>
      </c>
      <c r="C1117" s="228"/>
      <c r="D1117" s="229" t="str">
        <f t="shared" si="335"/>
        <v/>
      </c>
      <c r="E1117" s="230"/>
      <c r="F1117" s="231">
        <f t="shared" si="336"/>
        <v>0</v>
      </c>
      <c r="G1117" s="296">
        <f t="shared" si="337"/>
        <v>0</v>
      </c>
    </row>
    <row r="1118" spans="1:123" s="232" customFormat="1" ht="24" customHeight="1" x14ac:dyDescent="0.2">
      <c r="A1118" s="229" t="str">
        <f t="shared" si="333"/>
        <v/>
      </c>
      <c r="B1118" s="227" t="str">
        <f t="shared" si="334"/>
        <v/>
      </c>
      <c r="C1118" s="228"/>
      <c r="D1118" s="229" t="str">
        <f t="shared" si="335"/>
        <v/>
      </c>
      <c r="E1118" s="230"/>
      <c r="F1118" s="231">
        <f t="shared" si="336"/>
        <v>0</v>
      </c>
      <c r="G1118" s="296">
        <f t="shared" si="337"/>
        <v>0</v>
      </c>
    </row>
    <row r="1119" spans="1:123" s="232" customFormat="1" ht="24" customHeight="1" x14ac:dyDescent="0.2">
      <c r="A1119" s="229" t="str">
        <f t="shared" si="333"/>
        <v/>
      </c>
      <c r="B1119" s="227" t="str">
        <f t="shared" si="334"/>
        <v/>
      </c>
      <c r="C1119" s="228"/>
      <c r="D1119" s="229" t="str">
        <f t="shared" si="335"/>
        <v/>
      </c>
      <c r="E1119" s="230"/>
      <c r="F1119" s="231">
        <f t="shared" si="336"/>
        <v>0</v>
      </c>
      <c r="G1119" s="296">
        <f t="shared" si="337"/>
        <v>0</v>
      </c>
    </row>
    <row r="1120" spans="1:123" s="232" customFormat="1" ht="24" customHeight="1" x14ac:dyDescent="0.2">
      <c r="A1120" s="229" t="str">
        <f t="shared" si="333"/>
        <v/>
      </c>
      <c r="B1120" s="227" t="str">
        <f t="shared" si="334"/>
        <v/>
      </c>
      <c r="C1120" s="228"/>
      <c r="D1120" s="229" t="str">
        <f t="shared" si="335"/>
        <v/>
      </c>
      <c r="E1120" s="230"/>
      <c r="F1120" s="231">
        <f t="shared" si="336"/>
        <v>0</v>
      </c>
      <c r="G1120" s="296">
        <f t="shared" si="337"/>
        <v>0</v>
      </c>
    </row>
    <row r="1121" spans="1:7" s="232" customFormat="1" ht="24" customHeight="1" x14ac:dyDescent="0.2">
      <c r="A1121" s="229" t="str">
        <f t="shared" si="333"/>
        <v/>
      </c>
      <c r="B1121" s="227" t="str">
        <f t="shared" si="334"/>
        <v/>
      </c>
      <c r="C1121" s="228"/>
      <c r="D1121" s="229" t="str">
        <f t="shared" si="335"/>
        <v/>
      </c>
      <c r="E1121" s="230"/>
      <c r="F1121" s="231">
        <f t="shared" si="336"/>
        <v>0</v>
      </c>
      <c r="G1121" s="296">
        <f t="shared" si="337"/>
        <v>0</v>
      </c>
    </row>
    <row r="1122" spans="1:7" s="232" customFormat="1" ht="24" customHeight="1" x14ac:dyDescent="0.2">
      <c r="A1122" s="229" t="str">
        <f t="shared" si="333"/>
        <v/>
      </c>
      <c r="B1122" s="227" t="str">
        <f t="shared" si="334"/>
        <v/>
      </c>
      <c r="C1122" s="228"/>
      <c r="D1122" s="229" t="str">
        <f t="shared" si="335"/>
        <v/>
      </c>
      <c r="E1122" s="230"/>
      <c r="F1122" s="231">
        <f t="shared" si="336"/>
        <v>0</v>
      </c>
      <c r="G1122" s="296">
        <f t="shared" si="337"/>
        <v>0</v>
      </c>
    </row>
    <row r="1123" spans="1:7" s="232" customFormat="1" ht="24" customHeight="1" x14ac:dyDescent="0.2">
      <c r="A1123" s="229" t="str">
        <f t="shared" si="333"/>
        <v/>
      </c>
      <c r="B1123" s="227" t="str">
        <f t="shared" si="334"/>
        <v/>
      </c>
      <c r="C1123" s="228"/>
      <c r="D1123" s="229" t="str">
        <f t="shared" si="335"/>
        <v/>
      </c>
      <c r="E1123" s="230"/>
      <c r="F1123" s="231">
        <f t="shared" si="336"/>
        <v>0</v>
      </c>
      <c r="G1123" s="296">
        <f t="shared" si="337"/>
        <v>0</v>
      </c>
    </row>
    <row r="1124" spans="1:7" s="232" customFormat="1" ht="24" customHeight="1" x14ac:dyDescent="0.2">
      <c r="A1124" s="229" t="str">
        <f t="shared" si="333"/>
        <v/>
      </c>
      <c r="B1124" s="227" t="str">
        <f t="shared" si="334"/>
        <v/>
      </c>
      <c r="C1124" s="228"/>
      <c r="D1124" s="229" t="str">
        <f t="shared" si="335"/>
        <v/>
      </c>
      <c r="E1124" s="230"/>
      <c r="F1124" s="231">
        <f t="shared" si="336"/>
        <v>0</v>
      </c>
      <c r="G1124" s="296">
        <f t="shared" si="337"/>
        <v>0</v>
      </c>
    </row>
    <row r="1125" spans="1:7" s="232" customFormat="1" ht="24" customHeight="1" x14ac:dyDescent="0.2">
      <c r="A1125" s="229" t="str">
        <f t="shared" si="333"/>
        <v/>
      </c>
      <c r="B1125" s="227" t="str">
        <f t="shared" si="334"/>
        <v/>
      </c>
      <c r="C1125" s="228"/>
      <c r="D1125" s="229" t="str">
        <f t="shared" si="335"/>
        <v/>
      </c>
      <c r="E1125" s="230"/>
      <c r="F1125" s="231">
        <f t="shared" si="336"/>
        <v>0</v>
      </c>
      <c r="G1125" s="296">
        <f t="shared" si="337"/>
        <v>0</v>
      </c>
    </row>
    <row r="1126" spans="1:7" s="232" customFormat="1" ht="24" customHeight="1" x14ac:dyDescent="0.2">
      <c r="A1126" s="229" t="str">
        <f t="shared" si="333"/>
        <v/>
      </c>
      <c r="B1126" s="227" t="str">
        <f t="shared" si="334"/>
        <v/>
      </c>
      <c r="C1126" s="228"/>
      <c r="D1126" s="229" t="str">
        <f t="shared" si="335"/>
        <v/>
      </c>
      <c r="E1126" s="230"/>
      <c r="F1126" s="231">
        <f t="shared" si="336"/>
        <v>0</v>
      </c>
      <c r="G1126" s="296">
        <f t="shared" si="337"/>
        <v>0</v>
      </c>
    </row>
    <row r="1127" spans="1:7" ht="24" customHeight="1" x14ac:dyDescent="0.2">
      <c r="A1127" s="297"/>
      <c r="B1127" s="97"/>
      <c r="C1127" s="97"/>
      <c r="D1127" s="103"/>
      <c r="E1127" s="104"/>
      <c r="F1127" s="368" t="s">
        <v>31</v>
      </c>
      <c r="G1127" s="298">
        <f>SUBTOTAL(9,G1113:G1126)</f>
        <v>0</v>
      </c>
    </row>
    <row r="1128" spans="1:7" ht="24" customHeight="1" x14ac:dyDescent="0.2">
      <c r="A1128" s="297"/>
      <c r="B1128" s="97"/>
      <c r="C1128" s="366" t="s">
        <v>605</v>
      </c>
      <c r="D1128" s="103"/>
      <c r="E1128" s="104"/>
      <c r="F1128" s="105"/>
      <c r="G1128" s="299"/>
    </row>
    <row r="1129" spans="1:7" s="232" customFormat="1" ht="24" customHeight="1" x14ac:dyDescent="0.2">
      <c r="A1129" s="229" t="str">
        <f t="shared" ref="A1129:A1136" si="338">IFERROR(VLOOKUP(C1129,Tabla_Insumos,4,FALSE),"")</f>
        <v/>
      </c>
      <c r="B1129" s="227">
        <f t="shared" ref="B1129:B1136" si="339">IFERROR(VLOOKUP(A1129,Tabla_Indices,5,FALSE),"")</f>
        <v>0</v>
      </c>
      <c r="C1129" s="228"/>
      <c r="D1129" s="229" t="str">
        <f t="shared" ref="D1129:D1136" si="340">IFERROR(VLOOKUP(C1129,Tabla_Insumos,2,FALSE),"")</f>
        <v/>
      </c>
      <c r="E1129" s="230"/>
      <c r="F1129" s="231">
        <f t="shared" ref="F1129:F1136" si="341">IFERROR(VLOOKUP(C1129,Tabla_Insumos,3,FALSE),0)</f>
        <v>0</v>
      </c>
      <c r="G1129" s="296">
        <f>ROUND(E1129*F1129,2)</f>
        <v>0</v>
      </c>
    </row>
    <row r="1130" spans="1:7" s="232" customFormat="1" ht="24" customHeight="1" x14ac:dyDescent="0.2">
      <c r="A1130" s="229" t="str">
        <f t="shared" si="338"/>
        <v/>
      </c>
      <c r="B1130" s="227">
        <f t="shared" si="339"/>
        <v>0</v>
      </c>
      <c r="C1130" s="228"/>
      <c r="D1130" s="229" t="str">
        <f t="shared" si="340"/>
        <v/>
      </c>
      <c r="E1130" s="230"/>
      <c r="F1130" s="231">
        <f t="shared" si="341"/>
        <v>0</v>
      </c>
      <c r="G1130" s="296">
        <f>ROUND(E1130*F1130,2)</f>
        <v>0</v>
      </c>
    </row>
    <row r="1131" spans="1:7" s="232" customFormat="1" ht="24" customHeight="1" x14ac:dyDescent="0.2">
      <c r="A1131" s="229" t="str">
        <f t="shared" si="338"/>
        <v/>
      </c>
      <c r="B1131" s="227">
        <f t="shared" si="339"/>
        <v>0</v>
      </c>
      <c r="C1131" s="228"/>
      <c r="D1131" s="229" t="str">
        <f t="shared" si="340"/>
        <v/>
      </c>
      <c r="E1131" s="230"/>
      <c r="F1131" s="231">
        <f t="shared" si="341"/>
        <v>0</v>
      </c>
      <c r="G1131" s="296">
        <f t="shared" ref="G1131:G1136" si="342">ROUND(E1131*F1131,2)</f>
        <v>0</v>
      </c>
    </row>
    <row r="1132" spans="1:7" s="232" customFormat="1" ht="24" customHeight="1" x14ac:dyDescent="0.2">
      <c r="A1132" s="229" t="str">
        <f t="shared" si="338"/>
        <v/>
      </c>
      <c r="B1132" s="227">
        <f t="shared" si="339"/>
        <v>0</v>
      </c>
      <c r="C1132" s="228"/>
      <c r="D1132" s="229" t="str">
        <f t="shared" si="340"/>
        <v/>
      </c>
      <c r="E1132" s="230"/>
      <c r="F1132" s="231">
        <f t="shared" si="341"/>
        <v>0</v>
      </c>
      <c r="G1132" s="296">
        <f t="shared" si="342"/>
        <v>0</v>
      </c>
    </row>
    <row r="1133" spans="1:7" s="232" customFormat="1" ht="24" customHeight="1" x14ac:dyDescent="0.2">
      <c r="A1133" s="229" t="str">
        <f t="shared" si="338"/>
        <v/>
      </c>
      <c r="B1133" s="227">
        <f t="shared" si="339"/>
        <v>0</v>
      </c>
      <c r="C1133" s="228"/>
      <c r="D1133" s="229" t="str">
        <f t="shared" si="340"/>
        <v/>
      </c>
      <c r="E1133" s="230"/>
      <c r="F1133" s="231">
        <f t="shared" si="341"/>
        <v>0</v>
      </c>
      <c r="G1133" s="296">
        <f t="shared" si="342"/>
        <v>0</v>
      </c>
    </row>
    <row r="1134" spans="1:7" s="232" customFormat="1" ht="24" customHeight="1" x14ac:dyDescent="0.2">
      <c r="A1134" s="229" t="str">
        <f t="shared" si="338"/>
        <v/>
      </c>
      <c r="B1134" s="227">
        <f t="shared" si="339"/>
        <v>0</v>
      </c>
      <c r="C1134" s="228"/>
      <c r="D1134" s="229" t="str">
        <f t="shared" si="340"/>
        <v/>
      </c>
      <c r="E1134" s="230"/>
      <c r="F1134" s="231">
        <f t="shared" si="341"/>
        <v>0</v>
      </c>
      <c r="G1134" s="296">
        <f t="shared" si="342"/>
        <v>0</v>
      </c>
    </row>
    <row r="1135" spans="1:7" s="232" customFormat="1" ht="24" customHeight="1" x14ac:dyDescent="0.2">
      <c r="A1135" s="229" t="str">
        <f t="shared" si="338"/>
        <v/>
      </c>
      <c r="B1135" s="227">
        <f t="shared" si="339"/>
        <v>0</v>
      </c>
      <c r="C1135" s="228"/>
      <c r="D1135" s="229" t="str">
        <f t="shared" si="340"/>
        <v/>
      </c>
      <c r="E1135" s="230"/>
      <c r="F1135" s="231">
        <f t="shared" si="341"/>
        <v>0</v>
      </c>
      <c r="G1135" s="296">
        <f t="shared" si="342"/>
        <v>0</v>
      </c>
    </row>
    <row r="1136" spans="1:7" s="232" customFormat="1" ht="24" customHeight="1" x14ac:dyDescent="0.2">
      <c r="A1136" s="229" t="str">
        <f t="shared" si="338"/>
        <v/>
      </c>
      <c r="B1136" s="227">
        <f t="shared" si="339"/>
        <v>0</v>
      </c>
      <c r="C1136" s="228"/>
      <c r="D1136" s="229" t="str">
        <f t="shared" si="340"/>
        <v/>
      </c>
      <c r="E1136" s="230"/>
      <c r="F1136" s="231">
        <f t="shared" si="341"/>
        <v>0</v>
      </c>
      <c r="G1136" s="296">
        <f t="shared" si="342"/>
        <v>0</v>
      </c>
    </row>
    <row r="1137" spans="1:7" ht="24" customHeight="1" x14ac:dyDescent="0.2">
      <c r="A1137" s="297"/>
      <c r="B1137" s="97"/>
      <c r="C1137" s="97"/>
      <c r="D1137" s="103"/>
      <c r="E1137" s="104"/>
      <c r="F1137" s="368" t="s">
        <v>32</v>
      </c>
      <c r="G1137" s="298">
        <f>SUBTOTAL(9,G1129:G1136)</f>
        <v>0</v>
      </c>
    </row>
    <row r="1138" spans="1:7" ht="24" customHeight="1" x14ac:dyDescent="0.2">
      <c r="A1138" s="297"/>
      <c r="B1138" s="97"/>
      <c r="C1138" s="366" t="s">
        <v>606</v>
      </c>
      <c r="D1138" s="103"/>
      <c r="E1138" s="104"/>
      <c r="F1138" s="105"/>
      <c r="G1138" s="299"/>
    </row>
    <row r="1139" spans="1:7" s="232" customFormat="1" ht="24" customHeight="1" x14ac:dyDescent="0.2">
      <c r="A1139" s="229" t="str">
        <f t="shared" ref="A1139:A1147" si="343">IFERROR(VLOOKUP(C1139,Tabla_Insumos,4,FALSE),"")</f>
        <v/>
      </c>
      <c r="B1139" s="227" t="str">
        <f t="shared" ref="B1139:B1147" si="344">IFERROR(VLOOKUP(C1139,Tabla_Insumos,5,FALSE),"")</f>
        <v/>
      </c>
      <c r="C1139" s="228"/>
      <c r="D1139" s="229" t="str">
        <f t="shared" ref="D1139:D1147" si="345">IFERROR(VLOOKUP(C1139,Tabla_Insumos,2,FALSE),"")</f>
        <v/>
      </c>
      <c r="E1139" s="230"/>
      <c r="F1139" s="231">
        <f t="shared" ref="F1139:F1147" si="346">IFERROR(VLOOKUP(C1139,Tabla_Insumos,3,FALSE),0)</f>
        <v>0</v>
      </c>
      <c r="G1139" s="296">
        <f t="shared" ref="G1139:G1147" si="347">ROUND(E1139*F1139,2)</f>
        <v>0</v>
      </c>
    </row>
    <row r="1140" spans="1:7" s="232" customFormat="1" ht="24" customHeight="1" x14ac:dyDescent="0.2">
      <c r="A1140" s="229" t="str">
        <f t="shared" si="343"/>
        <v/>
      </c>
      <c r="B1140" s="227" t="str">
        <f t="shared" si="344"/>
        <v/>
      </c>
      <c r="C1140" s="228"/>
      <c r="D1140" s="229" t="str">
        <f t="shared" si="345"/>
        <v/>
      </c>
      <c r="E1140" s="230"/>
      <c r="F1140" s="231">
        <f t="shared" si="346"/>
        <v>0</v>
      </c>
      <c r="G1140" s="296">
        <f t="shared" si="347"/>
        <v>0</v>
      </c>
    </row>
    <row r="1141" spans="1:7" s="232" customFormat="1" ht="24" customHeight="1" x14ac:dyDescent="0.2">
      <c r="A1141" s="229" t="str">
        <f t="shared" si="343"/>
        <v/>
      </c>
      <c r="B1141" s="227" t="str">
        <f t="shared" si="344"/>
        <v/>
      </c>
      <c r="C1141" s="228"/>
      <c r="D1141" s="229" t="str">
        <f t="shared" si="345"/>
        <v/>
      </c>
      <c r="E1141" s="230"/>
      <c r="F1141" s="231">
        <f t="shared" si="346"/>
        <v>0</v>
      </c>
      <c r="G1141" s="296">
        <f t="shared" si="347"/>
        <v>0</v>
      </c>
    </row>
    <row r="1142" spans="1:7" s="232" customFormat="1" ht="24" customHeight="1" x14ac:dyDescent="0.2">
      <c r="A1142" s="229" t="str">
        <f t="shared" si="343"/>
        <v/>
      </c>
      <c r="B1142" s="227" t="str">
        <f t="shared" si="344"/>
        <v/>
      </c>
      <c r="C1142" s="228"/>
      <c r="D1142" s="229" t="str">
        <f t="shared" si="345"/>
        <v/>
      </c>
      <c r="E1142" s="230"/>
      <c r="F1142" s="231">
        <f t="shared" si="346"/>
        <v>0</v>
      </c>
      <c r="G1142" s="296">
        <f t="shared" si="347"/>
        <v>0</v>
      </c>
    </row>
    <row r="1143" spans="1:7" s="232" customFormat="1" ht="24" customHeight="1" x14ac:dyDescent="0.2">
      <c r="A1143" s="229" t="str">
        <f t="shared" si="343"/>
        <v/>
      </c>
      <c r="B1143" s="227" t="str">
        <f t="shared" si="344"/>
        <v/>
      </c>
      <c r="C1143" s="228"/>
      <c r="D1143" s="229" t="str">
        <f t="shared" si="345"/>
        <v/>
      </c>
      <c r="E1143" s="230"/>
      <c r="F1143" s="231">
        <f t="shared" si="346"/>
        <v>0</v>
      </c>
      <c r="G1143" s="296">
        <f t="shared" si="347"/>
        <v>0</v>
      </c>
    </row>
    <row r="1144" spans="1:7" s="232" customFormat="1" ht="24" customHeight="1" x14ac:dyDescent="0.2">
      <c r="A1144" s="229" t="str">
        <f t="shared" si="343"/>
        <v/>
      </c>
      <c r="B1144" s="227" t="str">
        <f t="shared" si="344"/>
        <v/>
      </c>
      <c r="C1144" s="228"/>
      <c r="D1144" s="229" t="str">
        <f t="shared" si="345"/>
        <v/>
      </c>
      <c r="E1144" s="230"/>
      <c r="F1144" s="231">
        <f t="shared" si="346"/>
        <v>0</v>
      </c>
      <c r="G1144" s="296">
        <f t="shared" si="347"/>
        <v>0</v>
      </c>
    </row>
    <row r="1145" spans="1:7" s="232" customFormat="1" ht="24" customHeight="1" x14ac:dyDescent="0.2">
      <c r="A1145" s="229" t="str">
        <f t="shared" si="343"/>
        <v/>
      </c>
      <c r="B1145" s="227" t="str">
        <f t="shared" si="344"/>
        <v/>
      </c>
      <c r="C1145" s="228"/>
      <c r="D1145" s="229" t="str">
        <f t="shared" si="345"/>
        <v/>
      </c>
      <c r="E1145" s="230"/>
      <c r="F1145" s="231">
        <f t="shared" si="346"/>
        <v>0</v>
      </c>
      <c r="G1145" s="296">
        <f t="shared" si="347"/>
        <v>0</v>
      </c>
    </row>
    <row r="1146" spans="1:7" s="232" customFormat="1" ht="24" customHeight="1" x14ac:dyDescent="0.2">
      <c r="A1146" s="229" t="str">
        <f t="shared" si="343"/>
        <v/>
      </c>
      <c r="B1146" s="227" t="str">
        <f t="shared" si="344"/>
        <v/>
      </c>
      <c r="C1146" s="228"/>
      <c r="D1146" s="229" t="str">
        <f t="shared" si="345"/>
        <v/>
      </c>
      <c r="E1146" s="230"/>
      <c r="F1146" s="231">
        <f t="shared" si="346"/>
        <v>0</v>
      </c>
      <c r="G1146" s="296">
        <f t="shared" si="347"/>
        <v>0</v>
      </c>
    </row>
    <row r="1147" spans="1:7" s="232" customFormat="1" ht="24" customHeight="1" x14ac:dyDescent="0.2">
      <c r="A1147" s="229" t="str">
        <f t="shared" si="343"/>
        <v/>
      </c>
      <c r="B1147" s="227" t="str">
        <f t="shared" si="344"/>
        <v/>
      </c>
      <c r="C1147" s="228"/>
      <c r="D1147" s="229" t="str">
        <f t="shared" si="345"/>
        <v/>
      </c>
      <c r="E1147" s="230"/>
      <c r="F1147" s="231">
        <f t="shared" si="346"/>
        <v>0</v>
      </c>
      <c r="G1147" s="296">
        <f t="shared" si="347"/>
        <v>0</v>
      </c>
    </row>
    <row r="1148" spans="1:7" ht="24" customHeight="1" x14ac:dyDescent="0.2">
      <c r="A1148" s="300"/>
      <c r="B1148" s="103"/>
      <c r="C1148" s="97"/>
      <c r="D1148" s="103"/>
      <c r="E1148" s="104"/>
      <c r="F1148" s="368" t="s">
        <v>33</v>
      </c>
      <c r="G1148" s="298">
        <f>SUBTOTAL(9,G1139:G1147)</f>
        <v>0</v>
      </c>
    </row>
    <row r="1149" spans="1:7" ht="24" customHeight="1" x14ac:dyDescent="0.2">
      <c r="A1149" s="301"/>
      <c r="B1149" s="103"/>
      <c r="C1149" s="97"/>
      <c r="D1149" s="103"/>
      <c r="E1149" s="104"/>
      <c r="F1149" s="105"/>
      <c r="G1149" s="299"/>
    </row>
    <row r="1150" spans="1:7" ht="24" customHeight="1" x14ac:dyDescent="0.2">
      <c r="A1150" s="302" t="str">
        <f>B1108</f>
        <v/>
      </c>
      <c r="B1150" s="303" t="str">
        <f>C1108</f>
        <v/>
      </c>
      <c r="C1150" s="111"/>
      <c r="D1150" s="111" t="s">
        <v>34</v>
      </c>
      <c r="E1150" s="112"/>
      <c r="F1150" s="305" t="s">
        <v>35</v>
      </c>
      <c r="G1150" s="304">
        <f>SUBTOTAL(9,G1113:G1149)</f>
        <v>0</v>
      </c>
    </row>
    <row r="1152" spans="1:7" ht="24" customHeight="1" x14ac:dyDescent="0.2">
      <c r="A1152" s="284" t="s">
        <v>37</v>
      </c>
      <c r="B1152" s="285"/>
      <c r="C1152" s="285"/>
      <c r="D1152" s="285"/>
      <c r="E1152" s="285"/>
      <c r="F1152" s="285"/>
      <c r="G1152" s="286"/>
    </row>
    <row r="1153" spans="1:123" ht="24" customHeight="1" x14ac:dyDescent="0.2">
      <c r="A1153" s="287" t="s">
        <v>602</v>
      </c>
      <c r="B1153" s="99" t="str">
        <f>Comitente</f>
        <v>DIRECCION PROVINCIAL REDES DE GAS</v>
      </c>
      <c r="C1153" s="94"/>
      <c r="D1153" s="100"/>
      <c r="E1153" s="100"/>
      <c r="F1153" s="101"/>
      <c r="G1153" s="288"/>
    </row>
    <row r="1154" spans="1:123" ht="24" customHeight="1" x14ac:dyDescent="0.2">
      <c r="A1154" s="287" t="s">
        <v>603</v>
      </c>
      <c r="B1154" s="99">
        <f>Contratista</f>
        <v>0</v>
      </c>
      <c r="C1154" s="95"/>
      <c r="D1154" s="95"/>
      <c r="E1154" s="95"/>
      <c r="F1154" s="102"/>
      <c r="G1154" s="289"/>
    </row>
    <row r="1155" spans="1:123" ht="24" customHeight="1" x14ac:dyDescent="0.2">
      <c r="A1155" s="287" t="s">
        <v>24</v>
      </c>
      <c r="B1155" s="99" t="str">
        <f>Obra</f>
        <v>“SERVICIO de MANTENIMIENTO de las INSTALACIONES de GAS en los ESTABLECIMIENTOS EDUCATIVOS”</v>
      </c>
      <c r="C1155" s="95"/>
      <c r="D1155" s="95"/>
      <c r="E1155" s="95"/>
      <c r="F1155" s="102" t="s">
        <v>38</v>
      </c>
      <c r="G1155" s="290">
        <f>Fecha_Base</f>
        <v>0</v>
      </c>
    </row>
    <row r="1156" spans="1:123" ht="24" customHeight="1" x14ac:dyDescent="0.2">
      <c r="A1156" s="291" t="s">
        <v>601</v>
      </c>
      <c r="B1156" s="96" t="str">
        <f>Ubicación</f>
        <v>DEPARTAMENTO JACHAL A</v>
      </c>
      <c r="C1156" s="96"/>
      <c r="D1156" s="103"/>
      <c r="E1156" s="104"/>
      <c r="F1156" s="105"/>
      <c r="G1156" s="292"/>
    </row>
    <row r="1157" spans="1:123" ht="24" customHeight="1" x14ac:dyDescent="0.2">
      <c r="A1157" s="291" t="s">
        <v>39</v>
      </c>
      <c r="B1157" s="106" t="str">
        <f>IFERROR(VALUE(LEFT(B1158,FIND(".",B1158)-1)),"")</f>
        <v/>
      </c>
      <c r="C1157" s="97" t="str">
        <f>IFERROR(VLOOKUP(B1157,Tabla_CyP,2,FALSE),"")</f>
        <v/>
      </c>
      <c r="D1157" s="97"/>
      <c r="E1157" s="104"/>
      <c r="F1157" s="105"/>
      <c r="G1157" s="292"/>
    </row>
    <row r="1158" spans="1:123" ht="24" customHeight="1" x14ac:dyDescent="0.2">
      <c r="A1158" s="291" t="s">
        <v>25</v>
      </c>
      <c r="B1158" s="107" t="str">
        <f>IFERROR(VLOOKUP(COUNTIF($A$1:A1158,"ANALISIS DE PRECIOS"),Tabla_NumeroItem,2,FALSE),"")</f>
        <v/>
      </c>
      <c r="C1158" s="97" t="str">
        <f>IFERROR(VLOOKUP(B1158,Tabla_CyP,2,FALSE),"")</f>
        <v/>
      </c>
      <c r="D1158" s="103"/>
      <c r="E1158" s="104"/>
      <c r="F1158" s="102" t="s">
        <v>26</v>
      </c>
      <c r="G1158" s="293" t="str">
        <f>IFERROR(VLOOKUP(B1158,Tabla_CyP,4,FALSE),"")</f>
        <v/>
      </c>
    </row>
    <row r="1159" spans="1:123" ht="24" customHeight="1" x14ac:dyDescent="0.2">
      <c r="A1159" s="291"/>
      <c r="B1159" s="96"/>
      <c r="C1159" s="97"/>
      <c r="D1159" s="103"/>
      <c r="E1159" s="104"/>
      <c r="F1159" s="105"/>
      <c r="G1159" s="292"/>
    </row>
    <row r="1160" spans="1:123" ht="24" customHeight="1" x14ac:dyDescent="0.2">
      <c r="A1160" s="389" t="s">
        <v>507</v>
      </c>
      <c r="B1160" s="390"/>
      <c r="C1160" s="391" t="s">
        <v>0</v>
      </c>
      <c r="D1160" s="391" t="s">
        <v>27</v>
      </c>
      <c r="E1160" s="393" t="s">
        <v>28</v>
      </c>
      <c r="F1160" s="387" t="s">
        <v>29</v>
      </c>
      <c r="G1160" s="387" t="s">
        <v>30</v>
      </c>
    </row>
    <row r="1161" spans="1:123" s="109" customFormat="1" ht="24" customHeight="1" x14ac:dyDescent="0.2">
      <c r="A1161" s="108" t="s">
        <v>508</v>
      </c>
      <c r="B1161" s="108" t="s">
        <v>509</v>
      </c>
      <c r="C1161" s="392"/>
      <c r="D1161" s="392"/>
      <c r="E1161" s="394"/>
      <c r="F1161" s="388"/>
      <c r="G1161" s="388"/>
      <c r="H1161" s="233"/>
      <c r="I1161" s="233"/>
      <c r="J1161" s="233"/>
      <c r="K1161" s="233"/>
      <c r="L1161" s="233"/>
      <c r="M1161" s="233"/>
      <c r="N1161" s="233"/>
      <c r="O1161" s="233"/>
      <c r="P1161" s="233"/>
      <c r="Q1161" s="233"/>
      <c r="R1161" s="233"/>
      <c r="S1161" s="233"/>
      <c r="T1161" s="233"/>
      <c r="U1161" s="233"/>
      <c r="V1161" s="233"/>
      <c r="W1161" s="233"/>
      <c r="X1161" s="233"/>
      <c r="Y1161" s="233"/>
      <c r="Z1161" s="233"/>
      <c r="AA1161" s="233"/>
      <c r="AB1161" s="233"/>
      <c r="AC1161" s="233"/>
      <c r="AD1161" s="233"/>
      <c r="AE1161" s="233"/>
      <c r="AF1161" s="233"/>
      <c r="AG1161" s="233"/>
      <c r="AH1161" s="233"/>
      <c r="AI1161" s="233"/>
      <c r="AJ1161" s="233"/>
      <c r="AK1161" s="233"/>
      <c r="AL1161" s="233"/>
      <c r="AM1161" s="233"/>
      <c r="AN1161" s="233"/>
      <c r="AO1161" s="233"/>
      <c r="AP1161" s="233"/>
      <c r="AQ1161" s="233"/>
      <c r="AR1161" s="233"/>
      <c r="AS1161" s="233"/>
      <c r="AT1161" s="233"/>
      <c r="AU1161" s="233"/>
      <c r="AV1161" s="233"/>
      <c r="AW1161" s="233"/>
      <c r="AX1161" s="233"/>
      <c r="AY1161" s="233"/>
      <c r="AZ1161" s="233"/>
      <c r="BA1161" s="233"/>
      <c r="BB1161" s="233"/>
      <c r="BC1161" s="233"/>
      <c r="BD1161" s="233"/>
      <c r="BE1161" s="233"/>
      <c r="BF1161" s="233"/>
      <c r="BG1161" s="233"/>
      <c r="BH1161" s="233"/>
      <c r="BI1161" s="233"/>
      <c r="BJ1161" s="233"/>
      <c r="BK1161" s="233"/>
      <c r="BL1161" s="233"/>
      <c r="BM1161" s="233"/>
      <c r="BN1161" s="233"/>
      <c r="BO1161" s="233"/>
      <c r="BP1161" s="233"/>
      <c r="BQ1161" s="233"/>
      <c r="BR1161" s="233"/>
      <c r="BS1161" s="233"/>
      <c r="BT1161" s="233"/>
      <c r="BU1161" s="233"/>
      <c r="BV1161" s="233"/>
      <c r="BW1161" s="233"/>
      <c r="BX1161" s="233"/>
      <c r="BY1161" s="233"/>
      <c r="BZ1161" s="233"/>
      <c r="CA1161" s="233"/>
      <c r="CB1161" s="233"/>
      <c r="CC1161" s="233"/>
      <c r="CD1161" s="233"/>
      <c r="CE1161" s="233"/>
      <c r="CF1161" s="233"/>
      <c r="CG1161" s="233"/>
      <c r="CH1161" s="233"/>
      <c r="CI1161" s="233"/>
      <c r="CJ1161" s="233"/>
      <c r="CK1161" s="233"/>
      <c r="CL1161" s="233"/>
      <c r="CM1161" s="233"/>
      <c r="CN1161" s="233"/>
      <c r="CO1161" s="233"/>
      <c r="CP1161" s="233"/>
      <c r="CQ1161" s="233"/>
      <c r="CR1161" s="233"/>
      <c r="CS1161" s="233"/>
      <c r="CT1161" s="233"/>
      <c r="CU1161" s="233"/>
      <c r="CV1161" s="233"/>
      <c r="CW1161" s="233"/>
      <c r="CX1161" s="233"/>
      <c r="CY1161" s="233"/>
      <c r="CZ1161" s="233"/>
      <c r="DA1161" s="233"/>
      <c r="DB1161" s="233"/>
      <c r="DC1161" s="233"/>
      <c r="DD1161" s="233"/>
      <c r="DE1161" s="233"/>
      <c r="DF1161" s="233"/>
      <c r="DG1161" s="233"/>
      <c r="DH1161" s="233"/>
      <c r="DI1161" s="233"/>
      <c r="DJ1161" s="233"/>
      <c r="DK1161" s="233"/>
      <c r="DL1161" s="233"/>
      <c r="DM1161" s="233"/>
      <c r="DN1161" s="233"/>
      <c r="DO1161" s="233"/>
      <c r="DP1161" s="233"/>
      <c r="DQ1161" s="233"/>
      <c r="DR1161" s="233"/>
      <c r="DS1161" s="233"/>
    </row>
    <row r="1162" spans="1:123" ht="24" customHeight="1" x14ac:dyDescent="0.2">
      <c r="A1162" s="369"/>
      <c r="B1162" s="110"/>
      <c r="C1162" s="367" t="s">
        <v>604</v>
      </c>
      <c r="D1162" s="111"/>
      <c r="E1162" s="112"/>
      <c r="F1162" s="113"/>
      <c r="G1162" s="295"/>
    </row>
    <row r="1163" spans="1:123" s="232" customFormat="1" ht="24" customHeight="1" x14ac:dyDescent="0.2">
      <c r="A1163" s="229" t="str">
        <f t="shared" ref="A1163:A1176" si="348">IFERROR(VLOOKUP(C1163,Tabla_Insumos,4,FALSE),"")</f>
        <v/>
      </c>
      <c r="B1163" s="227" t="str">
        <f t="shared" ref="B1163:B1176" si="349">IFERROR(VLOOKUP(C1163,Tabla_Insumos,5,FALSE),"")</f>
        <v/>
      </c>
      <c r="C1163" s="228"/>
      <c r="D1163" s="229" t="str">
        <f t="shared" ref="D1163:D1176" si="350">IFERROR(VLOOKUP(C1163,Tabla_Insumos,2,FALSE),"")</f>
        <v/>
      </c>
      <c r="E1163" s="230"/>
      <c r="F1163" s="231">
        <f t="shared" ref="F1163:F1176" si="351">IFERROR(VLOOKUP(C1163,Tabla_Insumos,3,FALSE),0)</f>
        <v>0</v>
      </c>
      <c r="G1163" s="296">
        <f>ROUND(E1163*F1163,2)</f>
        <v>0</v>
      </c>
    </row>
    <row r="1164" spans="1:123" s="232" customFormat="1" ht="24" customHeight="1" x14ac:dyDescent="0.2">
      <c r="A1164" s="229" t="str">
        <f t="shared" si="348"/>
        <v/>
      </c>
      <c r="B1164" s="227" t="str">
        <f t="shared" si="349"/>
        <v/>
      </c>
      <c r="C1164" s="228"/>
      <c r="D1164" s="229" t="str">
        <f t="shared" si="350"/>
        <v/>
      </c>
      <c r="E1164" s="230"/>
      <c r="F1164" s="231">
        <f t="shared" si="351"/>
        <v>0</v>
      </c>
      <c r="G1164" s="296">
        <f t="shared" ref="G1164:G1176" si="352">ROUND(E1164*F1164,2)</f>
        <v>0</v>
      </c>
    </row>
    <row r="1165" spans="1:123" s="232" customFormat="1" ht="24" customHeight="1" x14ac:dyDescent="0.2">
      <c r="A1165" s="229" t="str">
        <f t="shared" si="348"/>
        <v/>
      </c>
      <c r="B1165" s="227" t="str">
        <f t="shared" si="349"/>
        <v/>
      </c>
      <c r="C1165" s="228"/>
      <c r="D1165" s="229" t="str">
        <f t="shared" si="350"/>
        <v/>
      </c>
      <c r="E1165" s="230"/>
      <c r="F1165" s="231">
        <f t="shared" si="351"/>
        <v>0</v>
      </c>
      <c r="G1165" s="296">
        <f t="shared" si="352"/>
        <v>0</v>
      </c>
    </row>
    <row r="1166" spans="1:123" s="232" customFormat="1" ht="24" customHeight="1" x14ac:dyDescent="0.2">
      <c r="A1166" s="229" t="str">
        <f t="shared" si="348"/>
        <v/>
      </c>
      <c r="B1166" s="227" t="str">
        <f t="shared" si="349"/>
        <v/>
      </c>
      <c r="C1166" s="228"/>
      <c r="D1166" s="229" t="str">
        <f t="shared" si="350"/>
        <v/>
      </c>
      <c r="E1166" s="230"/>
      <c r="F1166" s="231">
        <f t="shared" si="351"/>
        <v>0</v>
      </c>
      <c r="G1166" s="296">
        <f t="shared" si="352"/>
        <v>0</v>
      </c>
    </row>
    <row r="1167" spans="1:123" s="232" customFormat="1" ht="24" customHeight="1" x14ac:dyDescent="0.2">
      <c r="A1167" s="229" t="str">
        <f t="shared" si="348"/>
        <v/>
      </c>
      <c r="B1167" s="227" t="str">
        <f t="shared" si="349"/>
        <v/>
      </c>
      <c r="C1167" s="228"/>
      <c r="D1167" s="229" t="str">
        <f t="shared" si="350"/>
        <v/>
      </c>
      <c r="E1167" s="230"/>
      <c r="F1167" s="231">
        <f t="shared" si="351"/>
        <v>0</v>
      </c>
      <c r="G1167" s="296">
        <f t="shared" si="352"/>
        <v>0</v>
      </c>
    </row>
    <row r="1168" spans="1:123" s="232" customFormat="1" ht="24" customHeight="1" x14ac:dyDescent="0.2">
      <c r="A1168" s="229" t="str">
        <f t="shared" si="348"/>
        <v/>
      </c>
      <c r="B1168" s="227" t="str">
        <f t="shared" si="349"/>
        <v/>
      </c>
      <c r="C1168" s="228"/>
      <c r="D1168" s="229" t="str">
        <f t="shared" si="350"/>
        <v/>
      </c>
      <c r="E1168" s="230"/>
      <c r="F1168" s="231">
        <f t="shared" si="351"/>
        <v>0</v>
      </c>
      <c r="G1168" s="296">
        <f t="shared" si="352"/>
        <v>0</v>
      </c>
    </row>
    <row r="1169" spans="1:7" s="232" customFormat="1" ht="24" customHeight="1" x14ac:dyDescent="0.2">
      <c r="A1169" s="229" t="str">
        <f t="shared" si="348"/>
        <v/>
      </c>
      <c r="B1169" s="227" t="str">
        <f t="shared" si="349"/>
        <v/>
      </c>
      <c r="C1169" s="228"/>
      <c r="D1169" s="229" t="str">
        <f t="shared" si="350"/>
        <v/>
      </c>
      <c r="E1169" s="230"/>
      <c r="F1169" s="231">
        <f t="shared" si="351"/>
        <v>0</v>
      </c>
      <c r="G1169" s="296">
        <f t="shared" si="352"/>
        <v>0</v>
      </c>
    </row>
    <row r="1170" spans="1:7" s="232" customFormat="1" ht="24" customHeight="1" x14ac:dyDescent="0.2">
      <c r="A1170" s="229" t="str">
        <f t="shared" si="348"/>
        <v/>
      </c>
      <c r="B1170" s="227" t="str">
        <f t="shared" si="349"/>
        <v/>
      </c>
      <c r="C1170" s="228"/>
      <c r="D1170" s="229" t="str">
        <f t="shared" si="350"/>
        <v/>
      </c>
      <c r="E1170" s="230"/>
      <c r="F1170" s="231">
        <f t="shared" si="351"/>
        <v>0</v>
      </c>
      <c r="G1170" s="296">
        <f t="shared" si="352"/>
        <v>0</v>
      </c>
    </row>
    <row r="1171" spans="1:7" s="232" customFormat="1" ht="24" customHeight="1" x14ac:dyDescent="0.2">
      <c r="A1171" s="229" t="str">
        <f t="shared" si="348"/>
        <v/>
      </c>
      <c r="B1171" s="227" t="str">
        <f t="shared" si="349"/>
        <v/>
      </c>
      <c r="C1171" s="228"/>
      <c r="D1171" s="229" t="str">
        <f t="shared" si="350"/>
        <v/>
      </c>
      <c r="E1171" s="230"/>
      <c r="F1171" s="231">
        <f t="shared" si="351"/>
        <v>0</v>
      </c>
      <c r="G1171" s="296">
        <f t="shared" si="352"/>
        <v>0</v>
      </c>
    </row>
    <row r="1172" spans="1:7" s="232" customFormat="1" ht="24" customHeight="1" x14ac:dyDescent="0.2">
      <c r="A1172" s="229" t="str">
        <f t="shared" si="348"/>
        <v/>
      </c>
      <c r="B1172" s="227" t="str">
        <f t="shared" si="349"/>
        <v/>
      </c>
      <c r="C1172" s="228"/>
      <c r="D1172" s="229" t="str">
        <f t="shared" si="350"/>
        <v/>
      </c>
      <c r="E1172" s="230"/>
      <c r="F1172" s="231">
        <f t="shared" si="351"/>
        <v>0</v>
      </c>
      <c r="G1172" s="296">
        <f t="shared" si="352"/>
        <v>0</v>
      </c>
    </row>
    <row r="1173" spans="1:7" s="232" customFormat="1" ht="24" customHeight="1" x14ac:dyDescent="0.2">
      <c r="A1173" s="229" t="str">
        <f t="shared" si="348"/>
        <v/>
      </c>
      <c r="B1173" s="227" t="str">
        <f t="shared" si="349"/>
        <v/>
      </c>
      <c r="C1173" s="228"/>
      <c r="D1173" s="229" t="str">
        <f t="shared" si="350"/>
        <v/>
      </c>
      <c r="E1173" s="230"/>
      <c r="F1173" s="231">
        <f t="shared" si="351"/>
        <v>0</v>
      </c>
      <c r="G1173" s="296">
        <f t="shared" si="352"/>
        <v>0</v>
      </c>
    </row>
    <row r="1174" spans="1:7" s="232" customFormat="1" ht="24" customHeight="1" x14ac:dyDescent="0.2">
      <c r="A1174" s="229" t="str">
        <f t="shared" si="348"/>
        <v/>
      </c>
      <c r="B1174" s="227" t="str">
        <f t="shared" si="349"/>
        <v/>
      </c>
      <c r="C1174" s="228"/>
      <c r="D1174" s="229" t="str">
        <f t="shared" si="350"/>
        <v/>
      </c>
      <c r="E1174" s="230"/>
      <c r="F1174" s="231">
        <f t="shared" si="351"/>
        <v>0</v>
      </c>
      <c r="G1174" s="296">
        <f t="shared" si="352"/>
        <v>0</v>
      </c>
    </row>
    <row r="1175" spans="1:7" s="232" customFormat="1" ht="24" customHeight="1" x14ac:dyDescent="0.2">
      <c r="A1175" s="229" t="str">
        <f t="shared" si="348"/>
        <v/>
      </c>
      <c r="B1175" s="227" t="str">
        <f t="shared" si="349"/>
        <v/>
      </c>
      <c r="C1175" s="228"/>
      <c r="D1175" s="229" t="str">
        <f t="shared" si="350"/>
        <v/>
      </c>
      <c r="E1175" s="230"/>
      <c r="F1175" s="231">
        <f t="shared" si="351"/>
        <v>0</v>
      </c>
      <c r="G1175" s="296">
        <f t="shared" si="352"/>
        <v>0</v>
      </c>
    </row>
    <row r="1176" spans="1:7" s="232" customFormat="1" ht="24" customHeight="1" x14ac:dyDescent="0.2">
      <c r="A1176" s="229" t="str">
        <f t="shared" si="348"/>
        <v/>
      </c>
      <c r="B1176" s="227" t="str">
        <f t="shared" si="349"/>
        <v/>
      </c>
      <c r="C1176" s="228"/>
      <c r="D1176" s="229" t="str">
        <f t="shared" si="350"/>
        <v/>
      </c>
      <c r="E1176" s="230"/>
      <c r="F1176" s="231">
        <f t="shared" si="351"/>
        <v>0</v>
      </c>
      <c r="G1176" s="296">
        <f t="shared" si="352"/>
        <v>0</v>
      </c>
    </row>
    <row r="1177" spans="1:7" ht="24" customHeight="1" x14ac:dyDescent="0.2">
      <c r="A1177" s="297"/>
      <c r="B1177" s="97"/>
      <c r="C1177" s="97"/>
      <c r="D1177" s="103"/>
      <c r="E1177" s="104"/>
      <c r="F1177" s="368" t="s">
        <v>31</v>
      </c>
      <c r="G1177" s="298">
        <f>SUBTOTAL(9,G1163:G1176)</f>
        <v>0</v>
      </c>
    </row>
    <row r="1178" spans="1:7" ht="24" customHeight="1" x14ac:dyDescent="0.2">
      <c r="A1178" s="297"/>
      <c r="B1178" s="97"/>
      <c r="C1178" s="366" t="s">
        <v>605</v>
      </c>
      <c r="D1178" s="103"/>
      <c r="E1178" s="104"/>
      <c r="F1178" s="105"/>
      <c r="G1178" s="299"/>
    </row>
    <row r="1179" spans="1:7" s="232" customFormat="1" ht="24" customHeight="1" x14ac:dyDescent="0.2">
      <c r="A1179" s="229" t="str">
        <f t="shared" ref="A1179:A1186" si="353">IFERROR(VLOOKUP(C1179,Tabla_Insumos,4,FALSE),"")</f>
        <v/>
      </c>
      <c r="B1179" s="227">
        <f t="shared" ref="B1179:B1186" si="354">IFERROR(VLOOKUP(A1179,Tabla_Indices,5,FALSE),"")</f>
        <v>0</v>
      </c>
      <c r="C1179" s="228"/>
      <c r="D1179" s="229" t="str">
        <f t="shared" ref="D1179:D1186" si="355">IFERROR(VLOOKUP(C1179,Tabla_Insumos,2,FALSE),"")</f>
        <v/>
      </c>
      <c r="E1179" s="230"/>
      <c r="F1179" s="231">
        <f t="shared" ref="F1179:F1186" si="356">IFERROR(VLOOKUP(C1179,Tabla_Insumos,3,FALSE),0)</f>
        <v>0</v>
      </c>
      <c r="G1179" s="296">
        <f>ROUND(E1179*F1179,2)</f>
        <v>0</v>
      </c>
    </row>
    <row r="1180" spans="1:7" s="232" customFormat="1" ht="24" customHeight="1" x14ac:dyDescent="0.2">
      <c r="A1180" s="229" t="str">
        <f t="shared" si="353"/>
        <v/>
      </c>
      <c r="B1180" s="227">
        <f t="shared" si="354"/>
        <v>0</v>
      </c>
      <c r="C1180" s="228"/>
      <c r="D1180" s="229" t="str">
        <f t="shared" si="355"/>
        <v/>
      </c>
      <c r="E1180" s="230"/>
      <c r="F1180" s="231">
        <f t="shared" si="356"/>
        <v>0</v>
      </c>
      <c r="G1180" s="296">
        <f>ROUND(E1180*F1180,2)</f>
        <v>0</v>
      </c>
    </row>
    <row r="1181" spans="1:7" s="232" customFormat="1" ht="24" customHeight="1" x14ac:dyDescent="0.2">
      <c r="A1181" s="229" t="str">
        <f t="shared" si="353"/>
        <v/>
      </c>
      <c r="B1181" s="227">
        <f t="shared" si="354"/>
        <v>0</v>
      </c>
      <c r="C1181" s="228"/>
      <c r="D1181" s="229" t="str">
        <f t="shared" si="355"/>
        <v/>
      </c>
      <c r="E1181" s="230"/>
      <c r="F1181" s="231">
        <f t="shared" si="356"/>
        <v>0</v>
      </c>
      <c r="G1181" s="296">
        <f t="shared" ref="G1181:G1186" si="357">ROUND(E1181*F1181,2)</f>
        <v>0</v>
      </c>
    </row>
    <row r="1182" spans="1:7" s="232" customFormat="1" ht="24" customHeight="1" x14ac:dyDescent="0.2">
      <c r="A1182" s="229" t="str">
        <f t="shared" si="353"/>
        <v/>
      </c>
      <c r="B1182" s="227">
        <f t="shared" si="354"/>
        <v>0</v>
      </c>
      <c r="C1182" s="228"/>
      <c r="D1182" s="229" t="str">
        <f t="shared" si="355"/>
        <v/>
      </c>
      <c r="E1182" s="230"/>
      <c r="F1182" s="231">
        <f t="shared" si="356"/>
        <v>0</v>
      </c>
      <c r="G1182" s="296">
        <f t="shared" si="357"/>
        <v>0</v>
      </c>
    </row>
    <row r="1183" spans="1:7" s="232" customFormat="1" ht="24" customHeight="1" x14ac:dyDescent="0.2">
      <c r="A1183" s="229" t="str">
        <f t="shared" si="353"/>
        <v/>
      </c>
      <c r="B1183" s="227">
        <f t="shared" si="354"/>
        <v>0</v>
      </c>
      <c r="C1183" s="228"/>
      <c r="D1183" s="229" t="str">
        <f t="shared" si="355"/>
        <v/>
      </c>
      <c r="E1183" s="230"/>
      <c r="F1183" s="231">
        <f t="shared" si="356"/>
        <v>0</v>
      </c>
      <c r="G1183" s="296">
        <f t="shared" si="357"/>
        <v>0</v>
      </c>
    </row>
    <row r="1184" spans="1:7" s="232" customFormat="1" ht="24" customHeight="1" x14ac:dyDescent="0.2">
      <c r="A1184" s="229" t="str">
        <f t="shared" si="353"/>
        <v/>
      </c>
      <c r="B1184" s="227">
        <f t="shared" si="354"/>
        <v>0</v>
      </c>
      <c r="C1184" s="228"/>
      <c r="D1184" s="229" t="str">
        <f t="shared" si="355"/>
        <v/>
      </c>
      <c r="E1184" s="230"/>
      <c r="F1184" s="231">
        <f t="shared" si="356"/>
        <v>0</v>
      </c>
      <c r="G1184" s="296">
        <f t="shared" si="357"/>
        <v>0</v>
      </c>
    </row>
    <row r="1185" spans="1:7" s="232" customFormat="1" ht="24" customHeight="1" x14ac:dyDescent="0.2">
      <c r="A1185" s="229" t="str">
        <f t="shared" si="353"/>
        <v/>
      </c>
      <c r="B1185" s="227">
        <f t="shared" si="354"/>
        <v>0</v>
      </c>
      <c r="C1185" s="228"/>
      <c r="D1185" s="229" t="str">
        <f t="shared" si="355"/>
        <v/>
      </c>
      <c r="E1185" s="230"/>
      <c r="F1185" s="231">
        <f t="shared" si="356"/>
        <v>0</v>
      </c>
      <c r="G1185" s="296">
        <f t="shared" si="357"/>
        <v>0</v>
      </c>
    </row>
    <row r="1186" spans="1:7" s="232" customFormat="1" ht="24" customHeight="1" x14ac:dyDescent="0.2">
      <c r="A1186" s="229" t="str">
        <f t="shared" si="353"/>
        <v/>
      </c>
      <c r="B1186" s="227">
        <f t="shared" si="354"/>
        <v>0</v>
      </c>
      <c r="C1186" s="228"/>
      <c r="D1186" s="229" t="str">
        <f t="shared" si="355"/>
        <v/>
      </c>
      <c r="E1186" s="230"/>
      <c r="F1186" s="231">
        <f t="shared" si="356"/>
        <v>0</v>
      </c>
      <c r="G1186" s="296">
        <f t="shared" si="357"/>
        <v>0</v>
      </c>
    </row>
    <row r="1187" spans="1:7" ht="24" customHeight="1" x14ac:dyDescent="0.2">
      <c r="A1187" s="297"/>
      <c r="B1187" s="97"/>
      <c r="C1187" s="97"/>
      <c r="D1187" s="103"/>
      <c r="E1187" s="104"/>
      <c r="F1187" s="368" t="s">
        <v>32</v>
      </c>
      <c r="G1187" s="298">
        <f>SUBTOTAL(9,G1179:G1186)</f>
        <v>0</v>
      </c>
    </row>
    <row r="1188" spans="1:7" ht="24" customHeight="1" x14ac:dyDescent="0.2">
      <c r="A1188" s="297"/>
      <c r="B1188" s="97"/>
      <c r="C1188" s="366" t="s">
        <v>606</v>
      </c>
      <c r="D1188" s="103"/>
      <c r="E1188" s="104"/>
      <c r="F1188" s="105"/>
      <c r="G1188" s="299"/>
    </row>
    <row r="1189" spans="1:7" s="232" customFormat="1" ht="24" customHeight="1" x14ac:dyDescent="0.2">
      <c r="A1189" s="229" t="str">
        <f t="shared" ref="A1189:A1197" si="358">IFERROR(VLOOKUP(C1189,Tabla_Insumos,4,FALSE),"")</f>
        <v/>
      </c>
      <c r="B1189" s="227" t="str">
        <f t="shared" ref="B1189:B1197" si="359">IFERROR(VLOOKUP(C1189,Tabla_Insumos,5,FALSE),"")</f>
        <v/>
      </c>
      <c r="C1189" s="228"/>
      <c r="D1189" s="229" t="str">
        <f t="shared" ref="D1189:D1197" si="360">IFERROR(VLOOKUP(C1189,Tabla_Insumos,2,FALSE),"")</f>
        <v/>
      </c>
      <c r="E1189" s="230"/>
      <c r="F1189" s="231">
        <f t="shared" ref="F1189:F1197" si="361">IFERROR(VLOOKUP(C1189,Tabla_Insumos,3,FALSE),0)</f>
        <v>0</v>
      </c>
      <c r="G1189" s="296">
        <f t="shared" ref="G1189:G1197" si="362">ROUND(E1189*F1189,2)</f>
        <v>0</v>
      </c>
    </row>
    <row r="1190" spans="1:7" s="232" customFormat="1" ht="24" customHeight="1" x14ac:dyDescent="0.2">
      <c r="A1190" s="229" t="str">
        <f t="shared" si="358"/>
        <v/>
      </c>
      <c r="B1190" s="227" t="str">
        <f t="shared" si="359"/>
        <v/>
      </c>
      <c r="C1190" s="228"/>
      <c r="D1190" s="229" t="str">
        <f t="shared" si="360"/>
        <v/>
      </c>
      <c r="E1190" s="230"/>
      <c r="F1190" s="231">
        <f t="shared" si="361"/>
        <v>0</v>
      </c>
      <c r="G1190" s="296">
        <f t="shared" si="362"/>
        <v>0</v>
      </c>
    </row>
    <row r="1191" spans="1:7" s="232" customFormat="1" ht="24" customHeight="1" x14ac:dyDescent="0.2">
      <c r="A1191" s="229" t="str">
        <f t="shared" si="358"/>
        <v/>
      </c>
      <c r="B1191" s="227" t="str">
        <f t="shared" si="359"/>
        <v/>
      </c>
      <c r="C1191" s="228"/>
      <c r="D1191" s="229" t="str">
        <f t="shared" si="360"/>
        <v/>
      </c>
      <c r="E1191" s="230"/>
      <c r="F1191" s="231">
        <f t="shared" si="361"/>
        <v>0</v>
      </c>
      <c r="G1191" s="296">
        <f t="shared" si="362"/>
        <v>0</v>
      </c>
    </row>
    <row r="1192" spans="1:7" s="232" customFormat="1" ht="24" customHeight="1" x14ac:dyDescent="0.2">
      <c r="A1192" s="229" t="str">
        <f t="shared" si="358"/>
        <v/>
      </c>
      <c r="B1192" s="227" t="str">
        <f t="shared" si="359"/>
        <v/>
      </c>
      <c r="C1192" s="228"/>
      <c r="D1192" s="229" t="str">
        <f t="shared" si="360"/>
        <v/>
      </c>
      <c r="E1192" s="230"/>
      <c r="F1192" s="231">
        <f t="shared" si="361"/>
        <v>0</v>
      </c>
      <c r="G1192" s="296">
        <f t="shared" si="362"/>
        <v>0</v>
      </c>
    </row>
    <row r="1193" spans="1:7" s="232" customFormat="1" ht="24" customHeight="1" x14ac:dyDescent="0.2">
      <c r="A1193" s="229" t="str">
        <f t="shared" si="358"/>
        <v/>
      </c>
      <c r="B1193" s="227" t="str">
        <f t="shared" si="359"/>
        <v/>
      </c>
      <c r="C1193" s="228"/>
      <c r="D1193" s="229" t="str">
        <f t="shared" si="360"/>
        <v/>
      </c>
      <c r="E1193" s="230"/>
      <c r="F1193" s="231">
        <f t="shared" si="361"/>
        <v>0</v>
      </c>
      <c r="G1193" s="296">
        <f t="shared" si="362"/>
        <v>0</v>
      </c>
    </row>
    <row r="1194" spans="1:7" s="232" customFormat="1" ht="24" customHeight="1" x14ac:dyDescent="0.2">
      <c r="A1194" s="229" t="str">
        <f t="shared" si="358"/>
        <v/>
      </c>
      <c r="B1194" s="227" t="str">
        <f t="shared" si="359"/>
        <v/>
      </c>
      <c r="C1194" s="228"/>
      <c r="D1194" s="229" t="str">
        <f t="shared" si="360"/>
        <v/>
      </c>
      <c r="E1194" s="230"/>
      <c r="F1194" s="231">
        <f t="shared" si="361"/>
        <v>0</v>
      </c>
      <c r="G1194" s="296">
        <f t="shared" si="362"/>
        <v>0</v>
      </c>
    </row>
    <row r="1195" spans="1:7" s="232" customFormat="1" ht="24" customHeight="1" x14ac:dyDescent="0.2">
      <c r="A1195" s="229" t="str">
        <f t="shared" si="358"/>
        <v/>
      </c>
      <c r="B1195" s="227" t="str">
        <f t="shared" si="359"/>
        <v/>
      </c>
      <c r="C1195" s="228"/>
      <c r="D1195" s="229" t="str">
        <f t="shared" si="360"/>
        <v/>
      </c>
      <c r="E1195" s="230"/>
      <c r="F1195" s="231">
        <f t="shared" si="361"/>
        <v>0</v>
      </c>
      <c r="G1195" s="296">
        <f t="shared" si="362"/>
        <v>0</v>
      </c>
    </row>
    <row r="1196" spans="1:7" s="232" customFormat="1" ht="24" customHeight="1" x14ac:dyDescent="0.2">
      <c r="A1196" s="229" t="str">
        <f t="shared" si="358"/>
        <v/>
      </c>
      <c r="B1196" s="227" t="str">
        <f t="shared" si="359"/>
        <v/>
      </c>
      <c r="C1196" s="228"/>
      <c r="D1196" s="229" t="str">
        <f t="shared" si="360"/>
        <v/>
      </c>
      <c r="E1196" s="230"/>
      <c r="F1196" s="231">
        <f t="shared" si="361"/>
        <v>0</v>
      </c>
      <c r="G1196" s="296">
        <f t="shared" si="362"/>
        <v>0</v>
      </c>
    </row>
    <row r="1197" spans="1:7" s="232" customFormat="1" ht="24" customHeight="1" x14ac:dyDescent="0.2">
      <c r="A1197" s="229" t="str">
        <f t="shared" si="358"/>
        <v/>
      </c>
      <c r="B1197" s="227" t="str">
        <f t="shared" si="359"/>
        <v/>
      </c>
      <c r="C1197" s="228"/>
      <c r="D1197" s="229" t="str">
        <f t="shared" si="360"/>
        <v/>
      </c>
      <c r="E1197" s="230"/>
      <c r="F1197" s="231">
        <f t="shared" si="361"/>
        <v>0</v>
      </c>
      <c r="G1197" s="296">
        <f t="shared" si="362"/>
        <v>0</v>
      </c>
    </row>
    <row r="1198" spans="1:7" ht="24" customHeight="1" x14ac:dyDescent="0.2">
      <c r="A1198" s="300"/>
      <c r="B1198" s="103"/>
      <c r="C1198" s="97"/>
      <c r="D1198" s="103"/>
      <c r="E1198" s="104"/>
      <c r="F1198" s="368" t="s">
        <v>33</v>
      </c>
      <c r="G1198" s="298">
        <f>SUBTOTAL(9,G1189:G1197)</f>
        <v>0</v>
      </c>
    </row>
    <row r="1199" spans="1:7" ht="24" customHeight="1" x14ac:dyDescent="0.2">
      <c r="A1199" s="301"/>
      <c r="B1199" s="103"/>
      <c r="C1199" s="97"/>
      <c r="D1199" s="103"/>
      <c r="E1199" s="104"/>
      <c r="F1199" s="105"/>
      <c r="G1199" s="299"/>
    </row>
    <row r="1200" spans="1:7" ht="24" customHeight="1" x14ac:dyDescent="0.2">
      <c r="A1200" s="302" t="str">
        <f>B1158</f>
        <v/>
      </c>
      <c r="B1200" s="303" t="str">
        <f>C1158</f>
        <v/>
      </c>
      <c r="C1200" s="111"/>
      <c r="D1200" s="111" t="s">
        <v>34</v>
      </c>
      <c r="E1200" s="112"/>
      <c r="F1200" s="305" t="s">
        <v>35</v>
      </c>
      <c r="G1200" s="304">
        <f>SUBTOTAL(9,G1163:G1199)</f>
        <v>0</v>
      </c>
    </row>
    <row r="1202" spans="1:123" ht="24" customHeight="1" x14ac:dyDescent="0.2">
      <c r="A1202" s="284" t="s">
        <v>37</v>
      </c>
      <c r="B1202" s="285"/>
      <c r="C1202" s="285"/>
      <c r="D1202" s="285"/>
      <c r="E1202" s="285"/>
      <c r="F1202" s="285"/>
      <c r="G1202" s="286"/>
    </row>
    <row r="1203" spans="1:123" ht="24" customHeight="1" x14ac:dyDescent="0.2">
      <c r="A1203" s="287" t="s">
        <v>602</v>
      </c>
      <c r="B1203" s="99" t="str">
        <f>Comitente</f>
        <v>DIRECCION PROVINCIAL REDES DE GAS</v>
      </c>
      <c r="C1203" s="94"/>
      <c r="D1203" s="100"/>
      <c r="E1203" s="100"/>
      <c r="F1203" s="101"/>
      <c r="G1203" s="288"/>
    </row>
    <row r="1204" spans="1:123" ht="24" customHeight="1" x14ac:dyDescent="0.2">
      <c r="A1204" s="287" t="s">
        <v>603</v>
      </c>
      <c r="B1204" s="99">
        <f>Contratista</f>
        <v>0</v>
      </c>
      <c r="C1204" s="95"/>
      <c r="D1204" s="95"/>
      <c r="E1204" s="95"/>
      <c r="F1204" s="102"/>
      <c r="G1204" s="289"/>
    </row>
    <row r="1205" spans="1:123" ht="24" customHeight="1" x14ac:dyDescent="0.2">
      <c r="A1205" s="287" t="s">
        <v>24</v>
      </c>
      <c r="B1205" s="99" t="str">
        <f>Obra</f>
        <v>“SERVICIO de MANTENIMIENTO de las INSTALACIONES de GAS en los ESTABLECIMIENTOS EDUCATIVOS”</v>
      </c>
      <c r="C1205" s="95"/>
      <c r="D1205" s="95"/>
      <c r="E1205" s="95"/>
      <c r="F1205" s="102" t="s">
        <v>38</v>
      </c>
      <c r="G1205" s="290">
        <f>Fecha_Base</f>
        <v>0</v>
      </c>
    </row>
    <row r="1206" spans="1:123" ht="24" customHeight="1" x14ac:dyDescent="0.2">
      <c r="A1206" s="291" t="s">
        <v>601</v>
      </c>
      <c r="B1206" s="96" t="str">
        <f>Ubicación</f>
        <v>DEPARTAMENTO JACHAL A</v>
      </c>
      <c r="C1206" s="96"/>
      <c r="D1206" s="103"/>
      <c r="E1206" s="104"/>
      <c r="F1206" s="105"/>
      <c r="G1206" s="292"/>
    </row>
    <row r="1207" spans="1:123" ht="24" customHeight="1" x14ac:dyDescent="0.2">
      <c r="A1207" s="291" t="s">
        <v>39</v>
      </c>
      <c r="B1207" s="106" t="str">
        <f>IFERROR(VALUE(LEFT(B1208,FIND(".",B1208)-1)),"")</f>
        <v/>
      </c>
      <c r="C1207" s="97" t="str">
        <f>IFERROR(VLOOKUP(B1207,Tabla_CyP,2,FALSE),"")</f>
        <v/>
      </c>
      <c r="D1207" s="97"/>
      <c r="E1207" s="104"/>
      <c r="F1207" s="105"/>
      <c r="G1207" s="292"/>
    </row>
    <row r="1208" spans="1:123" ht="24" customHeight="1" x14ac:dyDescent="0.2">
      <c r="A1208" s="291" t="s">
        <v>25</v>
      </c>
      <c r="B1208" s="107" t="str">
        <f>IFERROR(VLOOKUP(COUNTIF($A$1:A1208,"ANALISIS DE PRECIOS"),Tabla_NumeroItem,2,FALSE),"")</f>
        <v/>
      </c>
      <c r="C1208" s="97" t="str">
        <f>IFERROR(VLOOKUP(B1208,Tabla_CyP,2,FALSE),"")</f>
        <v/>
      </c>
      <c r="D1208" s="103"/>
      <c r="E1208" s="104"/>
      <c r="F1208" s="102" t="s">
        <v>26</v>
      </c>
      <c r="G1208" s="293" t="str">
        <f>IFERROR(VLOOKUP(B1208,Tabla_CyP,4,FALSE),"")</f>
        <v/>
      </c>
    </row>
    <row r="1209" spans="1:123" ht="24" customHeight="1" x14ac:dyDescent="0.2">
      <c r="A1209" s="291"/>
      <c r="B1209" s="96"/>
      <c r="C1209" s="97"/>
      <c r="D1209" s="103"/>
      <c r="E1209" s="104"/>
      <c r="F1209" s="105"/>
      <c r="G1209" s="292"/>
    </row>
    <row r="1210" spans="1:123" ht="24" customHeight="1" x14ac:dyDescent="0.2">
      <c r="A1210" s="389" t="s">
        <v>507</v>
      </c>
      <c r="B1210" s="390"/>
      <c r="C1210" s="391" t="s">
        <v>0</v>
      </c>
      <c r="D1210" s="391" t="s">
        <v>27</v>
      </c>
      <c r="E1210" s="393" t="s">
        <v>28</v>
      </c>
      <c r="F1210" s="387" t="s">
        <v>29</v>
      </c>
      <c r="G1210" s="387" t="s">
        <v>30</v>
      </c>
    </row>
    <row r="1211" spans="1:123" s="109" customFormat="1" ht="24" customHeight="1" x14ac:dyDescent="0.2">
      <c r="A1211" s="108" t="s">
        <v>508</v>
      </c>
      <c r="B1211" s="108" t="s">
        <v>509</v>
      </c>
      <c r="C1211" s="392"/>
      <c r="D1211" s="392"/>
      <c r="E1211" s="394"/>
      <c r="F1211" s="388"/>
      <c r="G1211" s="388"/>
      <c r="H1211" s="233"/>
      <c r="I1211" s="233"/>
      <c r="J1211" s="233"/>
      <c r="K1211" s="233"/>
      <c r="L1211" s="233"/>
      <c r="M1211" s="233"/>
      <c r="N1211" s="233"/>
      <c r="O1211" s="233"/>
      <c r="P1211" s="233"/>
      <c r="Q1211" s="233"/>
      <c r="R1211" s="233"/>
      <c r="S1211" s="233"/>
      <c r="T1211" s="233"/>
      <c r="U1211" s="233"/>
      <c r="V1211" s="233"/>
      <c r="W1211" s="233"/>
      <c r="X1211" s="233"/>
      <c r="Y1211" s="233"/>
      <c r="Z1211" s="233"/>
      <c r="AA1211" s="233"/>
      <c r="AB1211" s="233"/>
      <c r="AC1211" s="233"/>
      <c r="AD1211" s="233"/>
      <c r="AE1211" s="233"/>
      <c r="AF1211" s="233"/>
      <c r="AG1211" s="233"/>
      <c r="AH1211" s="233"/>
      <c r="AI1211" s="233"/>
      <c r="AJ1211" s="233"/>
      <c r="AK1211" s="233"/>
      <c r="AL1211" s="233"/>
      <c r="AM1211" s="233"/>
      <c r="AN1211" s="233"/>
      <c r="AO1211" s="233"/>
      <c r="AP1211" s="233"/>
      <c r="AQ1211" s="233"/>
      <c r="AR1211" s="233"/>
      <c r="AS1211" s="233"/>
      <c r="AT1211" s="233"/>
      <c r="AU1211" s="233"/>
      <c r="AV1211" s="233"/>
      <c r="AW1211" s="233"/>
      <c r="AX1211" s="233"/>
      <c r="AY1211" s="233"/>
      <c r="AZ1211" s="233"/>
      <c r="BA1211" s="233"/>
      <c r="BB1211" s="233"/>
      <c r="BC1211" s="233"/>
      <c r="BD1211" s="233"/>
      <c r="BE1211" s="233"/>
      <c r="BF1211" s="233"/>
      <c r="BG1211" s="233"/>
      <c r="BH1211" s="233"/>
      <c r="BI1211" s="233"/>
      <c r="BJ1211" s="233"/>
      <c r="BK1211" s="233"/>
      <c r="BL1211" s="233"/>
      <c r="BM1211" s="233"/>
      <c r="BN1211" s="233"/>
      <c r="BO1211" s="233"/>
      <c r="BP1211" s="233"/>
      <c r="BQ1211" s="233"/>
      <c r="BR1211" s="233"/>
      <c r="BS1211" s="233"/>
      <c r="BT1211" s="233"/>
      <c r="BU1211" s="233"/>
      <c r="BV1211" s="233"/>
      <c r="BW1211" s="233"/>
      <c r="BX1211" s="233"/>
      <c r="BY1211" s="233"/>
      <c r="BZ1211" s="233"/>
      <c r="CA1211" s="233"/>
      <c r="CB1211" s="233"/>
      <c r="CC1211" s="233"/>
      <c r="CD1211" s="233"/>
      <c r="CE1211" s="233"/>
      <c r="CF1211" s="233"/>
      <c r="CG1211" s="233"/>
      <c r="CH1211" s="233"/>
      <c r="CI1211" s="233"/>
      <c r="CJ1211" s="233"/>
      <c r="CK1211" s="233"/>
      <c r="CL1211" s="233"/>
      <c r="CM1211" s="233"/>
      <c r="CN1211" s="233"/>
      <c r="CO1211" s="233"/>
      <c r="CP1211" s="233"/>
      <c r="CQ1211" s="233"/>
      <c r="CR1211" s="233"/>
      <c r="CS1211" s="233"/>
      <c r="CT1211" s="233"/>
      <c r="CU1211" s="233"/>
      <c r="CV1211" s="233"/>
      <c r="CW1211" s="233"/>
      <c r="CX1211" s="233"/>
      <c r="CY1211" s="233"/>
      <c r="CZ1211" s="233"/>
      <c r="DA1211" s="233"/>
      <c r="DB1211" s="233"/>
      <c r="DC1211" s="233"/>
      <c r="DD1211" s="233"/>
      <c r="DE1211" s="233"/>
      <c r="DF1211" s="233"/>
      <c r="DG1211" s="233"/>
      <c r="DH1211" s="233"/>
      <c r="DI1211" s="233"/>
      <c r="DJ1211" s="233"/>
      <c r="DK1211" s="233"/>
      <c r="DL1211" s="233"/>
      <c r="DM1211" s="233"/>
      <c r="DN1211" s="233"/>
      <c r="DO1211" s="233"/>
      <c r="DP1211" s="233"/>
      <c r="DQ1211" s="233"/>
      <c r="DR1211" s="233"/>
      <c r="DS1211" s="233"/>
    </row>
    <row r="1212" spans="1:123" ht="24" customHeight="1" x14ac:dyDescent="0.2">
      <c r="A1212" s="369"/>
      <c r="B1212" s="110"/>
      <c r="C1212" s="367" t="s">
        <v>604</v>
      </c>
      <c r="D1212" s="111"/>
      <c r="E1212" s="112"/>
      <c r="F1212" s="113"/>
      <c r="G1212" s="295"/>
    </row>
    <row r="1213" spans="1:123" s="232" customFormat="1" ht="24" customHeight="1" x14ac:dyDescent="0.2">
      <c r="A1213" s="229" t="str">
        <f t="shared" ref="A1213:A1226" si="363">IFERROR(VLOOKUP(C1213,Tabla_Insumos,4,FALSE),"")</f>
        <v/>
      </c>
      <c r="B1213" s="227" t="str">
        <f t="shared" ref="B1213:B1226" si="364">IFERROR(VLOOKUP(C1213,Tabla_Insumos,5,FALSE),"")</f>
        <v/>
      </c>
      <c r="C1213" s="228"/>
      <c r="D1213" s="229" t="str">
        <f t="shared" ref="D1213:D1226" si="365">IFERROR(VLOOKUP(C1213,Tabla_Insumos,2,FALSE),"")</f>
        <v/>
      </c>
      <c r="E1213" s="230"/>
      <c r="F1213" s="231">
        <f t="shared" ref="F1213:F1226" si="366">IFERROR(VLOOKUP(C1213,Tabla_Insumos,3,FALSE),0)</f>
        <v>0</v>
      </c>
      <c r="G1213" s="296">
        <f>ROUND(E1213*F1213,2)</f>
        <v>0</v>
      </c>
    </row>
    <row r="1214" spans="1:123" s="232" customFormat="1" ht="24" customHeight="1" x14ac:dyDescent="0.2">
      <c r="A1214" s="229" t="str">
        <f t="shared" si="363"/>
        <v/>
      </c>
      <c r="B1214" s="227" t="str">
        <f t="shared" si="364"/>
        <v/>
      </c>
      <c r="C1214" s="228"/>
      <c r="D1214" s="229" t="str">
        <f t="shared" si="365"/>
        <v/>
      </c>
      <c r="E1214" s="230"/>
      <c r="F1214" s="231">
        <f t="shared" si="366"/>
        <v>0</v>
      </c>
      <c r="G1214" s="296">
        <f t="shared" ref="G1214:G1226" si="367">ROUND(E1214*F1214,2)</f>
        <v>0</v>
      </c>
    </row>
    <row r="1215" spans="1:123" s="232" customFormat="1" ht="24" customHeight="1" x14ac:dyDescent="0.2">
      <c r="A1215" s="229" t="str">
        <f t="shared" si="363"/>
        <v/>
      </c>
      <c r="B1215" s="227" t="str">
        <f t="shared" si="364"/>
        <v/>
      </c>
      <c r="C1215" s="228"/>
      <c r="D1215" s="229" t="str">
        <f t="shared" si="365"/>
        <v/>
      </c>
      <c r="E1215" s="230"/>
      <c r="F1215" s="231">
        <f t="shared" si="366"/>
        <v>0</v>
      </c>
      <c r="G1215" s="296">
        <f t="shared" si="367"/>
        <v>0</v>
      </c>
    </row>
    <row r="1216" spans="1:123" s="232" customFormat="1" ht="24" customHeight="1" x14ac:dyDescent="0.2">
      <c r="A1216" s="229" t="str">
        <f t="shared" si="363"/>
        <v/>
      </c>
      <c r="B1216" s="227" t="str">
        <f t="shared" si="364"/>
        <v/>
      </c>
      <c r="C1216" s="228"/>
      <c r="D1216" s="229" t="str">
        <f t="shared" si="365"/>
        <v/>
      </c>
      <c r="E1216" s="230"/>
      <c r="F1216" s="231">
        <f t="shared" si="366"/>
        <v>0</v>
      </c>
      <c r="G1216" s="296">
        <f t="shared" si="367"/>
        <v>0</v>
      </c>
    </row>
    <row r="1217" spans="1:7" s="232" customFormat="1" ht="24" customHeight="1" x14ac:dyDescent="0.2">
      <c r="A1217" s="229" t="str">
        <f t="shared" si="363"/>
        <v/>
      </c>
      <c r="B1217" s="227" t="str">
        <f t="shared" si="364"/>
        <v/>
      </c>
      <c r="C1217" s="228"/>
      <c r="D1217" s="229" t="str">
        <f t="shared" si="365"/>
        <v/>
      </c>
      <c r="E1217" s="230"/>
      <c r="F1217" s="231">
        <f t="shared" si="366"/>
        <v>0</v>
      </c>
      <c r="G1217" s="296">
        <f t="shared" si="367"/>
        <v>0</v>
      </c>
    </row>
    <row r="1218" spans="1:7" s="232" customFormat="1" ht="24" customHeight="1" x14ac:dyDescent="0.2">
      <c r="A1218" s="229" t="str">
        <f t="shared" si="363"/>
        <v/>
      </c>
      <c r="B1218" s="227" t="str">
        <f t="shared" si="364"/>
        <v/>
      </c>
      <c r="C1218" s="228"/>
      <c r="D1218" s="229" t="str">
        <f t="shared" si="365"/>
        <v/>
      </c>
      <c r="E1218" s="230"/>
      <c r="F1218" s="231">
        <f t="shared" si="366"/>
        <v>0</v>
      </c>
      <c r="G1218" s="296">
        <f t="shared" si="367"/>
        <v>0</v>
      </c>
    </row>
    <row r="1219" spans="1:7" s="232" customFormat="1" ht="24" customHeight="1" x14ac:dyDescent="0.2">
      <c r="A1219" s="229" t="str">
        <f t="shared" si="363"/>
        <v/>
      </c>
      <c r="B1219" s="227" t="str">
        <f t="shared" si="364"/>
        <v/>
      </c>
      <c r="C1219" s="228"/>
      <c r="D1219" s="229" t="str">
        <f t="shared" si="365"/>
        <v/>
      </c>
      <c r="E1219" s="230"/>
      <c r="F1219" s="231">
        <f t="shared" si="366"/>
        <v>0</v>
      </c>
      <c r="G1219" s="296">
        <f t="shared" si="367"/>
        <v>0</v>
      </c>
    </row>
    <row r="1220" spans="1:7" s="232" customFormat="1" ht="24" customHeight="1" x14ac:dyDescent="0.2">
      <c r="A1220" s="229" t="str">
        <f t="shared" si="363"/>
        <v/>
      </c>
      <c r="B1220" s="227" t="str">
        <f t="shared" si="364"/>
        <v/>
      </c>
      <c r="C1220" s="228"/>
      <c r="D1220" s="229" t="str">
        <f t="shared" si="365"/>
        <v/>
      </c>
      <c r="E1220" s="230"/>
      <c r="F1220" s="231">
        <f t="shared" si="366"/>
        <v>0</v>
      </c>
      <c r="G1220" s="296">
        <f t="shared" si="367"/>
        <v>0</v>
      </c>
    </row>
    <row r="1221" spans="1:7" s="232" customFormat="1" ht="24" customHeight="1" x14ac:dyDescent="0.2">
      <c r="A1221" s="229" t="str">
        <f t="shared" si="363"/>
        <v/>
      </c>
      <c r="B1221" s="227" t="str">
        <f t="shared" si="364"/>
        <v/>
      </c>
      <c r="C1221" s="228"/>
      <c r="D1221" s="229" t="str">
        <f t="shared" si="365"/>
        <v/>
      </c>
      <c r="E1221" s="230"/>
      <c r="F1221" s="231">
        <f t="shared" si="366"/>
        <v>0</v>
      </c>
      <c r="G1221" s="296">
        <f t="shared" si="367"/>
        <v>0</v>
      </c>
    </row>
    <row r="1222" spans="1:7" s="232" customFormat="1" ht="24" customHeight="1" x14ac:dyDescent="0.2">
      <c r="A1222" s="229" t="str">
        <f t="shared" si="363"/>
        <v/>
      </c>
      <c r="B1222" s="227" t="str">
        <f t="shared" si="364"/>
        <v/>
      </c>
      <c r="C1222" s="228"/>
      <c r="D1222" s="229" t="str">
        <f t="shared" si="365"/>
        <v/>
      </c>
      <c r="E1222" s="230"/>
      <c r="F1222" s="231">
        <f t="shared" si="366"/>
        <v>0</v>
      </c>
      <c r="G1222" s="296">
        <f t="shared" si="367"/>
        <v>0</v>
      </c>
    </row>
    <row r="1223" spans="1:7" s="232" customFormat="1" ht="24" customHeight="1" x14ac:dyDescent="0.2">
      <c r="A1223" s="229" t="str">
        <f t="shared" si="363"/>
        <v/>
      </c>
      <c r="B1223" s="227" t="str">
        <f t="shared" si="364"/>
        <v/>
      </c>
      <c r="C1223" s="228"/>
      <c r="D1223" s="229" t="str">
        <f t="shared" si="365"/>
        <v/>
      </c>
      <c r="E1223" s="230"/>
      <c r="F1223" s="231">
        <f t="shared" si="366"/>
        <v>0</v>
      </c>
      <c r="G1223" s="296">
        <f t="shared" si="367"/>
        <v>0</v>
      </c>
    </row>
    <row r="1224" spans="1:7" s="232" customFormat="1" ht="24" customHeight="1" x14ac:dyDescent="0.2">
      <c r="A1224" s="229" t="str">
        <f t="shared" si="363"/>
        <v/>
      </c>
      <c r="B1224" s="227" t="str">
        <f t="shared" si="364"/>
        <v/>
      </c>
      <c r="C1224" s="228"/>
      <c r="D1224" s="229" t="str">
        <f t="shared" si="365"/>
        <v/>
      </c>
      <c r="E1224" s="230"/>
      <c r="F1224" s="231">
        <f t="shared" si="366"/>
        <v>0</v>
      </c>
      <c r="G1224" s="296">
        <f t="shared" si="367"/>
        <v>0</v>
      </c>
    </row>
    <row r="1225" spans="1:7" s="232" customFormat="1" ht="24" customHeight="1" x14ac:dyDescent="0.2">
      <c r="A1225" s="229" t="str">
        <f t="shared" si="363"/>
        <v/>
      </c>
      <c r="B1225" s="227" t="str">
        <f t="shared" si="364"/>
        <v/>
      </c>
      <c r="C1225" s="228"/>
      <c r="D1225" s="229" t="str">
        <f t="shared" si="365"/>
        <v/>
      </c>
      <c r="E1225" s="230"/>
      <c r="F1225" s="231">
        <f t="shared" si="366"/>
        <v>0</v>
      </c>
      <c r="G1225" s="296">
        <f t="shared" si="367"/>
        <v>0</v>
      </c>
    </row>
    <row r="1226" spans="1:7" s="232" customFormat="1" ht="24" customHeight="1" x14ac:dyDescent="0.2">
      <c r="A1226" s="229" t="str">
        <f t="shared" si="363"/>
        <v/>
      </c>
      <c r="B1226" s="227" t="str">
        <f t="shared" si="364"/>
        <v/>
      </c>
      <c r="C1226" s="228"/>
      <c r="D1226" s="229" t="str">
        <f t="shared" si="365"/>
        <v/>
      </c>
      <c r="E1226" s="230"/>
      <c r="F1226" s="231">
        <f t="shared" si="366"/>
        <v>0</v>
      </c>
      <c r="G1226" s="296">
        <f t="shared" si="367"/>
        <v>0</v>
      </c>
    </row>
    <row r="1227" spans="1:7" ht="24" customHeight="1" x14ac:dyDescent="0.2">
      <c r="A1227" s="297"/>
      <c r="B1227" s="97"/>
      <c r="C1227" s="97"/>
      <c r="D1227" s="103"/>
      <c r="E1227" s="104"/>
      <c r="F1227" s="368" t="s">
        <v>31</v>
      </c>
      <c r="G1227" s="298">
        <f>SUBTOTAL(9,G1213:G1226)</f>
        <v>0</v>
      </c>
    </row>
    <row r="1228" spans="1:7" ht="24" customHeight="1" x14ac:dyDescent="0.2">
      <c r="A1228" s="297"/>
      <c r="B1228" s="97"/>
      <c r="C1228" s="366" t="s">
        <v>605</v>
      </c>
      <c r="D1228" s="103"/>
      <c r="E1228" s="104"/>
      <c r="F1228" s="105"/>
      <c r="G1228" s="299"/>
    </row>
    <row r="1229" spans="1:7" s="232" customFormat="1" ht="24" customHeight="1" x14ac:dyDescent="0.2">
      <c r="A1229" s="229" t="str">
        <f t="shared" ref="A1229:A1236" si="368">IFERROR(VLOOKUP(C1229,Tabla_Insumos,4,FALSE),"")</f>
        <v/>
      </c>
      <c r="B1229" s="227">
        <f t="shared" ref="B1229:B1236" si="369">IFERROR(VLOOKUP(A1229,Tabla_Indices,5,FALSE),"")</f>
        <v>0</v>
      </c>
      <c r="C1229" s="228"/>
      <c r="D1229" s="229" t="str">
        <f t="shared" ref="D1229:D1236" si="370">IFERROR(VLOOKUP(C1229,Tabla_Insumos,2,FALSE),"")</f>
        <v/>
      </c>
      <c r="E1229" s="230"/>
      <c r="F1229" s="231">
        <f t="shared" ref="F1229:F1236" si="371">IFERROR(VLOOKUP(C1229,Tabla_Insumos,3,FALSE),0)</f>
        <v>0</v>
      </c>
      <c r="G1229" s="296">
        <f>ROUND(E1229*F1229,2)</f>
        <v>0</v>
      </c>
    </row>
    <row r="1230" spans="1:7" s="232" customFormat="1" ht="24" customHeight="1" x14ac:dyDescent="0.2">
      <c r="A1230" s="229" t="str">
        <f t="shared" si="368"/>
        <v/>
      </c>
      <c r="B1230" s="227">
        <f t="shared" si="369"/>
        <v>0</v>
      </c>
      <c r="C1230" s="228"/>
      <c r="D1230" s="229" t="str">
        <f t="shared" si="370"/>
        <v/>
      </c>
      <c r="E1230" s="230"/>
      <c r="F1230" s="231">
        <f t="shared" si="371"/>
        <v>0</v>
      </c>
      <c r="G1230" s="296">
        <f>ROUND(E1230*F1230,2)</f>
        <v>0</v>
      </c>
    </row>
    <row r="1231" spans="1:7" s="232" customFormat="1" ht="24" customHeight="1" x14ac:dyDescent="0.2">
      <c r="A1231" s="229" t="str">
        <f t="shared" si="368"/>
        <v/>
      </c>
      <c r="B1231" s="227">
        <f t="shared" si="369"/>
        <v>0</v>
      </c>
      <c r="C1231" s="228"/>
      <c r="D1231" s="229" t="str">
        <f t="shared" si="370"/>
        <v/>
      </c>
      <c r="E1231" s="230"/>
      <c r="F1231" s="231">
        <f t="shared" si="371"/>
        <v>0</v>
      </c>
      <c r="G1231" s="296">
        <f t="shared" ref="G1231:G1236" si="372">ROUND(E1231*F1231,2)</f>
        <v>0</v>
      </c>
    </row>
    <row r="1232" spans="1:7" s="232" customFormat="1" ht="24" customHeight="1" x14ac:dyDescent="0.2">
      <c r="A1232" s="229" t="str">
        <f t="shared" si="368"/>
        <v/>
      </c>
      <c r="B1232" s="227">
        <f t="shared" si="369"/>
        <v>0</v>
      </c>
      <c r="C1232" s="228"/>
      <c r="D1232" s="229" t="str">
        <f t="shared" si="370"/>
        <v/>
      </c>
      <c r="E1232" s="230"/>
      <c r="F1232" s="231">
        <f t="shared" si="371"/>
        <v>0</v>
      </c>
      <c r="G1232" s="296">
        <f t="shared" si="372"/>
        <v>0</v>
      </c>
    </row>
    <row r="1233" spans="1:7" s="232" customFormat="1" ht="24" customHeight="1" x14ac:dyDescent="0.2">
      <c r="A1233" s="229" t="str">
        <f t="shared" si="368"/>
        <v/>
      </c>
      <c r="B1233" s="227">
        <f t="shared" si="369"/>
        <v>0</v>
      </c>
      <c r="C1233" s="228"/>
      <c r="D1233" s="229" t="str">
        <f t="shared" si="370"/>
        <v/>
      </c>
      <c r="E1233" s="230"/>
      <c r="F1233" s="231">
        <f t="shared" si="371"/>
        <v>0</v>
      </c>
      <c r="G1233" s="296">
        <f t="shared" si="372"/>
        <v>0</v>
      </c>
    </row>
    <row r="1234" spans="1:7" s="232" customFormat="1" ht="24" customHeight="1" x14ac:dyDescent="0.2">
      <c r="A1234" s="229" t="str">
        <f t="shared" si="368"/>
        <v/>
      </c>
      <c r="B1234" s="227">
        <f t="shared" si="369"/>
        <v>0</v>
      </c>
      <c r="C1234" s="228"/>
      <c r="D1234" s="229" t="str">
        <f t="shared" si="370"/>
        <v/>
      </c>
      <c r="E1234" s="230"/>
      <c r="F1234" s="231">
        <f t="shared" si="371"/>
        <v>0</v>
      </c>
      <c r="G1234" s="296">
        <f t="shared" si="372"/>
        <v>0</v>
      </c>
    </row>
    <row r="1235" spans="1:7" s="232" customFormat="1" ht="24" customHeight="1" x14ac:dyDescent="0.2">
      <c r="A1235" s="229" t="str">
        <f t="shared" si="368"/>
        <v/>
      </c>
      <c r="B1235" s="227">
        <f t="shared" si="369"/>
        <v>0</v>
      </c>
      <c r="C1235" s="228"/>
      <c r="D1235" s="229" t="str">
        <f t="shared" si="370"/>
        <v/>
      </c>
      <c r="E1235" s="230"/>
      <c r="F1235" s="231">
        <f t="shared" si="371"/>
        <v>0</v>
      </c>
      <c r="G1235" s="296">
        <f t="shared" si="372"/>
        <v>0</v>
      </c>
    </row>
    <row r="1236" spans="1:7" s="232" customFormat="1" ht="24" customHeight="1" x14ac:dyDescent="0.2">
      <c r="A1236" s="229" t="str">
        <f t="shared" si="368"/>
        <v/>
      </c>
      <c r="B1236" s="227">
        <f t="shared" si="369"/>
        <v>0</v>
      </c>
      <c r="C1236" s="228"/>
      <c r="D1236" s="229" t="str">
        <f t="shared" si="370"/>
        <v/>
      </c>
      <c r="E1236" s="230"/>
      <c r="F1236" s="231">
        <f t="shared" si="371"/>
        <v>0</v>
      </c>
      <c r="G1236" s="296">
        <f t="shared" si="372"/>
        <v>0</v>
      </c>
    </row>
    <row r="1237" spans="1:7" ht="24" customHeight="1" x14ac:dyDescent="0.2">
      <c r="A1237" s="297"/>
      <c r="B1237" s="97"/>
      <c r="C1237" s="97"/>
      <c r="D1237" s="103"/>
      <c r="E1237" s="104"/>
      <c r="F1237" s="368" t="s">
        <v>32</v>
      </c>
      <c r="G1237" s="298">
        <f>SUBTOTAL(9,G1229:G1236)</f>
        <v>0</v>
      </c>
    </row>
    <row r="1238" spans="1:7" ht="24" customHeight="1" x14ac:dyDescent="0.2">
      <c r="A1238" s="297"/>
      <c r="B1238" s="97"/>
      <c r="C1238" s="366" t="s">
        <v>606</v>
      </c>
      <c r="D1238" s="103"/>
      <c r="E1238" s="104"/>
      <c r="F1238" s="105"/>
      <c r="G1238" s="299"/>
    </row>
    <row r="1239" spans="1:7" s="232" customFormat="1" ht="24" customHeight="1" x14ac:dyDescent="0.2">
      <c r="A1239" s="229" t="str">
        <f t="shared" ref="A1239:A1247" si="373">IFERROR(VLOOKUP(C1239,Tabla_Insumos,4,FALSE),"")</f>
        <v/>
      </c>
      <c r="B1239" s="227" t="str">
        <f t="shared" ref="B1239:B1247" si="374">IFERROR(VLOOKUP(C1239,Tabla_Insumos,5,FALSE),"")</f>
        <v/>
      </c>
      <c r="C1239" s="228"/>
      <c r="D1239" s="229" t="str">
        <f t="shared" ref="D1239:D1247" si="375">IFERROR(VLOOKUP(C1239,Tabla_Insumos,2,FALSE),"")</f>
        <v/>
      </c>
      <c r="E1239" s="230"/>
      <c r="F1239" s="231">
        <f t="shared" ref="F1239:F1247" si="376">IFERROR(VLOOKUP(C1239,Tabla_Insumos,3,FALSE),0)</f>
        <v>0</v>
      </c>
      <c r="G1239" s="296">
        <f t="shared" ref="G1239:G1247" si="377">ROUND(E1239*F1239,2)</f>
        <v>0</v>
      </c>
    </row>
    <row r="1240" spans="1:7" s="232" customFormat="1" ht="24" customHeight="1" x14ac:dyDescent="0.2">
      <c r="A1240" s="229" t="str">
        <f t="shared" si="373"/>
        <v/>
      </c>
      <c r="B1240" s="227" t="str">
        <f t="shared" si="374"/>
        <v/>
      </c>
      <c r="C1240" s="228"/>
      <c r="D1240" s="229" t="str">
        <f t="shared" si="375"/>
        <v/>
      </c>
      <c r="E1240" s="230"/>
      <c r="F1240" s="231">
        <f t="shared" si="376"/>
        <v>0</v>
      </c>
      <c r="G1240" s="296">
        <f t="shared" si="377"/>
        <v>0</v>
      </c>
    </row>
    <row r="1241" spans="1:7" s="232" customFormat="1" ht="24" customHeight="1" x14ac:dyDescent="0.2">
      <c r="A1241" s="229" t="str">
        <f t="shared" si="373"/>
        <v/>
      </c>
      <c r="B1241" s="227" t="str">
        <f t="shared" si="374"/>
        <v/>
      </c>
      <c r="C1241" s="228"/>
      <c r="D1241" s="229" t="str">
        <f t="shared" si="375"/>
        <v/>
      </c>
      <c r="E1241" s="230"/>
      <c r="F1241" s="231">
        <f t="shared" si="376"/>
        <v>0</v>
      </c>
      <c r="G1241" s="296">
        <f t="shared" si="377"/>
        <v>0</v>
      </c>
    </row>
    <row r="1242" spans="1:7" s="232" customFormat="1" ht="24" customHeight="1" x14ac:dyDescent="0.2">
      <c r="A1242" s="229" t="str">
        <f t="shared" si="373"/>
        <v/>
      </c>
      <c r="B1242" s="227" t="str">
        <f t="shared" si="374"/>
        <v/>
      </c>
      <c r="C1242" s="228"/>
      <c r="D1242" s="229" t="str">
        <f t="shared" si="375"/>
        <v/>
      </c>
      <c r="E1242" s="230"/>
      <c r="F1242" s="231">
        <f t="shared" si="376"/>
        <v>0</v>
      </c>
      <c r="G1242" s="296">
        <f t="shared" si="377"/>
        <v>0</v>
      </c>
    </row>
    <row r="1243" spans="1:7" s="232" customFormat="1" ht="24" customHeight="1" x14ac:dyDescent="0.2">
      <c r="A1243" s="229" t="str">
        <f t="shared" si="373"/>
        <v/>
      </c>
      <c r="B1243" s="227" t="str">
        <f t="shared" si="374"/>
        <v/>
      </c>
      <c r="C1243" s="228"/>
      <c r="D1243" s="229" t="str">
        <f t="shared" si="375"/>
        <v/>
      </c>
      <c r="E1243" s="230"/>
      <c r="F1243" s="231">
        <f t="shared" si="376"/>
        <v>0</v>
      </c>
      <c r="G1243" s="296">
        <f t="shared" si="377"/>
        <v>0</v>
      </c>
    </row>
    <row r="1244" spans="1:7" s="232" customFormat="1" ht="24" customHeight="1" x14ac:dyDescent="0.2">
      <c r="A1244" s="229" t="str">
        <f t="shared" si="373"/>
        <v/>
      </c>
      <c r="B1244" s="227" t="str">
        <f t="shared" si="374"/>
        <v/>
      </c>
      <c r="C1244" s="228"/>
      <c r="D1244" s="229" t="str">
        <f t="shared" si="375"/>
        <v/>
      </c>
      <c r="E1244" s="230"/>
      <c r="F1244" s="231">
        <f t="shared" si="376"/>
        <v>0</v>
      </c>
      <c r="G1244" s="296">
        <f t="shared" si="377"/>
        <v>0</v>
      </c>
    </row>
    <row r="1245" spans="1:7" s="232" customFormat="1" ht="24" customHeight="1" x14ac:dyDescent="0.2">
      <c r="A1245" s="229" t="str">
        <f t="shared" si="373"/>
        <v/>
      </c>
      <c r="B1245" s="227" t="str">
        <f t="shared" si="374"/>
        <v/>
      </c>
      <c r="C1245" s="228"/>
      <c r="D1245" s="229" t="str">
        <f t="shared" si="375"/>
        <v/>
      </c>
      <c r="E1245" s="230"/>
      <c r="F1245" s="231">
        <f t="shared" si="376"/>
        <v>0</v>
      </c>
      <c r="G1245" s="296">
        <f t="shared" si="377"/>
        <v>0</v>
      </c>
    </row>
    <row r="1246" spans="1:7" s="232" customFormat="1" ht="24" customHeight="1" x14ac:dyDescent="0.2">
      <c r="A1246" s="229" t="str">
        <f t="shared" si="373"/>
        <v/>
      </c>
      <c r="B1246" s="227" t="str">
        <f t="shared" si="374"/>
        <v/>
      </c>
      <c r="C1246" s="228"/>
      <c r="D1246" s="229" t="str">
        <f t="shared" si="375"/>
        <v/>
      </c>
      <c r="E1246" s="230"/>
      <c r="F1246" s="231">
        <f t="shared" si="376"/>
        <v>0</v>
      </c>
      <c r="G1246" s="296">
        <f t="shared" si="377"/>
        <v>0</v>
      </c>
    </row>
    <row r="1247" spans="1:7" s="232" customFormat="1" ht="24" customHeight="1" x14ac:dyDescent="0.2">
      <c r="A1247" s="229" t="str">
        <f t="shared" si="373"/>
        <v/>
      </c>
      <c r="B1247" s="227" t="str">
        <f t="shared" si="374"/>
        <v/>
      </c>
      <c r="C1247" s="228"/>
      <c r="D1247" s="229" t="str">
        <f t="shared" si="375"/>
        <v/>
      </c>
      <c r="E1247" s="230"/>
      <c r="F1247" s="231">
        <f t="shared" si="376"/>
        <v>0</v>
      </c>
      <c r="G1247" s="296">
        <f t="shared" si="377"/>
        <v>0</v>
      </c>
    </row>
    <row r="1248" spans="1:7" ht="24" customHeight="1" x14ac:dyDescent="0.2">
      <c r="A1248" s="300"/>
      <c r="B1248" s="103"/>
      <c r="C1248" s="97"/>
      <c r="D1248" s="103"/>
      <c r="E1248" s="104"/>
      <c r="F1248" s="368" t="s">
        <v>33</v>
      </c>
      <c r="G1248" s="298">
        <f>SUBTOTAL(9,G1239:G1247)</f>
        <v>0</v>
      </c>
    </row>
    <row r="1249" spans="1:123" ht="24" customHeight="1" x14ac:dyDescent="0.2">
      <c r="A1249" s="301"/>
      <c r="B1249" s="103"/>
      <c r="C1249" s="97"/>
      <c r="D1249" s="103"/>
      <c r="E1249" s="104"/>
      <c r="F1249" s="105"/>
      <c r="G1249" s="299"/>
    </row>
    <row r="1250" spans="1:123" ht="24" customHeight="1" x14ac:dyDescent="0.2">
      <c r="A1250" s="302" t="str">
        <f>B1208</f>
        <v/>
      </c>
      <c r="B1250" s="303" t="str">
        <f>C1208</f>
        <v/>
      </c>
      <c r="C1250" s="111"/>
      <c r="D1250" s="111" t="s">
        <v>34</v>
      </c>
      <c r="E1250" s="112"/>
      <c r="F1250" s="305" t="s">
        <v>35</v>
      </c>
      <c r="G1250" s="304">
        <f>SUBTOTAL(9,G1213:G1249)</f>
        <v>0</v>
      </c>
    </row>
    <row r="1252" spans="1:123" ht="24" customHeight="1" x14ac:dyDescent="0.2">
      <c r="A1252" s="284" t="s">
        <v>37</v>
      </c>
      <c r="B1252" s="285"/>
      <c r="C1252" s="285"/>
      <c r="D1252" s="285"/>
      <c r="E1252" s="285"/>
      <c r="F1252" s="285"/>
      <c r="G1252" s="286"/>
    </row>
    <row r="1253" spans="1:123" ht="24" customHeight="1" x14ac:dyDescent="0.2">
      <c r="A1253" s="287" t="s">
        <v>602</v>
      </c>
      <c r="B1253" s="99" t="str">
        <f>Comitente</f>
        <v>DIRECCION PROVINCIAL REDES DE GAS</v>
      </c>
      <c r="C1253" s="94"/>
      <c r="D1253" s="100"/>
      <c r="E1253" s="100"/>
      <c r="F1253" s="101"/>
      <c r="G1253" s="288"/>
    </row>
    <row r="1254" spans="1:123" ht="24" customHeight="1" x14ac:dyDescent="0.2">
      <c r="A1254" s="287" t="s">
        <v>603</v>
      </c>
      <c r="B1254" s="99">
        <f>Contratista</f>
        <v>0</v>
      </c>
      <c r="C1254" s="95"/>
      <c r="D1254" s="95"/>
      <c r="E1254" s="95"/>
      <c r="F1254" s="102"/>
      <c r="G1254" s="289"/>
    </row>
    <row r="1255" spans="1:123" ht="24" customHeight="1" x14ac:dyDescent="0.2">
      <c r="A1255" s="287" t="s">
        <v>24</v>
      </c>
      <c r="B1255" s="99" t="str">
        <f>Obra</f>
        <v>“SERVICIO de MANTENIMIENTO de las INSTALACIONES de GAS en los ESTABLECIMIENTOS EDUCATIVOS”</v>
      </c>
      <c r="C1255" s="95"/>
      <c r="D1255" s="95"/>
      <c r="E1255" s="95"/>
      <c r="F1255" s="102" t="s">
        <v>38</v>
      </c>
      <c r="G1255" s="290">
        <f>Fecha_Base</f>
        <v>0</v>
      </c>
    </row>
    <row r="1256" spans="1:123" ht="24" customHeight="1" x14ac:dyDescent="0.2">
      <c r="A1256" s="291" t="s">
        <v>601</v>
      </c>
      <c r="B1256" s="96" t="str">
        <f>Ubicación</f>
        <v>DEPARTAMENTO JACHAL A</v>
      </c>
      <c r="C1256" s="96"/>
      <c r="D1256" s="103"/>
      <c r="E1256" s="104"/>
      <c r="F1256" s="105"/>
      <c r="G1256" s="292"/>
    </row>
    <row r="1257" spans="1:123" ht="24" customHeight="1" x14ac:dyDescent="0.2">
      <c r="A1257" s="291" t="s">
        <v>39</v>
      </c>
      <c r="B1257" s="106" t="str">
        <f>IFERROR(VALUE(LEFT(B1258,FIND(".",B1258)-1)),"")</f>
        <v/>
      </c>
      <c r="C1257" s="97" t="str">
        <f>IFERROR(VLOOKUP(B1257,Tabla_CyP,2,FALSE),"")</f>
        <v/>
      </c>
      <c r="D1257" s="97"/>
      <c r="E1257" s="104"/>
      <c r="F1257" s="105"/>
      <c r="G1257" s="292"/>
    </row>
    <row r="1258" spans="1:123" ht="24" customHeight="1" x14ac:dyDescent="0.2">
      <c r="A1258" s="291" t="s">
        <v>25</v>
      </c>
      <c r="B1258" s="107" t="str">
        <f>IFERROR(VLOOKUP(COUNTIF($A$1:A1258,"ANALISIS DE PRECIOS"),Tabla_NumeroItem,2,FALSE),"")</f>
        <v/>
      </c>
      <c r="C1258" s="97" t="str">
        <f>IFERROR(VLOOKUP(B1258,Tabla_CyP,2,FALSE),"")</f>
        <v/>
      </c>
      <c r="D1258" s="103"/>
      <c r="E1258" s="104"/>
      <c r="F1258" s="102" t="s">
        <v>26</v>
      </c>
      <c r="G1258" s="293" t="str">
        <f>IFERROR(VLOOKUP(B1258,Tabla_CyP,4,FALSE),"")</f>
        <v/>
      </c>
    </row>
    <row r="1259" spans="1:123" ht="24" customHeight="1" x14ac:dyDescent="0.2">
      <c r="A1259" s="291"/>
      <c r="B1259" s="96"/>
      <c r="C1259" s="97"/>
      <c r="D1259" s="103"/>
      <c r="E1259" s="104"/>
      <c r="F1259" s="105"/>
      <c r="G1259" s="292"/>
    </row>
    <row r="1260" spans="1:123" ht="24" customHeight="1" x14ac:dyDescent="0.2">
      <c r="A1260" s="389" t="s">
        <v>507</v>
      </c>
      <c r="B1260" s="390"/>
      <c r="C1260" s="391" t="s">
        <v>0</v>
      </c>
      <c r="D1260" s="391" t="s">
        <v>27</v>
      </c>
      <c r="E1260" s="393" t="s">
        <v>28</v>
      </c>
      <c r="F1260" s="387" t="s">
        <v>29</v>
      </c>
      <c r="G1260" s="387" t="s">
        <v>30</v>
      </c>
    </row>
    <row r="1261" spans="1:123" s="109" customFormat="1" ht="24" customHeight="1" x14ac:dyDescent="0.2">
      <c r="A1261" s="108" t="s">
        <v>508</v>
      </c>
      <c r="B1261" s="108" t="s">
        <v>509</v>
      </c>
      <c r="C1261" s="392"/>
      <c r="D1261" s="392"/>
      <c r="E1261" s="394"/>
      <c r="F1261" s="388"/>
      <c r="G1261" s="388"/>
      <c r="H1261" s="233"/>
      <c r="I1261" s="233"/>
      <c r="J1261" s="233"/>
      <c r="K1261" s="233"/>
      <c r="L1261" s="233"/>
      <c r="M1261" s="233"/>
      <c r="N1261" s="233"/>
      <c r="O1261" s="233"/>
      <c r="P1261" s="233"/>
      <c r="Q1261" s="233"/>
      <c r="R1261" s="233"/>
      <c r="S1261" s="233"/>
      <c r="T1261" s="233"/>
      <c r="U1261" s="233"/>
      <c r="V1261" s="233"/>
      <c r="W1261" s="233"/>
      <c r="X1261" s="233"/>
      <c r="Y1261" s="233"/>
      <c r="Z1261" s="233"/>
      <c r="AA1261" s="233"/>
      <c r="AB1261" s="233"/>
      <c r="AC1261" s="233"/>
      <c r="AD1261" s="233"/>
      <c r="AE1261" s="233"/>
      <c r="AF1261" s="233"/>
      <c r="AG1261" s="233"/>
      <c r="AH1261" s="233"/>
      <c r="AI1261" s="233"/>
      <c r="AJ1261" s="233"/>
      <c r="AK1261" s="233"/>
      <c r="AL1261" s="233"/>
      <c r="AM1261" s="233"/>
      <c r="AN1261" s="233"/>
      <c r="AO1261" s="233"/>
      <c r="AP1261" s="233"/>
      <c r="AQ1261" s="233"/>
      <c r="AR1261" s="233"/>
      <c r="AS1261" s="233"/>
      <c r="AT1261" s="233"/>
      <c r="AU1261" s="233"/>
      <c r="AV1261" s="233"/>
      <c r="AW1261" s="233"/>
      <c r="AX1261" s="233"/>
      <c r="AY1261" s="233"/>
      <c r="AZ1261" s="233"/>
      <c r="BA1261" s="233"/>
      <c r="BB1261" s="233"/>
      <c r="BC1261" s="233"/>
      <c r="BD1261" s="233"/>
      <c r="BE1261" s="233"/>
      <c r="BF1261" s="233"/>
      <c r="BG1261" s="233"/>
      <c r="BH1261" s="233"/>
      <c r="BI1261" s="233"/>
      <c r="BJ1261" s="233"/>
      <c r="BK1261" s="233"/>
      <c r="BL1261" s="233"/>
      <c r="BM1261" s="233"/>
      <c r="BN1261" s="233"/>
      <c r="BO1261" s="233"/>
      <c r="BP1261" s="233"/>
      <c r="BQ1261" s="233"/>
      <c r="BR1261" s="233"/>
      <c r="BS1261" s="233"/>
      <c r="BT1261" s="233"/>
      <c r="BU1261" s="233"/>
      <c r="BV1261" s="233"/>
      <c r="BW1261" s="233"/>
      <c r="BX1261" s="233"/>
      <c r="BY1261" s="233"/>
      <c r="BZ1261" s="233"/>
      <c r="CA1261" s="233"/>
      <c r="CB1261" s="233"/>
      <c r="CC1261" s="233"/>
      <c r="CD1261" s="233"/>
      <c r="CE1261" s="233"/>
      <c r="CF1261" s="233"/>
      <c r="CG1261" s="233"/>
      <c r="CH1261" s="233"/>
      <c r="CI1261" s="233"/>
      <c r="CJ1261" s="233"/>
      <c r="CK1261" s="233"/>
      <c r="CL1261" s="233"/>
      <c r="CM1261" s="233"/>
      <c r="CN1261" s="233"/>
      <c r="CO1261" s="233"/>
      <c r="CP1261" s="233"/>
      <c r="CQ1261" s="233"/>
      <c r="CR1261" s="233"/>
      <c r="CS1261" s="233"/>
      <c r="CT1261" s="233"/>
      <c r="CU1261" s="233"/>
      <c r="CV1261" s="233"/>
      <c r="CW1261" s="233"/>
      <c r="CX1261" s="233"/>
      <c r="CY1261" s="233"/>
      <c r="CZ1261" s="233"/>
      <c r="DA1261" s="233"/>
      <c r="DB1261" s="233"/>
      <c r="DC1261" s="233"/>
      <c r="DD1261" s="233"/>
      <c r="DE1261" s="233"/>
      <c r="DF1261" s="233"/>
      <c r="DG1261" s="233"/>
      <c r="DH1261" s="233"/>
      <c r="DI1261" s="233"/>
      <c r="DJ1261" s="233"/>
      <c r="DK1261" s="233"/>
      <c r="DL1261" s="233"/>
      <c r="DM1261" s="233"/>
      <c r="DN1261" s="233"/>
      <c r="DO1261" s="233"/>
      <c r="DP1261" s="233"/>
      <c r="DQ1261" s="233"/>
      <c r="DR1261" s="233"/>
      <c r="DS1261" s="233"/>
    </row>
    <row r="1262" spans="1:123" ht="24" customHeight="1" x14ac:dyDescent="0.2">
      <c r="A1262" s="369"/>
      <c r="B1262" s="110"/>
      <c r="C1262" s="367" t="s">
        <v>604</v>
      </c>
      <c r="D1262" s="111"/>
      <c r="E1262" s="112"/>
      <c r="F1262" s="113"/>
      <c r="G1262" s="295"/>
    </row>
    <row r="1263" spans="1:123" s="232" customFormat="1" ht="24" customHeight="1" x14ac:dyDescent="0.2">
      <c r="A1263" s="229" t="str">
        <f t="shared" ref="A1263:A1276" si="378">IFERROR(VLOOKUP(C1263,Tabla_Insumos,4,FALSE),"")</f>
        <v/>
      </c>
      <c r="B1263" s="227" t="str">
        <f t="shared" ref="B1263:B1276" si="379">IFERROR(VLOOKUP(C1263,Tabla_Insumos,5,FALSE),"")</f>
        <v/>
      </c>
      <c r="C1263" s="228"/>
      <c r="D1263" s="229" t="str">
        <f t="shared" ref="D1263:D1276" si="380">IFERROR(VLOOKUP(C1263,Tabla_Insumos,2,FALSE),"")</f>
        <v/>
      </c>
      <c r="E1263" s="230"/>
      <c r="F1263" s="231">
        <f t="shared" ref="F1263:F1276" si="381">IFERROR(VLOOKUP(C1263,Tabla_Insumos,3,FALSE),0)</f>
        <v>0</v>
      </c>
      <c r="G1263" s="296">
        <f>ROUND(E1263*F1263,2)</f>
        <v>0</v>
      </c>
    </row>
    <row r="1264" spans="1:123" s="232" customFormat="1" ht="24" customHeight="1" x14ac:dyDescent="0.2">
      <c r="A1264" s="229" t="str">
        <f t="shared" si="378"/>
        <v/>
      </c>
      <c r="B1264" s="227" t="str">
        <f t="shared" si="379"/>
        <v/>
      </c>
      <c r="C1264" s="228"/>
      <c r="D1264" s="229" t="str">
        <f t="shared" si="380"/>
        <v/>
      </c>
      <c r="E1264" s="230"/>
      <c r="F1264" s="231">
        <f t="shared" si="381"/>
        <v>0</v>
      </c>
      <c r="G1264" s="296">
        <f t="shared" ref="G1264:G1276" si="382">ROUND(E1264*F1264,2)</f>
        <v>0</v>
      </c>
    </row>
    <row r="1265" spans="1:7" s="232" customFormat="1" ht="24" customHeight="1" x14ac:dyDescent="0.2">
      <c r="A1265" s="229" t="str">
        <f t="shared" si="378"/>
        <v/>
      </c>
      <c r="B1265" s="227" t="str">
        <f t="shared" si="379"/>
        <v/>
      </c>
      <c r="C1265" s="228"/>
      <c r="D1265" s="229" t="str">
        <f t="shared" si="380"/>
        <v/>
      </c>
      <c r="E1265" s="230"/>
      <c r="F1265" s="231">
        <f t="shared" si="381"/>
        <v>0</v>
      </c>
      <c r="G1265" s="296">
        <f t="shared" si="382"/>
        <v>0</v>
      </c>
    </row>
    <row r="1266" spans="1:7" s="232" customFormat="1" ht="24" customHeight="1" x14ac:dyDescent="0.2">
      <c r="A1266" s="229" t="str">
        <f t="shared" si="378"/>
        <v/>
      </c>
      <c r="B1266" s="227" t="str">
        <f t="shared" si="379"/>
        <v/>
      </c>
      <c r="C1266" s="228"/>
      <c r="D1266" s="229" t="str">
        <f t="shared" si="380"/>
        <v/>
      </c>
      <c r="E1266" s="230"/>
      <c r="F1266" s="231">
        <f t="shared" si="381"/>
        <v>0</v>
      </c>
      <c r="G1266" s="296">
        <f t="shared" si="382"/>
        <v>0</v>
      </c>
    </row>
    <row r="1267" spans="1:7" s="232" customFormat="1" ht="24" customHeight="1" x14ac:dyDescent="0.2">
      <c r="A1267" s="229" t="str">
        <f t="shared" si="378"/>
        <v/>
      </c>
      <c r="B1267" s="227" t="str">
        <f t="shared" si="379"/>
        <v/>
      </c>
      <c r="C1267" s="228"/>
      <c r="D1267" s="229" t="str">
        <f t="shared" si="380"/>
        <v/>
      </c>
      <c r="E1267" s="230"/>
      <c r="F1267" s="231">
        <f t="shared" si="381"/>
        <v>0</v>
      </c>
      <c r="G1267" s="296">
        <f t="shared" si="382"/>
        <v>0</v>
      </c>
    </row>
    <row r="1268" spans="1:7" s="232" customFormat="1" ht="24" customHeight="1" x14ac:dyDescent="0.2">
      <c r="A1268" s="229" t="str">
        <f t="shared" si="378"/>
        <v/>
      </c>
      <c r="B1268" s="227" t="str">
        <f t="shared" si="379"/>
        <v/>
      </c>
      <c r="C1268" s="228"/>
      <c r="D1268" s="229" t="str">
        <f t="shared" si="380"/>
        <v/>
      </c>
      <c r="E1268" s="230"/>
      <c r="F1268" s="231">
        <f t="shared" si="381"/>
        <v>0</v>
      </c>
      <c r="G1268" s="296">
        <f t="shared" si="382"/>
        <v>0</v>
      </c>
    </row>
    <row r="1269" spans="1:7" s="232" customFormat="1" ht="24" customHeight="1" x14ac:dyDescent="0.2">
      <c r="A1269" s="229" t="str">
        <f t="shared" si="378"/>
        <v/>
      </c>
      <c r="B1269" s="227" t="str">
        <f t="shared" si="379"/>
        <v/>
      </c>
      <c r="C1269" s="228"/>
      <c r="D1269" s="229" t="str">
        <f t="shared" si="380"/>
        <v/>
      </c>
      <c r="E1269" s="230"/>
      <c r="F1269" s="231">
        <f t="shared" si="381"/>
        <v>0</v>
      </c>
      <c r="G1269" s="296">
        <f t="shared" si="382"/>
        <v>0</v>
      </c>
    </row>
    <row r="1270" spans="1:7" s="232" customFormat="1" ht="24" customHeight="1" x14ac:dyDescent="0.2">
      <c r="A1270" s="229" t="str">
        <f t="shared" si="378"/>
        <v/>
      </c>
      <c r="B1270" s="227" t="str">
        <f t="shared" si="379"/>
        <v/>
      </c>
      <c r="C1270" s="228"/>
      <c r="D1270" s="229" t="str">
        <f t="shared" si="380"/>
        <v/>
      </c>
      <c r="E1270" s="230"/>
      <c r="F1270" s="231">
        <f t="shared" si="381"/>
        <v>0</v>
      </c>
      <c r="G1270" s="296">
        <f t="shared" si="382"/>
        <v>0</v>
      </c>
    </row>
    <row r="1271" spans="1:7" s="232" customFormat="1" ht="24" customHeight="1" x14ac:dyDescent="0.2">
      <c r="A1271" s="229" t="str">
        <f t="shared" si="378"/>
        <v/>
      </c>
      <c r="B1271" s="227" t="str">
        <f t="shared" si="379"/>
        <v/>
      </c>
      <c r="C1271" s="228"/>
      <c r="D1271" s="229" t="str">
        <f t="shared" si="380"/>
        <v/>
      </c>
      <c r="E1271" s="230"/>
      <c r="F1271" s="231">
        <f t="shared" si="381"/>
        <v>0</v>
      </c>
      <c r="G1271" s="296">
        <f t="shared" si="382"/>
        <v>0</v>
      </c>
    </row>
    <row r="1272" spans="1:7" s="232" customFormat="1" ht="24" customHeight="1" x14ac:dyDescent="0.2">
      <c r="A1272" s="229" t="str">
        <f t="shared" si="378"/>
        <v/>
      </c>
      <c r="B1272" s="227" t="str">
        <f t="shared" si="379"/>
        <v/>
      </c>
      <c r="C1272" s="228"/>
      <c r="D1272" s="229" t="str">
        <f t="shared" si="380"/>
        <v/>
      </c>
      <c r="E1272" s="230"/>
      <c r="F1272" s="231">
        <f t="shared" si="381"/>
        <v>0</v>
      </c>
      <c r="G1272" s="296">
        <f t="shared" si="382"/>
        <v>0</v>
      </c>
    </row>
    <row r="1273" spans="1:7" s="232" customFormat="1" ht="24" customHeight="1" x14ac:dyDescent="0.2">
      <c r="A1273" s="229" t="str">
        <f t="shared" si="378"/>
        <v/>
      </c>
      <c r="B1273" s="227" t="str">
        <f t="shared" si="379"/>
        <v/>
      </c>
      <c r="C1273" s="228"/>
      <c r="D1273" s="229" t="str">
        <f t="shared" si="380"/>
        <v/>
      </c>
      <c r="E1273" s="230"/>
      <c r="F1273" s="231">
        <f t="shared" si="381"/>
        <v>0</v>
      </c>
      <c r="G1273" s="296">
        <f t="shared" si="382"/>
        <v>0</v>
      </c>
    </row>
    <row r="1274" spans="1:7" s="232" customFormat="1" ht="24" customHeight="1" x14ac:dyDescent="0.2">
      <c r="A1274" s="229" t="str">
        <f t="shared" si="378"/>
        <v/>
      </c>
      <c r="B1274" s="227" t="str">
        <f t="shared" si="379"/>
        <v/>
      </c>
      <c r="C1274" s="228"/>
      <c r="D1274" s="229" t="str">
        <f t="shared" si="380"/>
        <v/>
      </c>
      <c r="E1274" s="230"/>
      <c r="F1274" s="231">
        <f t="shared" si="381"/>
        <v>0</v>
      </c>
      <c r="G1274" s="296">
        <f t="shared" si="382"/>
        <v>0</v>
      </c>
    </row>
    <row r="1275" spans="1:7" s="232" customFormat="1" ht="24" customHeight="1" x14ac:dyDescent="0.2">
      <c r="A1275" s="229" t="str">
        <f t="shared" si="378"/>
        <v/>
      </c>
      <c r="B1275" s="227" t="str">
        <f t="shared" si="379"/>
        <v/>
      </c>
      <c r="C1275" s="228"/>
      <c r="D1275" s="229" t="str">
        <f t="shared" si="380"/>
        <v/>
      </c>
      <c r="E1275" s="230"/>
      <c r="F1275" s="231">
        <f t="shared" si="381"/>
        <v>0</v>
      </c>
      <c r="G1275" s="296">
        <f t="shared" si="382"/>
        <v>0</v>
      </c>
    </row>
    <row r="1276" spans="1:7" s="232" customFormat="1" ht="24" customHeight="1" x14ac:dyDescent="0.2">
      <c r="A1276" s="229" t="str">
        <f t="shared" si="378"/>
        <v/>
      </c>
      <c r="B1276" s="227" t="str">
        <f t="shared" si="379"/>
        <v/>
      </c>
      <c r="C1276" s="228"/>
      <c r="D1276" s="229" t="str">
        <f t="shared" si="380"/>
        <v/>
      </c>
      <c r="E1276" s="230"/>
      <c r="F1276" s="231">
        <f t="shared" si="381"/>
        <v>0</v>
      </c>
      <c r="G1276" s="296">
        <f t="shared" si="382"/>
        <v>0</v>
      </c>
    </row>
    <row r="1277" spans="1:7" ht="24" customHeight="1" x14ac:dyDescent="0.2">
      <c r="A1277" s="297"/>
      <c r="B1277" s="97"/>
      <c r="C1277" s="97"/>
      <c r="D1277" s="103"/>
      <c r="E1277" s="104"/>
      <c r="F1277" s="368" t="s">
        <v>31</v>
      </c>
      <c r="G1277" s="298">
        <f>SUBTOTAL(9,G1263:G1276)</f>
        <v>0</v>
      </c>
    </row>
    <row r="1278" spans="1:7" ht="24" customHeight="1" x14ac:dyDescent="0.2">
      <c r="A1278" s="297"/>
      <c r="B1278" s="97"/>
      <c r="C1278" s="366" t="s">
        <v>605</v>
      </c>
      <c r="D1278" s="103"/>
      <c r="E1278" s="104"/>
      <c r="F1278" s="105"/>
      <c r="G1278" s="299"/>
    </row>
    <row r="1279" spans="1:7" s="232" customFormat="1" ht="24" customHeight="1" x14ac:dyDescent="0.2">
      <c r="A1279" s="229" t="str">
        <f t="shared" ref="A1279:A1286" si="383">IFERROR(VLOOKUP(C1279,Tabla_Insumos,4,FALSE),"")</f>
        <v/>
      </c>
      <c r="B1279" s="227">
        <f t="shared" ref="B1279:B1286" si="384">IFERROR(VLOOKUP(A1279,Tabla_Indices,5,FALSE),"")</f>
        <v>0</v>
      </c>
      <c r="C1279" s="228"/>
      <c r="D1279" s="229" t="str">
        <f t="shared" ref="D1279:D1286" si="385">IFERROR(VLOOKUP(C1279,Tabla_Insumos,2,FALSE),"")</f>
        <v/>
      </c>
      <c r="E1279" s="230"/>
      <c r="F1279" s="231">
        <f t="shared" ref="F1279:F1286" si="386">IFERROR(VLOOKUP(C1279,Tabla_Insumos,3,FALSE),0)</f>
        <v>0</v>
      </c>
      <c r="G1279" s="296">
        <f>ROUND(E1279*F1279,2)</f>
        <v>0</v>
      </c>
    </row>
    <row r="1280" spans="1:7" s="232" customFormat="1" ht="24" customHeight="1" x14ac:dyDescent="0.2">
      <c r="A1280" s="229" t="str">
        <f t="shared" si="383"/>
        <v/>
      </c>
      <c r="B1280" s="227">
        <f t="shared" si="384"/>
        <v>0</v>
      </c>
      <c r="C1280" s="228"/>
      <c r="D1280" s="229" t="str">
        <f t="shared" si="385"/>
        <v/>
      </c>
      <c r="E1280" s="230"/>
      <c r="F1280" s="231">
        <f t="shared" si="386"/>
        <v>0</v>
      </c>
      <c r="G1280" s="296">
        <f>ROUND(E1280*F1280,2)</f>
        <v>0</v>
      </c>
    </row>
    <row r="1281" spans="1:7" s="232" customFormat="1" ht="24" customHeight="1" x14ac:dyDescent="0.2">
      <c r="A1281" s="229" t="str">
        <f t="shared" si="383"/>
        <v/>
      </c>
      <c r="B1281" s="227">
        <f t="shared" si="384"/>
        <v>0</v>
      </c>
      <c r="C1281" s="228"/>
      <c r="D1281" s="229" t="str">
        <f t="shared" si="385"/>
        <v/>
      </c>
      <c r="E1281" s="230"/>
      <c r="F1281" s="231">
        <f t="shared" si="386"/>
        <v>0</v>
      </c>
      <c r="G1281" s="296">
        <f t="shared" ref="G1281:G1286" si="387">ROUND(E1281*F1281,2)</f>
        <v>0</v>
      </c>
    </row>
    <row r="1282" spans="1:7" s="232" customFormat="1" ht="24" customHeight="1" x14ac:dyDescent="0.2">
      <c r="A1282" s="229" t="str">
        <f t="shared" si="383"/>
        <v/>
      </c>
      <c r="B1282" s="227">
        <f t="shared" si="384"/>
        <v>0</v>
      </c>
      <c r="C1282" s="228"/>
      <c r="D1282" s="229" t="str">
        <f t="shared" si="385"/>
        <v/>
      </c>
      <c r="E1282" s="230"/>
      <c r="F1282" s="231">
        <f t="shared" si="386"/>
        <v>0</v>
      </c>
      <c r="G1282" s="296">
        <f t="shared" si="387"/>
        <v>0</v>
      </c>
    </row>
    <row r="1283" spans="1:7" s="232" customFormat="1" ht="24" customHeight="1" x14ac:dyDescent="0.2">
      <c r="A1283" s="229" t="str">
        <f t="shared" si="383"/>
        <v/>
      </c>
      <c r="B1283" s="227">
        <f t="shared" si="384"/>
        <v>0</v>
      </c>
      <c r="C1283" s="228"/>
      <c r="D1283" s="229" t="str">
        <f t="shared" si="385"/>
        <v/>
      </c>
      <c r="E1283" s="230"/>
      <c r="F1283" s="231">
        <f t="shared" si="386"/>
        <v>0</v>
      </c>
      <c r="G1283" s="296">
        <f t="shared" si="387"/>
        <v>0</v>
      </c>
    </row>
    <row r="1284" spans="1:7" s="232" customFormat="1" ht="24" customHeight="1" x14ac:dyDescent="0.2">
      <c r="A1284" s="229" t="str">
        <f t="shared" si="383"/>
        <v/>
      </c>
      <c r="B1284" s="227">
        <f t="shared" si="384"/>
        <v>0</v>
      </c>
      <c r="C1284" s="228"/>
      <c r="D1284" s="229" t="str">
        <f t="shared" si="385"/>
        <v/>
      </c>
      <c r="E1284" s="230"/>
      <c r="F1284" s="231">
        <f t="shared" si="386"/>
        <v>0</v>
      </c>
      <c r="G1284" s="296">
        <f t="shared" si="387"/>
        <v>0</v>
      </c>
    </row>
    <row r="1285" spans="1:7" s="232" customFormat="1" ht="24" customHeight="1" x14ac:dyDescent="0.2">
      <c r="A1285" s="229" t="str">
        <f t="shared" si="383"/>
        <v/>
      </c>
      <c r="B1285" s="227">
        <f t="shared" si="384"/>
        <v>0</v>
      </c>
      <c r="C1285" s="228"/>
      <c r="D1285" s="229" t="str">
        <f t="shared" si="385"/>
        <v/>
      </c>
      <c r="E1285" s="230"/>
      <c r="F1285" s="231">
        <f t="shared" si="386"/>
        <v>0</v>
      </c>
      <c r="G1285" s="296">
        <f t="shared" si="387"/>
        <v>0</v>
      </c>
    </row>
    <row r="1286" spans="1:7" s="232" customFormat="1" ht="24" customHeight="1" x14ac:dyDescent="0.2">
      <c r="A1286" s="229" t="str">
        <f t="shared" si="383"/>
        <v/>
      </c>
      <c r="B1286" s="227">
        <f t="shared" si="384"/>
        <v>0</v>
      </c>
      <c r="C1286" s="228"/>
      <c r="D1286" s="229" t="str">
        <f t="shared" si="385"/>
        <v/>
      </c>
      <c r="E1286" s="230"/>
      <c r="F1286" s="231">
        <f t="shared" si="386"/>
        <v>0</v>
      </c>
      <c r="G1286" s="296">
        <f t="shared" si="387"/>
        <v>0</v>
      </c>
    </row>
    <row r="1287" spans="1:7" ht="24" customHeight="1" x14ac:dyDescent="0.2">
      <c r="A1287" s="297"/>
      <c r="B1287" s="97"/>
      <c r="C1287" s="97"/>
      <c r="D1287" s="103"/>
      <c r="E1287" s="104"/>
      <c r="F1287" s="368" t="s">
        <v>32</v>
      </c>
      <c r="G1287" s="298">
        <f>SUBTOTAL(9,G1279:G1286)</f>
        <v>0</v>
      </c>
    </row>
    <row r="1288" spans="1:7" ht="24" customHeight="1" x14ac:dyDescent="0.2">
      <c r="A1288" s="297"/>
      <c r="B1288" s="97"/>
      <c r="C1288" s="366" t="s">
        <v>606</v>
      </c>
      <c r="D1288" s="103"/>
      <c r="E1288" s="104"/>
      <c r="F1288" s="105"/>
      <c r="G1288" s="299"/>
    </row>
    <row r="1289" spans="1:7" s="232" customFormat="1" ht="24" customHeight="1" x14ac:dyDescent="0.2">
      <c r="A1289" s="229" t="str">
        <f t="shared" ref="A1289:A1297" si="388">IFERROR(VLOOKUP(C1289,Tabla_Insumos,4,FALSE),"")</f>
        <v/>
      </c>
      <c r="B1289" s="227" t="str">
        <f t="shared" ref="B1289:B1297" si="389">IFERROR(VLOOKUP(C1289,Tabla_Insumos,5,FALSE),"")</f>
        <v/>
      </c>
      <c r="C1289" s="228"/>
      <c r="D1289" s="229" t="str">
        <f t="shared" ref="D1289:D1297" si="390">IFERROR(VLOOKUP(C1289,Tabla_Insumos,2,FALSE),"")</f>
        <v/>
      </c>
      <c r="E1289" s="230"/>
      <c r="F1289" s="231">
        <f t="shared" ref="F1289:F1297" si="391">IFERROR(VLOOKUP(C1289,Tabla_Insumos,3,FALSE),0)</f>
        <v>0</v>
      </c>
      <c r="G1289" s="296">
        <f t="shared" ref="G1289:G1297" si="392">ROUND(E1289*F1289,2)</f>
        <v>0</v>
      </c>
    </row>
    <row r="1290" spans="1:7" s="232" customFormat="1" ht="24" customHeight="1" x14ac:dyDescent="0.2">
      <c r="A1290" s="229" t="str">
        <f t="shared" si="388"/>
        <v/>
      </c>
      <c r="B1290" s="227" t="str">
        <f t="shared" si="389"/>
        <v/>
      </c>
      <c r="C1290" s="228"/>
      <c r="D1290" s="229" t="str">
        <f t="shared" si="390"/>
        <v/>
      </c>
      <c r="E1290" s="230"/>
      <c r="F1290" s="231">
        <f t="shared" si="391"/>
        <v>0</v>
      </c>
      <c r="G1290" s="296">
        <f t="shared" si="392"/>
        <v>0</v>
      </c>
    </row>
    <row r="1291" spans="1:7" s="232" customFormat="1" ht="24" customHeight="1" x14ac:dyDescent="0.2">
      <c r="A1291" s="229" t="str">
        <f t="shared" si="388"/>
        <v/>
      </c>
      <c r="B1291" s="227" t="str">
        <f t="shared" si="389"/>
        <v/>
      </c>
      <c r="C1291" s="228"/>
      <c r="D1291" s="229" t="str">
        <f t="shared" si="390"/>
        <v/>
      </c>
      <c r="E1291" s="230"/>
      <c r="F1291" s="231">
        <f t="shared" si="391"/>
        <v>0</v>
      </c>
      <c r="G1291" s="296">
        <f t="shared" si="392"/>
        <v>0</v>
      </c>
    </row>
    <row r="1292" spans="1:7" s="232" customFormat="1" ht="24" customHeight="1" x14ac:dyDescent="0.2">
      <c r="A1292" s="229" t="str">
        <f t="shared" si="388"/>
        <v/>
      </c>
      <c r="B1292" s="227" t="str">
        <f t="shared" si="389"/>
        <v/>
      </c>
      <c r="C1292" s="228"/>
      <c r="D1292" s="229" t="str">
        <f t="shared" si="390"/>
        <v/>
      </c>
      <c r="E1292" s="230"/>
      <c r="F1292" s="231">
        <f t="shared" si="391"/>
        <v>0</v>
      </c>
      <c r="G1292" s="296">
        <f t="shared" si="392"/>
        <v>0</v>
      </c>
    </row>
    <row r="1293" spans="1:7" s="232" customFormat="1" ht="24" customHeight="1" x14ac:dyDescent="0.2">
      <c r="A1293" s="229" t="str">
        <f t="shared" si="388"/>
        <v/>
      </c>
      <c r="B1293" s="227" t="str">
        <f t="shared" si="389"/>
        <v/>
      </c>
      <c r="C1293" s="228"/>
      <c r="D1293" s="229" t="str">
        <f t="shared" si="390"/>
        <v/>
      </c>
      <c r="E1293" s="230"/>
      <c r="F1293" s="231">
        <f t="shared" si="391"/>
        <v>0</v>
      </c>
      <c r="G1293" s="296">
        <f t="shared" si="392"/>
        <v>0</v>
      </c>
    </row>
    <row r="1294" spans="1:7" s="232" customFormat="1" ht="24" customHeight="1" x14ac:dyDescent="0.2">
      <c r="A1294" s="229" t="str">
        <f t="shared" si="388"/>
        <v/>
      </c>
      <c r="B1294" s="227" t="str">
        <f t="shared" si="389"/>
        <v/>
      </c>
      <c r="C1294" s="228"/>
      <c r="D1294" s="229" t="str">
        <f t="shared" si="390"/>
        <v/>
      </c>
      <c r="E1294" s="230"/>
      <c r="F1294" s="231">
        <f t="shared" si="391"/>
        <v>0</v>
      </c>
      <c r="G1294" s="296">
        <f t="shared" si="392"/>
        <v>0</v>
      </c>
    </row>
    <row r="1295" spans="1:7" s="232" customFormat="1" ht="24" customHeight="1" x14ac:dyDescent="0.2">
      <c r="A1295" s="229" t="str">
        <f t="shared" si="388"/>
        <v/>
      </c>
      <c r="B1295" s="227" t="str">
        <f t="shared" si="389"/>
        <v/>
      </c>
      <c r="C1295" s="228"/>
      <c r="D1295" s="229" t="str">
        <f t="shared" si="390"/>
        <v/>
      </c>
      <c r="E1295" s="230"/>
      <c r="F1295" s="231">
        <f t="shared" si="391"/>
        <v>0</v>
      </c>
      <c r="G1295" s="296">
        <f t="shared" si="392"/>
        <v>0</v>
      </c>
    </row>
    <row r="1296" spans="1:7" s="232" customFormat="1" ht="24" customHeight="1" x14ac:dyDescent="0.2">
      <c r="A1296" s="229" t="str">
        <f t="shared" si="388"/>
        <v/>
      </c>
      <c r="B1296" s="227" t="str">
        <f t="shared" si="389"/>
        <v/>
      </c>
      <c r="C1296" s="228"/>
      <c r="D1296" s="229" t="str">
        <f t="shared" si="390"/>
        <v/>
      </c>
      <c r="E1296" s="230"/>
      <c r="F1296" s="231">
        <f t="shared" si="391"/>
        <v>0</v>
      </c>
      <c r="G1296" s="296">
        <f t="shared" si="392"/>
        <v>0</v>
      </c>
    </row>
    <row r="1297" spans="1:123" s="232" customFormat="1" ht="24" customHeight="1" x14ac:dyDescent="0.2">
      <c r="A1297" s="229" t="str">
        <f t="shared" si="388"/>
        <v/>
      </c>
      <c r="B1297" s="227" t="str">
        <f t="shared" si="389"/>
        <v/>
      </c>
      <c r="C1297" s="228"/>
      <c r="D1297" s="229" t="str">
        <f t="shared" si="390"/>
        <v/>
      </c>
      <c r="E1297" s="230"/>
      <c r="F1297" s="231">
        <f t="shared" si="391"/>
        <v>0</v>
      </c>
      <c r="G1297" s="296">
        <f t="shared" si="392"/>
        <v>0</v>
      </c>
    </row>
    <row r="1298" spans="1:123" ht="24" customHeight="1" x14ac:dyDescent="0.2">
      <c r="A1298" s="300"/>
      <c r="B1298" s="103"/>
      <c r="C1298" s="97"/>
      <c r="D1298" s="103"/>
      <c r="E1298" s="104"/>
      <c r="F1298" s="368" t="s">
        <v>33</v>
      </c>
      <c r="G1298" s="298">
        <f>SUBTOTAL(9,G1289:G1297)</f>
        <v>0</v>
      </c>
    </row>
    <row r="1299" spans="1:123" ht="24" customHeight="1" x14ac:dyDescent="0.2">
      <c r="A1299" s="301"/>
      <c r="B1299" s="103"/>
      <c r="C1299" s="97"/>
      <c r="D1299" s="103"/>
      <c r="E1299" s="104"/>
      <c r="F1299" s="105"/>
      <c r="G1299" s="299"/>
    </row>
    <row r="1300" spans="1:123" ht="24" customHeight="1" x14ac:dyDescent="0.2">
      <c r="A1300" s="302" t="str">
        <f>B1258</f>
        <v/>
      </c>
      <c r="B1300" s="303" t="str">
        <f>C1258</f>
        <v/>
      </c>
      <c r="C1300" s="111"/>
      <c r="D1300" s="111" t="s">
        <v>34</v>
      </c>
      <c r="E1300" s="112"/>
      <c r="F1300" s="305" t="s">
        <v>35</v>
      </c>
      <c r="G1300" s="304">
        <f>SUBTOTAL(9,G1263:G1299)</f>
        <v>0</v>
      </c>
    </row>
    <row r="1302" spans="1:123" ht="24" customHeight="1" x14ac:dyDescent="0.2">
      <c r="A1302" s="284" t="s">
        <v>37</v>
      </c>
      <c r="B1302" s="285"/>
      <c r="C1302" s="285"/>
      <c r="D1302" s="285"/>
      <c r="E1302" s="285"/>
      <c r="F1302" s="285"/>
      <c r="G1302" s="286"/>
    </row>
    <row r="1303" spans="1:123" ht="24" customHeight="1" x14ac:dyDescent="0.2">
      <c r="A1303" s="287" t="s">
        <v>602</v>
      </c>
      <c r="B1303" s="99" t="str">
        <f>Comitente</f>
        <v>DIRECCION PROVINCIAL REDES DE GAS</v>
      </c>
      <c r="C1303" s="94"/>
      <c r="D1303" s="100"/>
      <c r="E1303" s="100"/>
      <c r="F1303" s="101"/>
      <c r="G1303" s="288"/>
    </row>
    <row r="1304" spans="1:123" ht="24" customHeight="1" x14ac:dyDescent="0.2">
      <c r="A1304" s="287" t="s">
        <v>603</v>
      </c>
      <c r="B1304" s="99">
        <f>Contratista</f>
        <v>0</v>
      </c>
      <c r="C1304" s="95"/>
      <c r="D1304" s="95"/>
      <c r="E1304" s="95"/>
      <c r="F1304" s="102"/>
      <c r="G1304" s="289"/>
    </row>
    <row r="1305" spans="1:123" ht="24" customHeight="1" x14ac:dyDescent="0.2">
      <c r="A1305" s="287" t="s">
        <v>24</v>
      </c>
      <c r="B1305" s="99" t="str">
        <f>Obra</f>
        <v>“SERVICIO de MANTENIMIENTO de las INSTALACIONES de GAS en los ESTABLECIMIENTOS EDUCATIVOS”</v>
      </c>
      <c r="C1305" s="95"/>
      <c r="D1305" s="95"/>
      <c r="E1305" s="95"/>
      <c r="F1305" s="102" t="s">
        <v>38</v>
      </c>
      <c r="G1305" s="290">
        <f>Fecha_Base</f>
        <v>0</v>
      </c>
    </row>
    <row r="1306" spans="1:123" ht="24" customHeight="1" x14ac:dyDescent="0.2">
      <c r="A1306" s="291" t="s">
        <v>601</v>
      </c>
      <c r="B1306" s="96" t="str">
        <f>Ubicación</f>
        <v>DEPARTAMENTO JACHAL A</v>
      </c>
      <c r="C1306" s="96"/>
      <c r="D1306" s="103"/>
      <c r="E1306" s="104"/>
      <c r="F1306" s="105"/>
      <c r="G1306" s="292"/>
    </row>
    <row r="1307" spans="1:123" ht="24" customHeight="1" x14ac:dyDescent="0.2">
      <c r="A1307" s="291" t="s">
        <v>39</v>
      </c>
      <c r="B1307" s="106" t="str">
        <f>IFERROR(VALUE(LEFT(B1308,FIND(".",B1308)-1)),"")</f>
        <v/>
      </c>
      <c r="C1307" s="97" t="str">
        <f>IFERROR(VLOOKUP(B1307,Tabla_CyP,2,FALSE),"")</f>
        <v/>
      </c>
      <c r="D1307" s="97"/>
      <c r="E1307" s="104"/>
      <c r="F1307" s="105"/>
      <c r="G1307" s="292"/>
    </row>
    <row r="1308" spans="1:123" ht="24" customHeight="1" x14ac:dyDescent="0.2">
      <c r="A1308" s="291" t="s">
        <v>25</v>
      </c>
      <c r="B1308" s="107" t="str">
        <f>IFERROR(VLOOKUP(COUNTIF($A$1:A1308,"ANALISIS DE PRECIOS"),Tabla_NumeroItem,2,FALSE),"")</f>
        <v/>
      </c>
      <c r="C1308" s="97" t="str">
        <f>IFERROR(VLOOKUP(B1308,Tabla_CyP,2,FALSE),"")</f>
        <v/>
      </c>
      <c r="D1308" s="103"/>
      <c r="E1308" s="104"/>
      <c r="F1308" s="102" t="s">
        <v>26</v>
      </c>
      <c r="G1308" s="293" t="str">
        <f>IFERROR(VLOOKUP(B1308,Tabla_CyP,4,FALSE),"")</f>
        <v/>
      </c>
    </row>
    <row r="1309" spans="1:123" ht="24" customHeight="1" x14ac:dyDescent="0.2">
      <c r="A1309" s="291"/>
      <c r="B1309" s="96"/>
      <c r="C1309" s="97"/>
      <c r="D1309" s="103"/>
      <c r="E1309" s="104"/>
      <c r="F1309" s="105"/>
      <c r="G1309" s="292"/>
    </row>
    <row r="1310" spans="1:123" ht="24" customHeight="1" x14ac:dyDescent="0.2">
      <c r="A1310" s="389" t="s">
        <v>507</v>
      </c>
      <c r="B1310" s="390"/>
      <c r="C1310" s="391" t="s">
        <v>0</v>
      </c>
      <c r="D1310" s="391" t="s">
        <v>27</v>
      </c>
      <c r="E1310" s="393" t="s">
        <v>28</v>
      </c>
      <c r="F1310" s="387" t="s">
        <v>29</v>
      </c>
      <c r="G1310" s="387" t="s">
        <v>30</v>
      </c>
    </row>
    <row r="1311" spans="1:123" s="109" customFormat="1" ht="24" customHeight="1" x14ac:dyDescent="0.2">
      <c r="A1311" s="108" t="s">
        <v>508</v>
      </c>
      <c r="B1311" s="108" t="s">
        <v>509</v>
      </c>
      <c r="C1311" s="392"/>
      <c r="D1311" s="392"/>
      <c r="E1311" s="394"/>
      <c r="F1311" s="388"/>
      <c r="G1311" s="388"/>
      <c r="H1311" s="233"/>
      <c r="I1311" s="233"/>
      <c r="J1311" s="233"/>
      <c r="K1311" s="233"/>
      <c r="L1311" s="233"/>
      <c r="M1311" s="233"/>
      <c r="N1311" s="233"/>
      <c r="O1311" s="233"/>
      <c r="P1311" s="233"/>
      <c r="Q1311" s="233"/>
      <c r="R1311" s="233"/>
      <c r="S1311" s="233"/>
      <c r="T1311" s="233"/>
      <c r="U1311" s="233"/>
      <c r="V1311" s="233"/>
      <c r="W1311" s="233"/>
      <c r="X1311" s="233"/>
      <c r="Y1311" s="233"/>
      <c r="Z1311" s="233"/>
      <c r="AA1311" s="233"/>
      <c r="AB1311" s="233"/>
      <c r="AC1311" s="233"/>
      <c r="AD1311" s="233"/>
      <c r="AE1311" s="233"/>
      <c r="AF1311" s="233"/>
      <c r="AG1311" s="233"/>
      <c r="AH1311" s="233"/>
      <c r="AI1311" s="233"/>
      <c r="AJ1311" s="233"/>
      <c r="AK1311" s="233"/>
      <c r="AL1311" s="233"/>
      <c r="AM1311" s="233"/>
      <c r="AN1311" s="233"/>
      <c r="AO1311" s="233"/>
      <c r="AP1311" s="233"/>
      <c r="AQ1311" s="233"/>
      <c r="AR1311" s="233"/>
      <c r="AS1311" s="233"/>
      <c r="AT1311" s="233"/>
      <c r="AU1311" s="233"/>
      <c r="AV1311" s="233"/>
      <c r="AW1311" s="233"/>
      <c r="AX1311" s="233"/>
      <c r="AY1311" s="233"/>
      <c r="AZ1311" s="233"/>
      <c r="BA1311" s="233"/>
      <c r="BB1311" s="233"/>
      <c r="BC1311" s="233"/>
      <c r="BD1311" s="233"/>
      <c r="BE1311" s="233"/>
      <c r="BF1311" s="233"/>
      <c r="BG1311" s="233"/>
      <c r="BH1311" s="233"/>
      <c r="BI1311" s="233"/>
      <c r="BJ1311" s="233"/>
      <c r="BK1311" s="233"/>
      <c r="BL1311" s="233"/>
      <c r="BM1311" s="233"/>
      <c r="BN1311" s="233"/>
      <c r="BO1311" s="233"/>
      <c r="BP1311" s="233"/>
      <c r="BQ1311" s="233"/>
      <c r="BR1311" s="233"/>
      <c r="BS1311" s="233"/>
      <c r="BT1311" s="233"/>
      <c r="BU1311" s="233"/>
      <c r="BV1311" s="233"/>
      <c r="BW1311" s="233"/>
      <c r="BX1311" s="233"/>
      <c r="BY1311" s="233"/>
      <c r="BZ1311" s="233"/>
      <c r="CA1311" s="233"/>
      <c r="CB1311" s="233"/>
      <c r="CC1311" s="233"/>
      <c r="CD1311" s="233"/>
      <c r="CE1311" s="233"/>
      <c r="CF1311" s="233"/>
      <c r="CG1311" s="233"/>
      <c r="CH1311" s="233"/>
      <c r="CI1311" s="233"/>
      <c r="CJ1311" s="233"/>
      <c r="CK1311" s="233"/>
      <c r="CL1311" s="233"/>
      <c r="CM1311" s="233"/>
      <c r="CN1311" s="233"/>
      <c r="CO1311" s="233"/>
      <c r="CP1311" s="233"/>
      <c r="CQ1311" s="233"/>
      <c r="CR1311" s="233"/>
      <c r="CS1311" s="233"/>
      <c r="CT1311" s="233"/>
      <c r="CU1311" s="233"/>
      <c r="CV1311" s="233"/>
      <c r="CW1311" s="233"/>
      <c r="CX1311" s="233"/>
      <c r="CY1311" s="233"/>
      <c r="CZ1311" s="233"/>
      <c r="DA1311" s="233"/>
      <c r="DB1311" s="233"/>
      <c r="DC1311" s="233"/>
      <c r="DD1311" s="233"/>
      <c r="DE1311" s="233"/>
      <c r="DF1311" s="233"/>
      <c r="DG1311" s="233"/>
      <c r="DH1311" s="233"/>
      <c r="DI1311" s="233"/>
      <c r="DJ1311" s="233"/>
      <c r="DK1311" s="233"/>
      <c r="DL1311" s="233"/>
      <c r="DM1311" s="233"/>
      <c r="DN1311" s="233"/>
      <c r="DO1311" s="233"/>
      <c r="DP1311" s="233"/>
      <c r="DQ1311" s="233"/>
      <c r="DR1311" s="233"/>
      <c r="DS1311" s="233"/>
    </row>
    <row r="1312" spans="1:123" ht="24" customHeight="1" x14ac:dyDescent="0.2">
      <c r="A1312" s="369"/>
      <c r="B1312" s="110"/>
      <c r="C1312" s="367" t="s">
        <v>604</v>
      </c>
      <c r="D1312" s="111"/>
      <c r="E1312" s="112"/>
      <c r="F1312" s="113"/>
      <c r="G1312" s="295"/>
    </row>
    <row r="1313" spans="1:7" s="232" customFormat="1" ht="24" customHeight="1" x14ac:dyDescent="0.2">
      <c r="A1313" s="229" t="str">
        <f t="shared" ref="A1313:A1326" si="393">IFERROR(VLOOKUP(C1313,Tabla_Insumos,4,FALSE),"")</f>
        <v/>
      </c>
      <c r="B1313" s="227" t="str">
        <f t="shared" ref="B1313:B1326" si="394">IFERROR(VLOOKUP(C1313,Tabla_Insumos,5,FALSE),"")</f>
        <v/>
      </c>
      <c r="C1313" s="228"/>
      <c r="D1313" s="229" t="str">
        <f t="shared" ref="D1313:D1326" si="395">IFERROR(VLOOKUP(C1313,Tabla_Insumos,2,FALSE),"")</f>
        <v/>
      </c>
      <c r="E1313" s="230"/>
      <c r="F1313" s="231">
        <f t="shared" ref="F1313:F1326" si="396">IFERROR(VLOOKUP(C1313,Tabla_Insumos,3,FALSE),0)</f>
        <v>0</v>
      </c>
      <c r="G1313" s="296">
        <f>ROUND(E1313*F1313,2)</f>
        <v>0</v>
      </c>
    </row>
    <row r="1314" spans="1:7" s="232" customFormat="1" ht="24" customHeight="1" x14ac:dyDescent="0.2">
      <c r="A1314" s="229" t="str">
        <f t="shared" si="393"/>
        <v/>
      </c>
      <c r="B1314" s="227" t="str">
        <f t="shared" si="394"/>
        <v/>
      </c>
      <c r="C1314" s="228"/>
      <c r="D1314" s="229" t="str">
        <f t="shared" si="395"/>
        <v/>
      </c>
      <c r="E1314" s="230"/>
      <c r="F1314" s="231">
        <f t="shared" si="396"/>
        <v>0</v>
      </c>
      <c r="G1314" s="296">
        <f t="shared" ref="G1314:G1326" si="397">ROUND(E1314*F1314,2)</f>
        <v>0</v>
      </c>
    </row>
    <row r="1315" spans="1:7" s="232" customFormat="1" ht="24" customHeight="1" x14ac:dyDescent="0.2">
      <c r="A1315" s="229" t="str">
        <f t="shared" si="393"/>
        <v/>
      </c>
      <c r="B1315" s="227" t="str">
        <f t="shared" si="394"/>
        <v/>
      </c>
      <c r="C1315" s="228"/>
      <c r="D1315" s="229" t="str">
        <f t="shared" si="395"/>
        <v/>
      </c>
      <c r="E1315" s="230"/>
      <c r="F1315" s="231">
        <f t="shared" si="396"/>
        <v>0</v>
      </c>
      <c r="G1315" s="296">
        <f t="shared" si="397"/>
        <v>0</v>
      </c>
    </row>
    <row r="1316" spans="1:7" s="232" customFormat="1" ht="24" customHeight="1" x14ac:dyDescent="0.2">
      <c r="A1316" s="229" t="str">
        <f t="shared" si="393"/>
        <v/>
      </c>
      <c r="B1316" s="227" t="str">
        <f t="shared" si="394"/>
        <v/>
      </c>
      <c r="C1316" s="228"/>
      <c r="D1316" s="229" t="str">
        <f t="shared" si="395"/>
        <v/>
      </c>
      <c r="E1316" s="230"/>
      <c r="F1316" s="231">
        <f t="shared" si="396"/>
        <v>0</v>
      </c>
      <c r="G1316" s="296">
        <f t="shared" si="397"/>
        <v>0</v>
      </c>
    </row>
    <row r="1317" spans="1:7" s="232" customFormat="1" ht="24" customHeight="1" x14ac:dyDescent="0.2">
      <c r="A1317" s="229" t="str">
        <f t="shared" si="393"/>
        <v/>
      </c>
      <c r="B1317" s="227" t="str">
        <f t="shared" si="394"/>
        <v/>
      </c>
      <c r="C1317" s="228"/>
      <c r="D1317" s="229" t="str">
        <f t="shared" si="395"/>
        <v/>
      </c>
      <c r="E1317" s="230"/>
      <c r="F1317" s="231">
        <f t="shared" si="396"/>
        <v>0</v>
      </c>
      <c r="G1317" s="296">
        <f t="shared" si="397"/>
        <v>0</v>
      </c>
    </row>
    <row r="1318" spans="1:7" s="232" customFormat="1" ht="24" customHeight="1" x14ac:dyDescent="0.2">
      <c r="A1318" s="229" t="str">
        <f t="shared" si="393"/>
        <v/>
      </c>
      <c r="B1318" s="227" t="str">
        <f t="shared" si="394"/>
        <v/>
      </c>
      <c r="C1318" s="228"/>
      <c r="D1318" s="229" t="str">
        <f t="shared" si="395"/>
        <v/>
      </c>
      <c r="E1318" s="230"/>
      <c r="F1318" s="231">
        <f t="shared" si="396"/>
        <v>0</v>
      </c>
      <c r="G1318" s="296">
        <f t="shared" si="397"/>
        <v>0</v>
      </c>
    </row>
    <row r="1319" spans="1:7" s="232" customFormat="1" ht="24" customHeight="1" x14ac:dyDescent="0.2">
      <c r="A1319" s="229" t="str">
        <f t="shared" si="393"/>
        <v/>
      </c>
      <c r="B1319" s="227" t="str">
        <f t="shared" si="394"/>
        <v/>
      </c>
      <c r="C1319" s="228"/>
      <c r="D1319" s="229" t="str">
        <f t="shared" si="395"/>
        <v/>
      </c>
      <c r="E1319" s="230"/>
      <c r="F1319" s="231">
        <f t="shared" si="396"/>
        <v>0</v>
      </c>
      <c r="G1319" s="296">
        <f t="shared" si="397"/>
        <v>0</v>
      </c>
    </row>
    <row r="1320" spans="1:7" s="232" customFormat="1" ht="24" customHeight="1" x14ac:dyDescent="0.2">
      <c r="A1320" s="229" t="str">
        <f t="shared" si="393"/>
        <v/>
      </c>
      <c r="B1320" s="227" t="str">
        <f t="shared" si="394"/>
        <v/>
      </c>
      <c r="C1320" s="228"/>
      <c r="D1320" s="229" t="str">
        <f t="shared" si="395"/>
        <v/>
      </c>
      <c r="E1320" s="230"/>
      <c r="F1320" s="231">
        <f t="shared" si="396"/>
        <v>0</v>
      </c>
      <c r="G1320" s="296">
        <f t="shared" si="397"/>
        <v>0</v>
      </c>
    </row>
    <row r="1321" spans="1:7" s="232" customFormat="1" ht="24" customHeight="1" x14ac:dyDescent="0.2">
      <c r="A1321" s="229" t="str">
        <f t="shared" si="393"/>
        <v/>
      </c>
      <c r="B1321" s="227" t="str">
        <f t="shared" si="394"/>
        <v/>
      </c>
      <c r="C1321" s="228"/>
      <c r="D1321" s="229" t="str">
        <f t="shared" si="395"/>
        <v/>
      </c>
      <c r="E1321" s="230"/>
      <c r="F1321" s="231">
        <f t="shared" si="396"/>
        <v>0</v>
      </c>
      <c r="G1321" s="296">
        <f t="shared" si="397"/>
        <v>0</v>
      </c>
    </row>
    <row r="1322" spans="1:7" s="232" customFormat="1" ht="24" customHeight="1" x14ac:dyDescent="0.2">
      <c r="A1322" s="229" t="str">
        <f t="shared" si="393"/>
        <v/>
      </c>
      <c r="B1322" s="227" t="str">
        <f t="shared" si="394"/>
        <v/>
      </c>
      <c r="C1322" s="228"/>
      <c r="D1322" s="229" t="str">
        <f t="shared" si="395"/>
        <v/>
      </c>
      <c r="E1322" s="230"/>
      <c r="F1322" s="231">
        <f t="shared" si="396"/>
        <v>0</v>
      </c>
      <c r="G1322" s="296">
        <f t="shared" si="397"/>
        <v>0</v>
      </c>
    </row>
    <row r="1323" spans="1:7" s="232" customFormat="1" ht="24" customHeight="1" x14ac:dyDescent="0.2">
      <c r="A1323" s="229" t="str">
        <f t="shared" si="393"/>
        <v/>
      </c>
      <c r="B1323" s="227" t="str">
        <f t="shared" si="394"/>
        <v/>
      </c>
      <c r="C1323" s="228"/>
      <c r="D1323" s="229" t="str">
        <f t="shared" si="395"/>
        <v/>
      </c>
      <c r="E1323" s="230"/>
      <c r="F1323" s="231">
        <f t="shared" si="396"/>
        <v>0</v>
      </c>
      <c r="G1323" s="296">
        <f t="shared" si="397"/>
        <v>0</v>
      </c>
    </row>
    <row r="1324" spans="1:7" s="232" customFormat="1" ht="24" customHeight="1" x14ac:dyDescent="0.2">
      <c r="A1324" s="229" t="str">
        <f t="shared" si="393"/>
        <v/>
      </c>
      <c r="B1324" s="227" t="str">
        <f t="shared" si="394"/>
        <v/>
      </c>
      <c r="C1324" s="228"/>
      <c r="D1324" s="229" t="str">
        <f t="shared" si="395"/>
        <v/>
      </c>
      <c r="E1324" s="230"/>
      <c r="F1324" s="231">
        <f t="shared" si="396"/>
        <v>0</v>
      </c>
      <c r="G1324" s="296">
        <f t="shared" si="397"/>
        <v>0</v>
      </c>
    </row>
    <row r="1325" spans="1:7" s="232" customFormat="1" ht="24" customHeight="1" x14ac:dyDescent="0.2">
      <c r="A1325" s="229" t="str">
        <f t="shared" si="393"/>
        <v/>
      </c>
      <c r="B1325" s="227" t="str">
        <f t="shared" si="394"/>
        <v/>
      </c>
      <c r="C1325" s="228"/>
      <c r="D1325" s="229" t="str">
        <f t="shared" si="395"/>
        <v/>
      </c>
      <c r="E1325" s="230"/>
      <c r="F1325" s="231">
        <f t="shared" si="396"/>
        <v>0</v>
      </c>
      <c r="G1325" s="296">
        <f t="shared" si="397"/>
        <v>0</v>
      </c>
    </row>
    <row r="1326" spans="1:7" s="232" customFormat="1" ht="24" customHeight="1" x14ac:dyDescent="0.2">
      <c r="A1326" s="229" t="str">
        <f t="shared" si="393"/>
        <v/>
      </c>
      <c r="B1326" s="227" t="str">
        <f t="shared" si="394"/>
        <v/>
      </c>
      <c r="C1326" s="228"/>
      <c r="D1326" s="229" t="str">
        <f t="shared" si="395"/>
        <v/>
      </c>
      <c r="E1326" s="230"/>
      <c r="F1326" s="231">
        <f t="shared" si="396"/>
        <v>0</v>
      </c>
      <c r="G1326" s="296">
        <f t="shared" si="397"/>
        <v>0</v>
      </c>
    </row>
    <row r="1327" spans="1:7" ht="24" customHeight="1" x14ac:dyDescent="0.2">
      <c r="A1327" s="297"/>
      <c r="B1327" s="97"/>
      <c r="C1327" s="97"/>
      <c r="D1327" s="103"/>
      <c r="E1327" s="104"/>
      <c r="F1327" s="368" t="s">
        <v>31</v>
      </c>
      <c r="G1327" s="298">
        <f>SUBTOTAL(9,G1313:G1326)</f>
        <v>0</v>
      </c>
    </row>
    <row r="1328" spans="1:7" ht="24" customHeight="1" x14ac:dyDescent="0.2">
      <c r="A1328" s="297"/>
      <c r="B1328" s="97"/>
      <c r="C1328" s="366" t="s">
        <v>605</v>
      </c>
      <c r="D1328" s="103"/>
      <c r="E1328" s="104"/>
      <c r="F1328" s="105"/>
      <c r="G1328" s="299"/>
    </row>
    <row r="1329" spans="1:7" s="232" customFormat="1" ht="24" customHeight="1" x14ac:dyDescent="0.2">
      <c r="A1329" s="229" t="str">
        <f t="shared" ref="A1329:A1336" si="398">IFERROR(VLOOKUP(C1329,Tabla_Insumos,4,FALSE),"")</f>
        <v/>
      </c>
      <c r="B1329" s="227">
        <f t="shared" ref="B1329:B1336" si="399">IFERROR(VLOOKUP(A1329,Tabla_Indices,5,FALSE),"")</f>
        <v>0</v>
      </c>
      <c r="C1329" s="228"/>
      <c r="D1329" s="229" t="str">
        <f t="shared" ref="D1329:D1336" si="400">IFERROR(VLOOKUP(C1329,Tabla_Insumos,2,FALSE),"")</f>
        <v/>
      </c>
      <c r="E1329" s="230"/>
      <c r="F1329" s="231">
        <f t="shared" ref="F1329:F1336" si="401">IFERROR(VLOOKUP(C1329,Tabla_Insumos,3,FALSE),0)</f>
        <v>0</v>
      </c>
      <c r="G1329" s="296">
        <f>ROUND(E1329*F1329,2)</f>
        <v>0</v>
      </c>
    </row>
    <row r="1330" spans="1:7" s="232" customFormat="1" ht="24" customHeight="1" x14ac:dyDescent="0.2">
      <c r="A1330" s="229" t="str">
        <f t="shared" si="398"/>
        <v/>
      </c>
      <c r="B1330" s="227">
        <f t="shared" si="399"/>
        <v>0</v>
      </c>
      <c r="C1330" s="228"/>
      <c r="D1330" s="229" t="str">
        <f t="shared" si="400"/>
        <v/>
      </c>
      <c r="E1330" s="230"/>
      <c r="F1330" s="231">
        <f t="shared" si="401"/>
        <v>0</v>
      </c>
      <c r="G1330" s="296">
        <f>ROUND(E1330*F1330,2)</f>
        <v>0</v>
      </c>
    </row>
    <row r="1331" spans="1:7" s="232" customFormat="1" ht="24" customHeight="1" x14ac:dyDescent="0.2">
      <c r="A1331" s="229" t="str">
        <f t="shared" si="398"/>
        <v/>
      </c>
      <c r="B1331" s="227">
        <f t="shared" si="399"/>
        <v>0</v>
      </c>
      <c r="C1331" s="228"/>
      <c r="D1331" s="229" t="str">
        <f t="shared" si="400"/>
        <v/>
      </c>
      <c r="E1331" s="230"/>
      <c r="F1331" s="231">
        <f t="shared" si="401"/>
        <v>0</v>
      </c>
      <c r="G1331" s="296">
        <f t="shared" ref="G1331:G1336" si="402">ROUND(E1331*F1331,2)</f>
        <v>0</v>
      </c>
    </row>
    <row r="1332" spans="1:7" s="232" customFormat="1" ht="24" customHeight="1" x14ac:dyDescent="0.2">
      <c r="A1332" s="229" t="str">
        <f t="shared" si="398"/>
        <v/>
      </c>
      <c r="B1332" s="227">
        <f t="shared" si="399"/>
        <v>0</v>
      </c>
      <c r="C1332" s="228"/>
      <c r="D1332" s="229" t="str">
        <f t="shared" si="400"/>
        <v/>
      </c>
      <c r="E1332" s="230"/>
      <c r="F1332" s="231">
        <f t="shared" si="401"/>
        <v>0</v>
      </c>
      <c r="G1332" s="296">
        <f t="shared" si="402"/>
        <v>0</v>
      </c>
    </row>
    <row r="1333" spans="1:7" s="232" customFormat="1" ht="24" customHeight="1" x14ac:dyDescent="0.2">
      <c r="A1333" s="229" t="str">
        <f t="shared" si="398"/>
        <v/>
      </c>
      <c r="B1333" s="227">
        <f t="shared" si="399"/>
        <v>0</v>
      </c>
      <c r="C1333" s="228"/>
      <c r="D1333" s="229" t="str">
        <f t="shared" si="400"/>
        <v/>
      </c>
      <c r="E1333" s="230"/>
      <c r="F1333" s="231">
        <f t="shared" si="401"/>
        <v>0</v>
      </c>
      <c r="G1333" s="296">
        <f t="shared" si="402"/>
        <v>0</v>
      </c>
    </row>
    <row r="1334" spans="1:7" s="232" customFormat="1" ht="24" customHeight="1" x14ac:dyDescent="0.2">
      <c r="A1334" s="229" t="str">
        <f t="shared" si="398"/>
        <v/>
      </c>
      <c r="B1334" s="227">
        <f t="shared" si="399"/>
        <v>0</v>
      </c>
      <c r="C1334" s="228"/>
      <c r="D1334" s="229" t="str">
        <f t="shared" si="400"/>
        <v/>
      </c>
      <c r="E1334" s="230"/>
      <c r="F1334" s="231">
        <f t="shared" si="401"/>
        <v>0</v>
      </c>
      <c r="G1334" s="296">
        <f t="shared" si="402"/>
        <v>0</v>
      </c>
    </row>
    <row r="1335" spans="1:7" s="232" customFormat="1" ht="24" customHeight="1" x14ac:dyDescent="0.2">
      <c r="A1335" s="229" t="str">
        <f t="shared" si="398"/>
        <v/>
      </c>
      <c r="B1335" s="227">
        <f t="shared" si="399"/>
        <v>0</v>
      </c>
      <c r="C1335" s="228"/>
      <c r="D1335" s="229" t="str">
        <f t="shared" si="400"/>
        <v/>
      </c>
      <c r="E1335" s="230"/>
      <c r="F1335" s="231">
        <f t="shared" si="401"/>
        <v>0</v>
      </c>
      <c r="G1335" s="296">
        <f t="shared" si="402"/>
        <v>0</v>
      </c>
    </row>
    <row r="1336" spans="1:7" s="232" customFormat="1" ht="24" customHeight="1" x14ac:dyDescent="0.2">
      <c r="A1336" s="229" t="str">
        <f t="shared" si="398"/>
        <v/>
      </c>
      <c r="B1336" s="227">
        <f t="shared" si="399"/>
        <v>0</v>
      </c>
      <c r="C1336" s="228"/>
      <c r="D1336" s="229" t="str">
        <f t="shared" si="400"/>
        <v/>
      </c>
      <c r="E1336" s="230"/>
      <c r="F1336" s="231">
        <f t="shared" si="401"/>
        <v>0</v>
      </c>
      <c r="G1336" s="296">
        <f t="shared" si="402"/>
        <v>0</v>
      </c>
    </row>
    <row r="1337" spans="1:7" ht="24" customHeight="1" x14ac:dyDescent="0.2">
      <c r="A1337" s="297"/>
      <c r="B1337" s="97"/>
      <c r="C1337" s="97"/>
      <c r="D1337" s="103"/>
      <c r="E1337" s="104"/>
      <c r="F1337" s="368" t="s">
        <v>32</v>
      </c>
      <c r="G1337" s="298">
        <f>SUBTOTAL(9,G1329:G1336)</f>
        <v>0</v>
      </c>
    </row>
    <row r="1338" spans="1:7" ht="24" customHeight="1" x14ac:dyDescent="0.2">
      <c r="A1338" s="297"/>
      <c r="B1338" s="97"/>
      <c r="C1338" s="366" t="s">
        <v>606</v>
      </c>
      <c r="D1338" s="103"/>
      <c r="E1338" s="104"/>
      <c r="F1338" s="105"/>
      <c r="G1338" s="299"/>
    </row>
    <row r="1339" spans="1:7" s="232" customFormat="1" ht="24" customHeight="1" x14ac:dyDescent="0.2">
      <c r="A1339" s="229" t="str">
        <f t="shared" ref="A1339:A1347" si="403">IFERROR(VLOOKUP(C1339,Tabla_Insumos,4,FALSE),"")</f>
        <v/>
      </c>
      <c r="B1339" s="227" t="str">
        <f t="shared" ref="B1339:B1347" si="404">IFERROR(VLOOKUP(C1339,Tabla_Insumos,5,FALSE),"")</f>
        <v/>
      </c>
      <c r="C1339" s="228"/>
      <c r="D1339" s="229" t="str">
        <f t="shared" ref="D1339:D1347" si="405">IFERROR(VLOOKUP(C1339,Tabla_Insumos,2,FALSE),"")</f>
        <v/>
      </c>
      <c r="E1339" s="230"/>
      <c r="F1339" s="231">
        <f t="shared" ref="F1339:F1347" si="406">IFERROR(VLOOKUP(C1339,Tabla_Insumos,3,FALSE),0)</f>
        <v>0</v>
      </c>
      <c r="G1339" s="296">
        <f t="shared" ref="G1339:G1347" si="407">ROUND(E1339*F1339,2)</f>
        <v>0</v>
      </c>
    </row>
    <row r="1340" spans="1:7" s="232" customFormat="1" ht="24" customHeight="1" x14ac:dyDescent="0.2">
      <c r="A1340" s="229" t="str">
        <f t="shared" si="403"/>
        <v/>
      </c>
      <c r="B1340" s="227" t="str">
        <f t="shared" si="404"/>
        <v/>
      </c>
      <c r="C1340" s="228"/>
      <c r="D1340" s="229" t="str">
        <f t="shared" si="405"/>
        <v/>
      </c>
      <c r="E1340" s="230"/>
      <c r="F1340" s="231">
        <f t="shared" si="406"/>
        <v>0</v>
      </c>
      <c r="G1340" s="296">
        <f t="shared" si="407"/>
        <v>0</v>
      </c>
    </row>
    <row r="1341" spans="1:7" s="232" customFormat="1" ht="24" customHeight="1" x14ac:dyDescent="0.2">
      <c r="A1341" s="229" t="str">
        <f t="shared" si="403"/>
        <v/>
      </c>
      <c r="B1341" s="227" t="str">
        <f t="shared" si="404"/>
        <v/>
      </c>
      <c r="C1341" s="228"/>
      <c r="D1341" s="229" t="str">
        <f t="shared" si="405"/>
        <v/>
      </c>
      <c r="E1341" s="230"/>
      <c r="F1341" s="231">
        <f t="shared" si="406"/>
        <v>0</v>
      </c>
      <c r="G1341" s="296">
        <f t="shared" si="407"/>
        <v>0</v>
      </c>
    </row>
    <row r="1342" spans="1:7" s="232" customFormat="1" ht="24" customHeight="1" x14ac:dyDescent="0.2">
      <c r="A1342" s="229" t="str">
        <f t="shared" si="403"/>
        <v/>
      </c>
      <c r="B1342" s="227" t="str">
        <f t="shared" si="404"/>
        <v/>
      </c>
      <c r="C1342" s="228"/>
      <c r="D1342" s="229" t="str">
        <f t="shared" si="405"/>
        <v/>
      </c>
      <c r="E1342" s="230"/>
      <c r="F1342" s="231">
        <f t="shared" si="406"/>
        <v>0</v>
      </c>
      <c r="G1342" s="296">
        <f t="shared" si="407"/>
        <v>0</v>
      </c>
    </row>
    <row r="1343" spans="1:7" s="232" customFormat="1" ht="24" customHeight="1" x14ac:dyDescent="0.2">
      <c r="A1343" s="229" t="str">
        <f t="shared" si="403"/>
        <v/>
      </c>
      <c r="B1343" s="227" t="str">
        <f t="shared" si="404"/>
        <v/>
      </c>
      <c r="C1343" s="228"/>
      <c r="D1343" s="229" t="str">
        <f t="shared" si="405"/>
        <v/>
      </c>
      <c r="E1343" s="230"/>
      <c r="F1343" s="231">
        <f t="shared" si="406"/>
        <v>0</v>
      </c>
      <c r="G1343" s="296">
        <f t="shared" si="407"/>
        <v>0</v>
      </c>
    </row>
    <row r="1344" spans="1:7" s="232" customFormat="1" ht="24" customHeight="1" x14ac:dyDescent="0.2">
      <c r="A1344" s="229" t="str">
        <f t="shared" si="403"/>
        <v/>
      </c>
      <c r="B1344" s="227" t="str">
        <f t="shared" si="404"/>
        <v/>
      </c>
      <c r="C1344" s="228"/>
      <c r="D1344" s="229" t="str">
        <f t="shared" si="405"/>
        <v/>
      </c>
      <c r="E1344" s="230"/>
      <c r="F1344" s="231">
        <f t="shared" si="406"/>
        <v>0</v>
      </c>
      <c r="G1344" s="296">
        <f t="shared" si="407"/>
        <v>0</v>
      </c>
    </row>
    <row r="1345" spans="1:7" s="232" customFormat="1" ht="24" customHeight="1" x14ac:dyDescent="0.2">
      <c r="A1345" s="229" t="str">
        <f t="shared" si="403"/>
        <v/>
      </c>
      <c r="B1345" s="227" t="str">
        <f t="shared" si="404"/>
        <v/>
      </c>
      <c r="C1345" s="228"/>
      <c r="D1345" s="229" t="str">
        <f t="shared" si="405"/>
        <v/>
      </c>
      <c r="E1345" s="230"/>
      <c r="F1345" s="231">
        <f t="shared" si="406"/>
        <v>0</v>
      </c>
      <c r="G1345" s="296">
        <f t="shared" si="407"/>
        <v>0</v>
      </c>
    </row>
    <row r="1346" spans="1:7" s="232" customFormat="1" ht="24" customHeight="1" x14ac:dyDescent="0.2">
      <c r="A1346" s="229" t="str">
        <f t="shared" si="403"/>
        <v/>
      </c>
      <c r="B1346" s="227" t="str">
        <f t="shared" si="404"/>
        <v/>
      </c>
      <c r="C1346" s="228"/>
      <c r="D1346" s="229" t="str">
        <f t="shared" si="405"/>
        <v/>
      </c>
      <c r="E1346" s="230"/>
      <c r="F1346" s="231">
        <f t="shared" si="406"/>
        <v>0</v>
      </c>
      <c r="G1346" s="296">
        <f t="shared" si="407"/>
        <v>0</v>
      </c>
    </row>
    <row r="1347" spans="1:7" s="232" customFormat="1" ht="24" customHeight="1" x14ac:dyDescent="0.2">
      <c r="A1347" s="229" t="str">
        <f t="shared" si="403"/>
        <v/>
      </c>
      <c r="B1347" s="227" t="str">
        <f t="shared" si="404"/>
        <v/>
      </c>
      <c r="C1347" s="228"/>
      <c r="D1347" s="229" t="str">
        <f t="shared" si="405"/>
        <v/>
      </c>
      <c r="E1347" s="230"/>
      <c r="F1347" s="231">
        <f t="shared" si="406"/>
        <v>0</v>
      </c>
      <c r="G1347" s="296">
        <f t="shared" si="407"/>
        <v>0</v>
      </c>
    </row>
    <row r="1348" spans="1:7" ht="24" customHeight="1" x14ac:dyDescent="0.2">
      <c r="A1348" s="300"/>
      <c r="B1348" s="103"/>
      <c r="C1348" s="97"/>
      <c r="D1348" s="103"/>
      <c r="E1348" s="104"/>
      <c r="F1348" s="368" t="s">
        <v>33</v>
      </c>
      <c r="G1348" s="298">
        <f>SUBTOTAL(9,G1339:G1347)</f>
        <v>0</v>
      </c>
    </row>
    <row r="1349" spans="1:7" ht="24" customHeight="1" x14ac:dyDescent="0.2">
      <c r="A1349" s="301"/>
      <c r="B1349" s="103"/>
      <c r="C1349" s="97"/>
      <c r="D1349" s="103"/>
      <c r="E1349" s="104"/>
      <c r="F1349" s="105"/>
      <c r="G1349" s="299"/>
    </row>
    <row r="1350" spans="1:7" ht="24" customHeight="1" x14ac:dyDescent="0.2">
      <c r="A1350" s="302" t="str">
        <f>B1308</f>
        <v/>
      </c>
      <c r="B1350" s="303" t="str">
        <f>C1308</f>
        <v/>
      </c>
      <c r="C1350" s="111"/>
      <c r="D1350" s="111" t="s">
        <v>34</v>
      </c>
      <c r="E1350" s="112"/>
      <c r="F1350" s="305" t="s">
        <v>35</v>
      </c>
      <c r="G1350" s="304">
        <f>SUBTOTAL(9,G1313:G1349)</f>
        <v>0</v>
      </c>
    </row>
    <row r="1352" spans="1:7" ht="24" customHeight="1" x14ac:dyDescent="0.2">
      <c r="A1352" s="284" t="s">
        <v>37</v>
      </c>
      <c r="B1352" s="285"/>
      <c r="C1352" s="285"/>
      <c r="D1352" s="285"/>
      <c r="E1352" s="285"/>
      <c r="F1352" s="285"/>
      <c r="G1352" s="286"/>
    </row>
    <row r="1353" spans="1:7" ht="24" customHeight="1" x14ac:dyDescent="0.2">
      <c r="A1353" s="287" t="s">
        <v>602</v>
      </c>
      <c r="B1353" s="99" t="str">
        <f>Comitente</f>
        <v>DIRECCION PROVINCIAL REDES DE GAS</v>
      </c>
      <c r="C1353" s="94"/>
      <c r="D1353" s="100"/>
      <c r="E1353" s="100"/>
      <c r="F1353" s="101"/>
      <c r="G1353" s="288"/>
    </row>
    <row r="1354" spans="1:7" ht="24" customHeight="1" x14ac:dyDescent="0.2">
      <c r="A1354" s="287" t="s">
        <v>603</v>
      </c>
      <c r="B1354" s="99">
        <f>Contratista</f>
        <v>0</v>
      </c>
      <c r="C1354" s="95"/>
      <c r="D1354" s="95"/>
      <c r="E1354" s="95"/>
      <c r="F1354" s="102"/>
      <c r="G1354" s="289"/>
    </row>
    <row r="1355" spans="1:7" ht="24" customHeight="1" x14ac:dyDescent="0.2">
      <c r="A1355" s="287" t="s">
        <v>24</v>
      </c>
      <c r="B1355" s="99" t="str">
        <f>Obra</f>
        <v>“SERVICIO de MANTENIMIENTO de las INSTALACIONES de GAS en los ESTABLECIMIENTOS EDUCATIVOS”</v>
      </c>
      <c r="C1355" s="95"/>
      <c r="D1355" s="95"/>
      <c r="E1355" s="95"/>
      <c r="F1355" s="102" t="s">
        <v>38</v>
      </c>
      <c r="G1355" s="290">
        <f>Fecha_Base</f>
        <v>0</v>
      </c>
    </row>
    <row r="1356" spans="1:7" ht="24" customHeight="1" x14ac:dyDescent="0.2">
      <c r="A1356" s="291" t="s">
        <v>601</v>
      </c>
      <c r="B1356" s="96" t="str">
        <f>Ubicación</f>
        <v>DEPARTAMENTO JACHAL A</v>
      </c>
      <c r="C1356" s="96"/>
      <c r="D1356" s="103"/>
      <c r="E1356" s="104"/>
      <c r="F1356" s="105"/>
      <c r="G1356" s="292"/>
    </row>
    <row r="1357" spans="1:7" ht="24" customHeight="1" x14ac:dyDescent="0.2">
      <c r="A1357" s="291" t="s">
        <v>39</v>
      </c>
      <c r="B1357" s="106" t="str">
        <f>IFERROR(VALUE(LEFT(B1358,FIND(".",B1358)-1)),"")</f>
        <v/>
      </c>
      <c r="C1357" s="97" t="str">
        <f>IFERROR(VLOOKUP(B1357,Tabla_CyP,2,FALSE),"")</f>
        <v/>
      </c>
      <c r="D1357" s="97"/>
      <c r="E1357" s="104"/>
      <c r="F1357" s="105"/>
      <c r="G1357" s="292"/>
    </row>
    <row r="1358" spans="1:7" ht="24" customHeight="1" x14ac:dyDescent="0.2">
      <c r="A1358" s="291" t="s">
        <v>25</v>
      </c>
      <c r="B1358" s="107" t="str">
        <f>IFERROR(VLOOKUP(COUNTIF($A$1:A1358,"ANALISIS DE PRECIOS"),Tabla_NumeroItem,2,FALSE),"")</f>
        <v/>
      </c>
      <c r="C1358" s="97" t="str">
        <f>IFERROR(VLOOKUP(B1358,Tabla_CyP,2,FALSE),"")</f>
        <v/>
      </c>
      <c r="D1358" s="103"/>
      <c r="E1358" s="104"/>
      <c r="F1358" s="102" t="s">
        <v>26</v>
      </c>
      <c r="G1358" s="293" t="str">
        <f>IFERROR(VLOOKUP(B1358,Tabla_CyP,4,FALSE),"")</f>
        <v/>
      </c>
    </row>
    <row r="1359" spans="1:7" ht="24" customHeight="1" x14ac:dyDescent="0.2">
      <c r="A1359" s="291"/>
      <c r="B1359" s="96"/>
      <c r="C1359" s="97"/>
      <c r="D1359" s="103"/>
      <c r="E1359" s="104"/>
      <c r="F1359" s="105"/>
      <c r="G1359" s="292"/>
    </row>
    <row r="1360" spans="1:7" ht="24" customHeight="1" x14ac:dyDescent="0.2">
      <c r="A1360" s="389" t="s">
        <v>507</v>
      </c>
      <c r="B1360" s="390"/>
      <c r="C1360" s="391" t="s">
        <v>0</v>
      </c>
      <c r="D1360" s="391" t="s">
        <v>27</v>
      </c>
      <c r="E1360" s="393" t="s">
        <v>28</v>
      </c>
      <c r="F1360" s="387" t="s">
        <v>29</v>
      </c>
      <c r="G1360" s="387" t="s">
        <v>30</v>
      </c>
    </row>
    <row r="1361" spans="1:123" s="109" customFormat="1" ht="24" customHeight="1" x14ac:dyDescent="0.2">
      <c r="A1361" s="108" t="s">
        <v>508</v>
      </c>
      <c r="B1361" s="108" t="s">
        <v>509</v>
      </c>
      <c r="C1361" s="392"/>
      <c r="D1361" s="392"/>
      <c r="E1361" s="394"/>
      <c r="F1361" s="388"/>
      <c r="G1361" s="388"/>
      <c r="H1361" s="233"/>
      <c r="I1361" s="233"/>
      <c r="J1361" s="233"/>
      <c r="K1361" s="233"/>
      <c r="L1361" s="233"/>
      <c r="M1361" s="233"/>
      <c r="N1361" s="233"/>
      <c r="O1361" s="233"/>
      <c r="P1361" s="233"/>
      <c r="Q1361" s="233"/>
      <c r="R1361" s="233"/>
      <c r="S1361" s="233"/>
      <c r="T1361" s="233"/>
      <c r="U1361" s="233"/>
      <c r="V1361" s="233"/>
      <c r="W1361" s="233"/>
      <c r="X1361" s="233"/>
      <c r="Y1361" s="233"/>
      <c r="Z1361" s="233"/>
      <c r="AA1361" s="233"/>
      <c r="AB1361" s="233"/>
      <c r="AC1361" s="233"/>
      <c r="AD1361" s="233"/>
      <c r="AE1361" s="233"/>
      <c r="AF1361" s="233"/>
      <c r="AG1361" s="233"/>
      <c r="AH1361" s="233"/>
      <c r="AI1361" s="233"/>
      <c r="AJ1361" s="233"/>
      <c r="AK1361" s="233"/>
      <c r="AL1361" s="233"/>
      <c r="AM1361" s="233"/>
      <c r="AN1361" s="233"/>
      <c r="AO1361" s="233"/>
      <c r="AP1361" s="233"/>
      <c r="AQ1361" s="233"/>
      <c r="AR1361" s="233"/>
      <c r="AS1361" s="233"/>
      <c r="AT1361" s="233"/>
      <c r="AU1361" s="233"/>
      <c r="AV1361" s="233"/>
      <c r="AW1361" s="233"/>
      <c r="AX1361" s="233"/>
      <c r="AY1361" s="233"/>
      <c r="AZ1361" s="233"/>
      <c r="BA1361" s="233"/>
      <c r="BB1361" s="233"/>
      <c r="BC1361" s="233"/>
      <c r="BD1361" s="233"/>
      <c r="BE1361" s="233"/>
      <c r="BF1361" s="233"/>
      <c r="BG1361" s="233"/>
      <c r="BH1361" s="233"/>
      <c r="BI1361" s="233"/>
      <c r="BJ1361" s="233"/>
      <c r="BK1361" s="233"/>
      <c r="BL1361" s="233"/>
      <c r="BM1361" s="233"/>
      <c r="BN1361" s="233"/>
      <c r="BO1361" s="233"/>
      <c r="BP1361" s="233"/>
      <c r="BQ1361" s="233"/>
      <c r="BR1361" s="233"/>
      <c r="BS1361" s="233"/>
      <c r="BT1361" s="233"/>
      <c r="BU1361" s="233"/>
      <c r="BV1361" s="233"/>
      <c r="BW1361" s="233"/>
      <c r="BX1361" s="233"/>
      <c r="BY1361" s="233"/>
      <c r="BZ1361" s="233"/>
      <c r="CA1361" s="233"/>
      <c r="CB1361" s="233"/>
      <c r="CC1361" s="233"/>
      <c r="CD1361" s="233"/>
      <c r="CE1361" s="233"/>
      <c r="CF1361" s="233"/>
      <c r="CG1361" s="233"/>
      <c r="CH1361" s="233"/>
      <c r="CI1361" s="233"/>
      <c r="CJ1361" s="233"/>
      <c r="CK1361" s="233"/>
      <c r="CL1361" s="233"/>
      <c r="CM1361" s="233"/>
      <c r="CN1361" s="233"/>
      <c r="CO1361" s="233"/>
      <c r="CP1361" s="233"/>
      <c r="CQ1361" s="233"/>
      <c r="CR1361" s="233"/>
      <c r="CS1361" s="233"/>
      <c r="CT1361" s="233"/>
      <c r="CU1361" s="233"/>
      <c r="CV1361" s="233"/>
      <c r="CW1361" s="233"/>
      <c r="CX1361" s="233"/>
      <c r="CY1361" s="233"/>
      <c r="CZ1361" s="233"/>
      <c r="DA1361" s="233"/>
      <c r="DB1361" s="233"/>
      <c r="DC1361" s="233"/>
      <c r="DD1361" s="233"/>
      <c r="DE1361" s="233"/>
      <c r="DF1361" s="233"/>
      <c r="DG1361" s="233"/>
      <c r="DH1361" s="233"/>
      <c r="DI1361" s="233"/>
      <c r="DJ1361" s="233"/>
      <c r="DK1361" s="233"/>
      <c r="DL1361" s="233"/>
      <c r="DM1361" s="233"/>
      <c r="DN1361" s="233"/>
      <c r="DO1361" s="233"/>
      <c r="DP1361" s="233"/>
      <c r="DQ1361" s="233"/>
      <c r="DR1361" s="233"/>
      <c r="DS1361" s="233"/>
    </row>
    <row r="1362" spans="1:123" ht="24" customHeight="1" x14ac:dyDescent="0.2">
      <c r="A1362" s="369"/>
      <c r="B1362" s="110"/>
      <c r="C1362" s="367" t="s">
        <v>604</v>
      </c>
      <c r="D1362" s="111"/>
      <c r="E1362" s="112"/>
      <c r="F1362" s="113"/>
      <c r="G1362" s="295"/>
    </row>
    <row r="1363" spans="1:123" s="232" customFormat="1" ht="24" customHeight="1" x14ac:dyDescent="0.2">
      <c r="A1363" s="229" t="str">
        <f t="shared" ref="A1363:A1376" si="408">IFERROR(VLOOKUP(C1363,Tabla_Insumos,4,FALSE),"")</f>
        <v/>
      </c>
      <c r="B1363" s="227" t="str">
        <f t="shared" ref="B1363:B1376" si="409">IFERROR(VLOOKUP(C1363,Tabla_Insumos,5,FALSE),"")</f>
        <v/>
      </c>
      <c r="C1363" s="228"/>
      <c r="D1363" s="229" t="str">
        <f t="shared" ref="D1363:D1376" si="410">IFERROR(VLOOKUP(C1363,Tabla_Insumos,2,FALSE),"")</f>
        <v/>
      </c>
      <c r="E1363" s="230"/>
      <c r="F1363" s="231">
        <f t="shared" ref="F1363:F1376" si="411">IFERROR(VLOOKUP(C1363,Tabla_Insumos,3,FALSE),0)</f>
        <v>0</v>
      </c>
      <c r="G1363" s="296">
        <f>ROUND(E1363*F1363,2)</f>
        <v>0</v>
      </c>
    </row>
    <row r="1364" spans="1:123" s="232" customFormat="1" ht="24" customHeight="1" x14ac:dyDescent="0.2">
      <c r="A1364" s="229" t="str">
        <f t="shared" si="408"/>
        <v/>
      </c>
      <c r="B1364" s="227" t="str">
        <f t="shared" si="409"/>
        <v/>
      </c>
      <c r="C1364" s="228"/>
      <c r="D1364" s="229" t="str">
        <f t="shared" si="410"/>
        <v/>
      </c>
      <c r="E1364" s="230"/>
      <c r="F1364" s="231">
        <f t="shared" si="411"/>
        <v>0</v>
      </c>
      <c r="G1364" s="296">
        <f t="shared" ref="G1364:G1376" si="412">ROUND(E1364*F1364,2)</f>
        <v>0</v>
      </c>
    </row>
    <row r="1365" spans="1:123" s="232" customFormat="1" ht="24" customHeight="1" x14ac:dyDescent="0.2">
      <c r="A1365" s="229" t="str">
        <f t="shared" si="408"/>
        <v/>
      </c>
      <c r="B1365" s="227" t="str">
        <f t="shared" si="409"/>
        <v/>
      </c>
      <c r="C1365" s="228"/>
      <c r="D1365" s="229" t="str">
        <f t="shared" si="410"/>
        <v/>
      </c>
      <c r="E1365" s="230"/>
      <c r="F1365" s="231">
        <f t="shared" si="411"/>
        <v>0</v>
      </c>
      <c r="G1365" s="296">
        <f t="shared" si="412"/>
        <v>0</v>
      </c>
    </row>
    <row r="1366" spans="1:123" s="232" customFormat="1" ht="24" customHeight="1" x14ac:dyDescent="0.2">
      <c r="A1366" s="229" t="str">
        <f t="shared" si="408"/>
        <v/>
      </c>
      <c r="B1366" s="227" t="str">
        <f t="shared" si="409"/>
        <v/>
      </c>
      <c r="C1366" s="228"/>
      <c r="D1366" s="229" t="str">
        <f t="shared" si="410"/>
        <v/>
      </c>
      <c r="E1366" s="230"/>
      <c r="F1366" s="231">
        <f t="shared" si="411"/>
        <v>0</v>
      </c>
      <c r="G1366" s="296">
        <f t="shared" si="412"/>
        <v>0</v>
      </c>
    </row>
    <row r="1367" spans="1:123" s="232" customFormat="1" ht="24" customHeight="1" x14ac:dyDescent="0.2">
      <c r="A1367" s="229" t="str">
        <f t="shared" si="408"/>
        <v/>
      </c>
      <c r="B1367" s="227" t="str">
        <f t="shared" si="409"/>
        <v/>
      </c>
      <c r="C1367" s="228"/>
      <c r="D1367" s="229" t="str">
        <f t="shared" si="410"/>
        <v/>
      </c>
      <c r="E1367" s="230"/>
      <c r="F1367" s="231">
        <f t="shared" si="411"/>
        <v>0</v>
      </c>
      <c r="G1367" s="296">
        <f t="shared" si="412"/>
        <v>0</v>
      </c>
    </row>
    <row r="1368" spans="1:123" s="232" customFormat="1" ht="24" customHeight="1" x14ac:dyDescent="0.2">
      <c r="A1368" s="229" t="str">
        <f t="shared" si="408"/>
        <v/>
      </c>
      <c r="B1368" s="227" t="str">
        <f t="shared" si="409"/>
        <v/>
      </c>
      <c r="C1368" s="228"/>
      <c r="D1368" s="229" t="str">
        <f t="shared" si="410"/>
        <v/>
      </c>
      <c r="E1368" s="230"/>
      <c r="F1368" s="231">
        <f t="shared" si="411"/>
        <v>0</v>
      </c>
      <c r="G1368" s="296">
        <f t="shared" si="412"/>
        <v>0</v>
      </c>
    </row>
    <row r="1369" spans="1:123" s="232" customFormat="1" ht="24" customHeight="1" x14ac:dyDescent="0.2">
      <c r="A1369" s="229" t="str">
        <f t="shared" si="408"/>
        <v/>
      </c>
      <c r="B1369" s="227" t="str">
        <f t="shared" si="409"/>
        <v/>
      </c>
      <c r="C1369" s="228"/>
      <c r="D1369" s="229" t="str">
        <f t="shared" si="410"/>
        <v/>
      </c>
      <c r="E1369" s="230"/>
      <c r="F1369" s="231">
        <f t="shared" si="411"/>
        <v>0</v>
      </c>
      <c r="G1369" s="296">
        <f t="shared" si="412"/>
        <v>0</v>
      </c>
    </row>
    <row r="1370" spans="1:123" s="232" customFormat="1" ht="24" customHeight="1" x14ac:dyDescent="0.2">
      <c r="A1370" s="229" t="str">
        <f t="shared" si="408"/>
        <v/>
      </c>
      <c r="B1370" s="227" t="str">
        <f t="shared" si="409"/>
        <v/>
      </c>
      <c r="C1370" s="228"/>
      <c r="D1370" s="229" t="str">
        <f t="shared" si="410"/>
        <v/>
      </c>
      <c r="E1370" s="230"/>
      <c r="F1370" s="231">
        <f t="shared" si="411"/>
        <v>0</v>
      </c>
      <c r="G1370" s="296">
        <f t="shared" si="412"/>
        <v>0</v>
      </c>
    </row>
    <row r="1371" spans="1:123" s="232" customFormat="1" ht="24" customHeight="1" x14ac:dyDescent="0.2">
      <c r="A1371" s="229" t="str">
        <f t="shared" si="408"/>
        <v/>
      </c>
      <c r="B1371" s="227" t="str">
        <f t="shared" si="409"/>
        <v/>
      </c>
      <c r="C1371" s="228"/>
      <c r="D1371" s="229" t="str">
        <f t="shared" si="410"/>
        <v/>
      </c>
      <c r="E1371" s="230"/>
      <c r="F1371" s="231">
        <f t="shared" si="411"/>
        <v>0</v>
      </c>
      <c r="G1371" s="296">
        <f t="shared" si="412"/>
        <v>0</v>
      </c>
    </row>
    <row r="1372" spans="1:123" s="232" customFormat="1" ht="24" customHeight="1" x14ac:dyDescent="0.2">
      <c r="A1372" s="229" t="str">
        <f t="shared" si="408"/>
        <v/>
      </c>
      <c r="B1372" s="227" t="str">
        <f t="shared" si="409"/>
        <v/>
      </c>
      <c r="C1372" s="228"/>
      <c r="D1372" s="229" t="str">
        <f t="shared" si="410"/>
        <v/>
      </c>
      <c r="E1372" s="230"/>
      <c r="F1372" s="231">
        <f t="shared" si="411"/>
        <v>0</v>
      </c>
      <c r="G1372" s="296">
        <f t="shared" si="412"/>
        <v>0</v>
      </c>
    </row>
    <row r="1373" spans="1:123" s="232" customFormat="1" ht="24" customHeight="1" x14ac:dyDescent="0.2">
      <c r="A1373" s="229" t="str">
        <f t="shared" si="408"/>
        <v/>
      </c>
      <c r="B1373" s="227" t="str">
        <f t="shared" si="409"/>
        <v/>
      </c>
      <c r="C1373" s="228"/>
      <c r="D1373" s="229" t="str">
        <f t="shared" si="410"/>
        <v/>
      </c>
      <c r="E1373" s="230"/>
      <c r="F1373" s="231">
        <f t="shared" si="411"/>
        <v>0</v>
      </c>
      <c r="G1373" s="296">
        <f t="shared" si="412"/>
        <v>0</v>
      </c>
    </row>
    <row r="1374" spans="1:123" s="232" customFormat="1" ht="24" customHeight="1" x14ac:dyDescent="0.2">
      <c r="A1374" s="229" t="str">
        <f t="shared" si="408"/>
        <v/>
      </c>
      <c r="B1374" s="227" t="str">
        <f t="shared" si="409"/>
        <v/>
      </c>
      <c r="C1374" s="228"/>
      <c r="D1374" s="229" t="str">
        <f t="shared" si="410"/>
        <v/>
      </c>
      <c r="E1374" s="230"/>
      <c r="F1374" s="231">
        <f t="shared" si="411"/>
        <v>0</v>
      </c>
      <c r="G1374" s="296">
        <f t="shared" si="412"/>
        <v>0</v>
      </c>
    </row>
    <row r="1375" spans="1:123" s="232" customFormat="1" ht="24" customHeight="1" x14ac:dyDescent="0.2">
      <c r="A1375" s="229" t="str">
        <f t="shared" si="408"/>
        <v/>
      </c>
      <c r="B1375" s="227" t="str">
        <f t="shared" si="409"/>
        <v/>
      </c>
      <c r="C1375" s="228"/>
      <c r="D1375" s="229" t="str">
        <f t="shared" si="410"/>
        <v/>
      </c>
      <c r="E1375" s="230"/>
      <c r="F1375" s="231">
        <f t="shared" si="411"/>
        <v>0</v>
      </c>
      <c r="G1375" s="296">
        <f t="shared" si="412"/>
        <v>0</v>
      </c>
    </row>
    <row r="1376" spans="1:123" s="232" customFormat="1" ht="24" customHeight="1" x14ac:dyDescent="0.2">
      <c r="A1376" s="229" t="str">
        <f t="shared" si="408"/>
        <v/>
      </c>
      <c r="B1376" s="227" t="str">
        <f t="shared" si="409"/>
        <v/>
      </c>
      <c r="C1376" s="228"/>
      <c r="D1376" s="229" t="str">
        <f t="shared" si="410"/>
        <v/>
      </c>
      <c r="E1376" s="230"/>
      <c r="F1376" s="231">
        <f t="shared" si="411"/>
        <v>0</v>
      </c>
      <c r="G1376" s="296">
        <f t="shared" si="412"/>
        <v>0</v>
      </c>
    </row>
    <row r="1377" spans="1:7" ht="24" customHeight="1" x14ac:dyDescent="0.2">
      <c r="A1377" s="297"/>
      <c r="B1377" s="97"/>
      <c r="C1377" s="97"/>
      <c r="D1377" s="103"/>
      <c r="E1377" s="104"/>
      <c r="F1377" s="368" t="s">
        <v>31</v>
      </c>
      <c r="G1377" s="298">
        <f>SUBTOTAL(9,G1363:G1376)</f>
        <v>0</v>
      </c>
    </row>
    <row r="1378" spans="1:7" ht="24" customHeight="1" x14ac:dyDescent="0.2">
      <c r="A1378" s="297"/>
      <c r="B1378" s="97"/>
      <c r="C1378" s="366" t="s">
        <v>605</v>
      </c>
      <c r="D1378" s="103"/>
      <c r="E1378" s="104"/>
      <c r="F1378" s="105"/>
      <c r="G1378" s="299"/>
    </row>
    <row r="1379" spans="1:7" s="232" customFormat="1" ht="24" customHeight="1" x14ac:dyDescent="0.2">
      <c r="A1379" s="229" t="str">
        <f t="shared" ref="A1379:A1386" si="413">IFERROR(VLOOKUP(C1379,Tabla_Insumos,4,FALSE),"")</f>
        <v/>
      </c>
      <c r="B1379" s="227">
        <f t="shared" ref="B1379:B1386" si="414">IFERROR(VLOOKUP(A1379,Tabla_Indices,5,FALSE),"")</f>
        <v>0</v>
      </c>
      <c r="C1379" s="228"/>
      <c r="D1379" s="229" t="str">
        <f t="shared" ref="D1379:D1386" si="415">IFERROR(VLOOKUP(C1379,Tabla_Insumos,2,FALSE),"")</f>
        <v/>
      </c>
      <c r="E1379" s="230"/>
      <c r="F1379" s="231">
        <f t="shared" ref="F1379:F1386" si="416">IFERROR(VLOOKUP(C1379,Tabla_Insumos,3,FALSE),0)</f>
        <v>0</v>
      </c>
      <c r="G1379" s="296">
        <f>ROUND(E1379*F1379,2)</f>
        <v>0</v>
      </c>
    </row>
    <row r="1380" spans="1:7" s="232" customFormat="1" ht="24" customHeight="1" x14ac:dyDescent="0.2">
      <c r="A1380" s="229" t="str">
        <f t="shared" si="413"/>
        <v/>
      </c>
      <c r="B1380" s="227">
        <f t="shared" si="414"/>
        <v>0</v>
      </c>
      <c r="C1380" s="228"/>
      <c r="D1380" s="229" t="str">
        <f t="shared" si="415"/>
        <v/>
      </c>
      <c r="E1380" s="230"/>
      <c r="F1380" s="231">
        <f t="shared" si="416"/>
        <v>0</v>
      </c>
      <c r="G1380" s="296">
        <f>ROUND(E1380*F1380,2)</f>
        <v>0</v>
      </c>
    </row>
    <row r="1381" spans="1:7" s="232" customFormat="1" ht="24" customHeight="1" x14ac:dyDescent="0.2">
      <c r="A1381" s="229" t="str">
        <f t="shared" si="413"/>
        <v/>
      </c>
      <c r="B1381" s="227">
        <f t="shared" si="414"/>
        <v>0</v>
      </c>
      <c r="C1381" s="228"/>
      <c r="D1381" s="229" t="str">
        <f t="shared" si="415"/>
        <v/>
      </c>
      <c r="E1381" s="230"/>
      <c r="F1381" s="231">
        <f t="shared" si="416"/>
        <v>0</v>
      </c>
      <c r="G1381" s="296">
        <f t="shared" ref="G1381:G1386" si="417">ROUND(E1381*F1381,2)</f>
        <v>0</v>
      </c>
    </row>
    <row r="1382" spans="1:7" s="232" customFormat="1" ht="24" customHeight="1" x14ac:dyDescent="0.2">
      <c r="A1382" s="229" t="str">
        <f t="shared" si="413"/>
        <v/>
      </c>
      <c r="B1382" s="227">
        <f t="shared" si="414"/>
        <v>0</v>
      </c>
      <c r="C1382" s="228"/>
      <c r="D1382" s="229" t="str">
        <f t="shared" si="415"/>
        <v/>
      </c>
      <c r="E1382" s="230"/>
      <c r="F1382" s="231">
        <f t="shared" si="416"/>
        <v>0</v>
      </c>
      <c r="G1382" s="296">
        <f t="shared" si="417"/>
        <v>0</v>
      </c>
    </row>
    <row r="1383" spans="1:7" s="232" customFormat="1" ht="24" customHeight="1" x14ac:dyDescent="0.2">
      <c r="A1383" s="229" t="str">
        <f t="shared" si="413"/>
        <v/>
      </c>
      <c r="B1383" s="227">
        <f t="shared" si="414"/>
        <v>0</v>
      </c>
      <c r="C1383" s="228"/>
      <c r="D1383" s="229" t="str">
        <f t="shared" si="415"/>
        <v/>
      </c>
      <c r="E1383" s="230"/>
      <c r="F1383" s="231">
        <f t="shared" si="416"/>
        <v>0</v>
      </c>
      <c r="G1383" s="296">
        <f t="shared" si="417"/>
        <v>0</v>
      </c>
    </row>
    <row r="1384" spans="1:7" s="232" customFormat="1" ht="24" customHeight="1" x14ac:dyDescent="0.2">
      <c r="A1384" s="229" t="str">
        <f t="shared" si="413"/>
        <v/>
      </c>
      <c r="B1384" s="227">
        <f t="shared" si="414"/>
        <v>0</v>
      </c>
      <c r="C1384" s="228"/>
      <c r="D1384" s="229" t="str">
        <f t="shared" si="415"/>
        <v/>
      </c>
      <c r="E1384" s="230"/>
      <c r="F1384" s="231">
        <f t="shared" si="416"/>
        <v>0</v>
      </c>
      <c r="G1384" s="296">
        <f t="shared" si="417"/>
        <v>0</v>
      </c>
    </row>
    <row r="1385" spans="1:7" s="232" customFormat="1" ht="24" customHeight="1" x14ac:dyDescent="0.2">
      <c r="A1385" s="229" t="str">
        <f t="shared" si="413"/>
        <v/>
      </c>
      <c r="B1385" s="227">
        <f t="shared" si="414"/>
        <v>0</v>
      </c>
      <c r="C1385" s="228"/>
      <c r="D1385" s="229" t="str">
        <f t="shared" si="415"/>
        <v/>
      </c>
      <c r="E1385" s="230"/>
      <c r="F1385" s="231">
        <f t="shared" si="416"/>
        <v>0</v>
      </c>
      <c r="G1385" s="296">
        <f t="shared" si="417"/>
        <v>0</v>
      </c>
    </row>
    <row r="1386" spans="1:7" s="232" customFormat="1" ht="24" customHeight="1" x14ac:dyDescent="0.2">
      <c r="A1386" s="229" t="str">
        <f t="shared" si="413"/>
        <v/>
      </c>
      <c r="B1386" s="227">
        <f t="shared" si="414"/>
        <v>0</v>
      </c>
      <c r="C1386" s="228"/>
      <c r="D1386" s="229" t="str">
        <f t="shared" si="415"/>
        <v/>
      </c>
      <c r="E1386" s="230"/>
      <c r="F1386" s="231">
        <f t="shared" si="416"/>
        <v>0</v>
      </c>
      <c r="G1386" s="296">
        <f t="shared" si="417"/>
        <v>0</v>
      </c>
    </row>
    <row r="1387" spans="1:7" ht="24" customHeight="1" x14ac:dyDescent="0.2">
      <c r="A1387" s="297"/>
      <c r="B1387" s="97"/>
      <c r="C1387" s="97"/>
      <c r="D1387" s="103"/>
      <c r="E1387" s="104"/>
      <c r="F1387" s="368" t="s">
        <v>32</v>
      </c>
      <c r="G1387" s="298">
        <f>SUBTOTAL(9,G1379:G1386)</f>
        <v>0</v>
      </c>
    </row>
    <row r="1388" spans="1:7" ht="24" customHeight="1" x14ac:dyDescent="0.2">
      <c r="A1388" s="297"/>
      <c r="B1388" s="97"/>
      <c r="C1388" s="366" t="s">
        <v>606</v>
      </c>
      <c r="D1388" s="103"/>
      <c r="E1388" s="104"/>
      <c r="F1388" s="105"/>
      <c r="G1388" s="299"/>
    </row>
    <row r="1389" spans="1:7" s="232" customFormat="1" ht="24" customHeight="1" x14ac:dyDescent="0.2">
      <c r="A1389" s="229" t="str">
        <f t="shared" ref="A1389:A1397" si="418">IFERROR(VLOOKUP(C1389,Tabla_Insumos,4,FALSE),"")</f>
        <v/>
      </c>
      <c r="B1389" s="227" t="str">
        <f t="shared" ref="B1389:B1397" si="419">IFERROR(VLOOKUP(C1389,Tabla_Insumos,5,FALSE),"")</f>
        <v/>
      </c>
      <c r="C1389" s="228"/>
      <c r="D1389" s="229" t="str">
        <f t="shared" ref="D1389:D1397" si="420">IFERROR(VLOOKUP(C1389,Tabla_Insumos,2,FALSE),"")</f>
        <v/>
      </c>
      <c r="E1389" s="230"/>
      <c r="F1389" s="231">
        <f t="shared" ref="F1389:F1397" si="421">IFERROR(VLOOKUP(C1389,Tabla_Insumos,3,FALSE),0)</f>
        <v>0</v>
      </c>
      <c r="G1389" s="296">
        <f t="shared" ref="G1389:G1397" si="422">ROUND(E1389*F1389,2)</f>
        <v>0</v>
      </c>
    </row>
    <row r="1390" spans="1:7" s="232" customFormat="1" ht="24" customHeight="1" x14ac:dyDescent="0.2">
      <c r="A1390" s="229" t="str">
        <f t="shared" si="418"/>
        <v/>
      </c>
      <c r="B1390" s="227" t="str">
        <f t="shared" si="419"/>
        <v/>
      </c>
      <c r="C1390" s="228"/>
      <c r="D1390" s="229" t="str">
        <f t="shared" si="420"/>
        <v/>
      </c>
      <c r="E1390" s="230"/>
      <c r="F1390" s="231">
        <f t="shared" si="421"/>
        <v>0</v>
      </c>
      <c r="G1390" s="296">
        <f t="shared" si="422"/>
        <v>0</v>
      </c>
    </row>
    <row r="1391" spans="1:7" s="232" customFormat="1" ht="24" customHeight="1" x14ac:dyDescent="0.2">
      <c r="A1391" s="229" t="str">
        <f t="shared" si="418"/>
        <v/>
      </c>
      <c r="B1391" s="227" t="str">
        <f t="shared" si="419"/>
        <v/>
      </c>
      <c r="C1391" s="228"/>
      <c r="D1391" s="229" t="str">
        <f t="shared" si="420"/>
        <v/>
      </c>
      <c r="E1391" s="230"/>
      <c r="F1391" s="231">
        <f t="shared" si="421"/>
        <v>0</v>
      </c>
      <c r="G1391" s="296">
        <f t="shared" si="422"/>
        <v>0</v>
      </c>
    </row>
    <row r="1392" spans="1:7" s="232" customFormat="1" ht="24" customHeight="1" x14ac:dyDescent="0.2">
      <c r="A1392" s="229" t="str">
        <f t="shared" si="418"/>
        <v/>
      </c>
      <c r="B1392" s="227" t="str">
        <f t="shared" si="419"/>
        <v/>
      </c>
      <c r="C1392" s="228"/>
      <c r="D1392" s="229" t="str">
        <f t="shared" si="420"/>
        <v/>
      </c>
      <c r="E1392" s="230"/>
      <c r="F1392" s="231">
        <f t="shared" si="421"/>
        <v>0</v>
      </c>
      <c r="G1392" s="296">
        <f t="shared" si="422"/>
        <v>0</v>
      </c>
    </row>
    <row r="1393" spans="1:7" s="232" customFormat="1" ht="24" customHeight="1" x14ac:dyDescent="0.2">
      <c r="A1393" s="229" t="str">
        <f t="shared" si="418"/>
        <v/>
      </c>
      <c r="B1393" s="227" t="str">
        <f t="shared" si="419"/>
        <v/>
      </c>
      <c r="C1393" s="228"/>
      <c r="D1393" s="229" t="str">
        <f t="shared" si="420"/>
        <v/>
      </c>
      <c r="E1393" s="230"/>
      <c r="F1393" s="231">
        <f t="shared" si="421"/>
        <v>0</v>
      </c>
      <c r="G1393" s="296">
        <f t="shared" si="422"/>
        <v>0</v>
      </c>
    </row>
    <row r="1394" spans="1:7" s="232" customFormat="1" ht="24" customHeight="1" x14ac:dyDescent="0.2">
      <c r="A1394" s="229" t="str">
        <f t="shared" si="418"/>
        <v/>
      </c>
      <c r="B1394" s="227" t="str">
        <f t="shared" si="419"/>
        <v/>
      </c>
      <c r="C1394" s="228"/>
      <c r="D1394" s="229" t="str">
        <f t="shared" si="420"/>
        <v/>
      </c>
      <c r="E1394" s="230"/>
      <c r="F1394" s="231">
        <f t="shared" si="421"/>
        <v>0</v>
      </c>
      <c r="G1394" s="296">
        <f t="shared" si="422"/>
        <v>0</v>
      </c>
    </row>
    <row r="1395" spans="1:7" s="232" customFormat="1" ht="24" customHeight="1" x14ac:dyDescent="0.2">
      <c r="A1395" s="229" t="str">
        <f t="shared" si="418"/>
        <v/>
      </c>
      <c r="B1395" s="227" t="str">
        <f t="shared" si="419"/>
        <v/>
      </c>
      <c r="C1395" s="228"/>
      <c r="D1395" s="229" t="str">
        <f t="shared" si="420"/>
        <v/>
      </c>
      <c r="E1395" s="230"/>
      <c r="F1395" s="231">
        <f t="shared" si="421"/>
        <v>0</v>
      </c>
      <c r="G1395" s="296">
        <f t="shared" si="422"/>
        <v>0</v>
      </c>
    </row>
    <row r="1396" spans="1:7" s="232" customFormat="1" ht="24" customHeight="1" x14ac:dyDescent="0.2">
      <c r="A1396" s="229" t="str">
        <f t="shared" si="418"/>
        <v/>
      </c>
      <c r="B1396" s="227" t="str">
        <f t="shared" si="419"/>
        <v/>
      </c>
      <c r="C1396" s="228"/>
      <c r="D1396" s="229" t="str">
        <f t="shared" si="420"/>
        <v/>
      </c>
      <c r="E1396" s="230"/>
      <c r="F1396" s="231">
        <f t="shared" si="421"/>
        <v>0</v>
      </c>
      <c r="G1396" s="296">
        <f t="shared" si="422"/>
        <v>0</v>
      </c>
    </row>
    <row r="1397" spans="1:7" s="232" customFormat="1" ht="24" customHeight="1" x14ac:dyDescent="0.2">
      <c r="A1397" s="229" t="str">
        <f t="shared" si="418"/>
        <v/>
      </c>
      <c r="B1397" s="227" t="str">
        <f t="shared" si="419"/>
        <v/>
      </c>
      <c r="C1397" s="228"/>
      <c r="D1397" s="229" t="str">
        <f t="shared" si="420"/>
        <v/>
      </c>
      <c r="E1397" s="230"/>
      <c r="F1397" s="231">
        <f t="shared" si="421"/>
        <v>0</v>
      </c>
      <c r="G1397" s="296">
        <f t="shared" si="422"/>
        <v>0</v>
      </c>
    </row>
    <row r="1398" spans="1:7" ht="24" customHeight="1" x14ac:dyDescent="0.2">
      <c r="A1398" s="300"/>
      <c r="B1398" s="103"/>
      <c r="C1398" s="97"/>
      <c r="D1398" s="103"/>
      <c r="E1398" s="104"/>
      <c r="F1398" s="368" t="s">
        <v>33</v>
      </c>
      <c r="G1398" s="298">
        <f>SUBTOTAL(9,G1389:G1397)</f>
        <v>0</v>
      </c>
    </row>
    <row r="1399" spans="1:7" ht="24" customHeight="1" x14ac:dyDescent="0.2">
      <c r="A1399" s="301"/>
      <c r="B1399" s="103"/>
      <c r="C1399" s="97"/>
      <c r="D1399" s="103"/>
      <c r="E1399" s="104"/>
      <c r="F1399" s="105"/>
      <c r="G1399" s="299"/>
    </row>
    <row r="1400" spans="1:7" ht="24" customHeight="1" x14ac:dyDescent="0.2">
      <c r="A1400" s="302" t="str">
        <f>B1358</f>
        <v/>
      </c>
      <c r="B1400" s="303" t="str">
        <f>C1358</f>
        <v/>
      </c>
      <c r="C1400" s="111"/>
      <c r="D1400" s="111" t="s">
        <v>34</v>
      </c>
      <c r="E1400" s="112"/>
      <c r="F1400" s="305" t="s">
        <v>35</v>
      </c>
      <c r="G1400" s="304">
        <f>SUBTOTAL(9,G1363:G1399)</f>
        <v>0</v>
      </c>
    </row>
    <row r="1402" spans="1:7" ht="24" customHeight="1" x14ac:dyDescent="0.2">
      <c r="A1402" s="284" t="s">
        <v>37</v>
      </c>
      <c r="B1402" s="285"/>
      <c r="C1402" s="285"/>
      <c r="D1402" s="285"/>
      <c r="E1402" s="285"/>
      <c r="F1402" s="285"/>
      <c r="G1402" s="286"/>
    </row>
    <row r="1403" spans="1:7" ht="24" customHeight="1" x14ac:dyDescent="0.2">
      <c r="A1403" s="287" t="s">
        <v>602</v>
      </c>
      <c r="B1403" s="99" t="str">
        <f>Comitente</f>
        <v>DIRECCION PROVINCIAL REDES DE GAS</v>
      </c>
      <c r="C1403" s="94"/>
      <c r="D1403" s="100"/>
      <c r="E1403" s="100"/>
      <c r="F1403" s="101"/>
      <c r="G1403" s="288"/>
    </row>
    <row r="1404" spans="1:7" ht="24" customHeight="1" x14ac:dyDescent="0.2">
      <c r="A1404" s="287" t="s">
        <v>603</v>
      </c>
      <c r="B1404" s="99">
        <f>Contratista</f>
        <v>0</v>
      </c>
      <c r="C1404" s="95"/>
      <c r="D1404" s="95"/>
      <c r="E1404" s="95"/>
      <c r="F1404" s="102"/>
      <c r="G1404" s="289"/>
    </row>
    <row r="1405" spans="1:7" ht="24" customHeight="1" x14ac:dyDescent="0.2">
      <c r="A1405" s="287" t="s">
        <v>24</v>
      </c>
      <c r="B1405" s="99" t="str">
        <f>Obra</f>
        <v>“SERVICIO de MANTENIMIENTO de las INSTALACIONES de GAS en los ESTABLECIMIENTOS EDUCATIVOS”</v>
      </c>
      <c r="C1405" s="95"/>
      <c r="D1405" s="95"/>
      <c r="E1405" s="95"/>
      <c r="F1405" s="102" t="s">
        <v>38</v>
      </c>
      <c r="G1405" s="290">
        <f>Fecha_Base</f>
        <v>0</v>
      </c>
    </row>
    <row r="1406" spans="1:7" ht="24" customHeight="1" x14ac:dyDescent="0.2">
      <c r="A1406" s="291" t="s">
        <v>601</v>
      </c>
      <c r="B1406" s="96" t="str">
        <f>Ubicación</f>
        <v>DEPARTAMENTO JACHAL A</v>
      </c>
      <c r="C1406" s="96"/>
      <c r="D1406" s="103"/>
      <c r="E1406" s="104"/>
      <c r="F1406" s="105"/>
      <c r="G1406" s="292"/>
    </row>
    <row r="1407" spans="1:7" ht="24" customHeight="1" x14ac:dyDescent="0.2">
      <c r="A1407" s="291" t="s">
        <v>39</v>
      </c>
      <c r="B1407" s="106" t="str">
        <f>IFERROR(VALUE(LEFT(B1408,FIND(".",B1408)-1)),"")</f>
        <v/>
      </c>
      <c r="C1407" s="97" t="str">
        <f>IFERROR(VLOOKUP(B1407,Tabla_CyP,2,FALSE),"")</f>
        <v/>
      </c>
      <c r="D1407" s="97"/>
      <c r="E1407" s="104"/>
      <c r="F1407" s="105"/>
      <c r="G1407" s="292"/>
    </row>
    <row r="1408" spans="1:7" ht="24" customHeight="1" x14ac:dyDescent="0.2">
      <c r="A1408" s="291" t="s">
        <v>25</v>
      </c>
      <c r="B1408" s="107" t="str">
        <f>IFERROR(VLOOKUP(COUNTIF($A$1:A1408,"ANALISIS DE PRECIOS"),Tabla_NumeroItem,2,FALSE),"")</f>
        <v/>
      </c>
      <c r="C1408" s="97" t="str">
        <f>IFERROR(VLOOKUP(B1408,Tabla_CyP,2,FALSE),"")</f>
        <v/>
      </c>
      <c r="D1408" s="103"/>
      <c r="E1408" s="104"/>
      <c r="F1408" s="102" t="s">
        <v>26</v>
      </c>
      <c r="G1408" s="293" t="str">
        <f>IFERROR(VLOOKUP(B1408,Tabla_CyP,4,FALSE),"")</f>
        <v/>
      </c>
    </row>
    <row r="1409" spans="1:123" ht="24" customHeight="1" x14ac:dyDescent="0.2">
      <c r="A1409" s="291"/>
      <c r="B1409" s="96"/>
      <c r="C1409" s="97"/>
      <c r="D1409" s="103"/>
      <c r="E1409" s="104"/>
      <c r="F1409" s="105"/>
      <c r="G1409" s="292"/>
    </row>
    <row r="1410" spans="1:123" ht="24" customHeight="1" x14ac:dyDescent="0.2">
      <c r="A1410" s="389" t="s">
        <v>507</v>
      </c>
      <c r="B1410" s="390"/>
      <c r="C1410" s="391" t="s">
        <v>0</v>
      </c>
      <c r="D1410" s="391" t="s">
        <v>27</v>
      </c>
      <c r="E1410" s="393" t="s">
        <v>28</v>
      </c>
      <c r="F1410" s="387" t="s">
        <v>29</v>
      </c>
      <c r="G1410" s="387" t="s">
        <v>30</v>
      </c>
    </row>
    <row r="1411" spans="1:123" s="109" customFormat="1" ht="24" customHeight="1" x14ac:dyDescent="0.2">
      <c r="A1411" s="108" t="s">
        <v>508</v>
      </c>
      <c r="B1411" s="108" t="s">
        <v>509</v>
      </c>
      <c r="C1411" s="392"/>
      <c r="D1411" s="392"/>
      <c r="E1411" s="394"/>
      <c r="F1411" s="388"/>
      <c r="G1411" s="388"/>
      <c r="H1411" s="233"/>
      <c r="I1411" s="233"/>
      <c r="J1411" s="233"/>
      <c r="K1411" s="233"/>
      <c r="L1411" s="233"/>
      <c r="M1411" s="233"/>
      <c r="N1411" s="233"/>
      <c r="O1411" s="233"/>
      <c r="P1411" s="233"/>
      <c r="Q1411" s="233"/>
      <c r="R1411" s="233"/>
      <c r="S1411" s="233"/>
      <c r="T1411" s="233"/>
      <c r="U1411" s="233"/>
      <c r="V1411" s="233"/>
      <c r="W1411" s="233"/>
      <c r="X1411" s="233"/>
      <c r="Y1411" s="233"/>
      <c r="Z1411" s="233"/>
      <c r="AA1411" s="233"/>
      <c r="AB1411" s="233"/>
      <c r="AC1411" s="233"/>
      <c r="AD1411" s="233"/>
      <c r="AE1411" s="233"/>
      <c r="AF1411" s="233"/>
      <c r="AG1411" s="233"/>
      <c r="AH1411" s="233"/>
      <c r="AI1411" s="233"/>
      <c r="AJ1411" s="233"/>
      <c r="AK1411" s="233"/>
      <c r="AL1411" s="233"/>
      <c r="AM1411" s="233"/>
      <c r="AN1411" s="233"/>
      <c r="AO1411" s="233"/>
      <c r="AP1411" s="233"/>
      <c r="AQ1411" s="233"/>
      <c r="AR1411" s="233"/>
      <c r="AS1411" s="233"/>
      <c r="AT1411" s="233"/>
      <c r="AU1411" s="233"/>
      <c r="AV1411" s="233"/>
      <c r="AW1411" s="233"/>
      <c r="AX1411" s="233"/>
      <c r="AY1411" s="233"/>
      <c r="AZ1411" s="233"/>
      <c r="BA1411" s="233"/>
      <c r="BB1411" s="233"/>
      <c r="BC1411" s="233"/>
      <c r="BD1411" s="233"/>
      <c r="BE1411" s="233"/>
      <c r="BF1411" s="233"/>
      <c r="BG1411" s="233"/>
      <c r="BH1411" s="233"/>
      <c r="BI1411" s="233"/>
      <c r="BJ1411" s="233"/>
      <c r="BK1411" s="233"/>
      <c r="BL1411" s="233"/>
      <c r="BM1411" s="233"/>
      <c r="BN1411" s="233"/>
      <c r="BO1411" s="233"/>
      <c r="BP1411" s="233"/>
      <c r="BQ1411" s="233"/>
      <c r="BR1411" s="233"/>
      <c r="BS1411" s="233"/>
      <c r="BT1411" s="233"/>
      <c r="BU1411" s="233"/>
      <c r="BV1411" s="233"/>
      <c r="BW1411" s="233"/>
      <c r="BX1411" s="233"/>
      <c r="BY1411" s="233"/>
      <c r="BZ1411" s="233"/>
      <c r="CA1411" s="233"/>
      <c r="CB1411" s="233"/>
      <c r="CC1411" s="233"/>
      <c r="CD1411" s="233"/>
      <c r="CE1411" s="233"/>
      <c r="CF1411" s="233"/>
      <c r="CG1411" s="233"/>
      <c r="CH1411" s="233"/>
      <c r="CI1411" s="233"/>
      <c r="CJ1411" s="233"/>
      <c r="CK1411" s="233"/>
      <c r="CL1411" s="233"/>
      <c r="CM1411" s="233"/>
      <c r="CN1411" s="233"/>
      <c r="CO1411" s="233"/>
      <c r="CP1411" s="233"/>
      <c r="CQ1411" s="233"/>
      <c r="CR1411" s="233"/>
      <c r="CS1411" s="233"/>
      <c r="CT1411" s="233"/>
      <c r="CU1411" s="233"/>
      <c r="CV1411" s="233"/>
      <c r="CW1411" s="233"/>
      <c r="CX1411" s="233"/>
      <c r="CY1411" s="233"/>
      <c r="CZ1411" s="233"/>
      <c r="DA1411" s="233"/>
      <c r="DB1411" s="233"/>
      <c r="DC1411" s="233"/>
      <c r="DD1411" s="233"/>
      <c r="DE1411" s="233"/>
      <c r="DF1411" s="233"/>
      <c r="DG1411" s="233"/>
      <c r="DH1411" s="233"/>
      <c r="DI1411" s="233"/>
      <c r="DJ1411" s="233"/>
      <c r="DK1411" s="233"/>
      <c r="DL1411" s="233"/>
      <c r="DM1411" s="233"/>
      <c r="DN1411" s="233"/>
      <c r="DO1411" s="233"/>
      <c r="DP1411" s="233"/>
      <c r="DQ1411" s="233"/>
      <c r="DR1411" s="233"/>
      <c r="DS1411" s="233"/>
    </row>
    <row r="1412" spans="1:123" ht="24" customHeight="1" x14ac:dyDescent="0.2">
      <c r="A1412" s="369"/>
      <c r="B1412" s="110"/>
      <c r="C1412" s="367" t="s">
        <v>604</v>
      </c>
      <c r="D1412" s="111"/>
      <c r="E1412" s="112"/>
      <c r="F1412" s="113"/>
      <c r="G1412" s="295"/>
    </row>
    <row r="1413" spans="1:123" s="232" customFormat="1" ht="24" customHeight="1" x14ac:dyDescent="0.2">
      <c r="A1413" s="229" t="str">
        <f t="shared" ref="A1413:A1426" si="423">IFERROR(VLOOKUP(C1413,Tabla_Insumos,4,FALSE),"")</f>
        <v/>
      </c>
      <c r="B1413" s="227" t="str">
        <f t="shared" ref="B1413:B1426" si="424">IFERROR(VLOOKUP(C1413,Tabla_Insumos,5,FALSE),"")</f>
        <v/>
      </c>
      <c r="C1413" s="228"/>
      <c r="D1413" s="229" t="str">
        <f t="shared" ref="D1413:D1426" si="425">IFERROR(VLOOKUP(C1413,Tabla_Insumos,2,FALSE),"")</f>
        <v/>
      </c>
      <c r="E1413" s="230"/>
      <c r="F1413" s="231">
        <f t="shared" ref="F1413:F1426" si="426">IFERROR(VLOOKUP(C1413,Tabla_Insumos,3,FALSE),0)</f>
        <v>0</v>
      </c>
      <c r="G1413" s="296">
        <f>ROUND(E1413*F1413,2)</f>
        <v>0</v>
      </c>
    </row>
    <row r="1414" spans="1:123" s="232" customFormat="1" ht="24" customHeight="1" x14ac:dyDescent="0.2">
      <c r="A1414" s="229" t="str">
        <f t="shared" si="423"/>
        <v/>
      </c>
      <c r="B1414" s="227" t="str">
        <f t="shared" si="424"/>
        <v/>
      </c>
      <c r="C1414" s="228"/>
      <c r="D1414" s="229" t="str">
        <f t="shared" si="425"/>
        <v/>
      </c>
      <c r="E1414" s="230"/>
      <c r="F1414" s="231">
        <f t="shared" si="426"/>
        <v>0</v>
      </c>
      <c r="G1414" s="296">
        <f t="shared" ref="G1414:G1426" si="427">ROUND(E1414*F1414,2)</f>
        <v>0</v>
      </c>
    </row>
    <row r="1415" spans="1:123" s="232" customFormat="1" ht="24" customHeight="1" x14ac:dyDescent="0.2">
      <c r="A1415" s="229" t="str">
        <f t="shared" si="423"/>
        <v/>
      </c>
      <c r="B1415" s="227" t="str">
        <f t="shared" si="424"/>
        <v/>
      </c>
      <c r="C1415" s="228"/>
      <c r="D1415" s="229" t="str">
        <f t="shared" si="425"/>
        <v/>
      </c>
      <c r="E1415" s="230"/>
      <c r="F1415" s="231">
        <f t="shared" si="426"/>
        <v>0</v>
      </c>
      <c r="G1415" s="296">
        <f t="shared" si="427"/>
        <v>0</v>
      </c>
    </row>
    <row r="1416" spans="1:123" s="232" customFormat="1" ht="24" customHeight="1" x14ac:dyDescent="0.2">
      <c r="A1416" s="229" t="str">
        <f t="shared" si="423"/>
        <v/>
      </c>
      <c r="B1416" s="227" t="str">
        <f t="shared" si="424"/>
        <v/>
      </c>
      <c r="C1416" s="228"/>
      <c r="D1416" s="229" t="str">
        <f t="shared" si="425"/>
        <v/>
      </c>
      <c r="E1416" s="230"/>
      <c r="F1416" s="231">
        <f t="shared" si="426"/>
        <v>0</v>
      </c>
      <c r="G1416" s="296">
        <f t="shared" si="427"/>
        <v>0</v>
      </c>
    </row>
    <row r="1417" spans="1:123" s="232" customFormat="1" ht="24" customHeight="1" x14ac:dyDescent="0.2">
      <c r="A1417" s="229" t="str">
        <f t="shared" si="423"/>
        <v/>
      </c>
      <c r="B1417" s="227" t="str">
        <f t="shared" si="424"/>
        <v/>
      </c>
      <c r="C1417" s="228"/>
      <c r="D1417" s="229" t="str">
        <f t="shared" si="425"/>
        <v/>
      </c>
      <c r="E1417" s="230"/>
      <c r="F1417" s="231">
        <f t="shared" si="426"/>
        <v>0</v>
      </c>
      <c r="G1417" s="296">
        <f t="shared" si="427"/>
        <v>0</v>
      </c>
    </row>
    <row r="1418" spans="1:123" s="232" customFormat="1" ht="24" customHeight="1" x14ac:dyDescent="0.2">
      <c r="A1418" s="229" t="str">
        <f t="shared" si="423"/>
        <v/>
      </c>
      <c r="B1418" s="227" t="str">
        <f t="shared" si="424"/>
        <v/>
      </c>
      <c r="C1418" s="228"/>
      <c r="D1418" s="229" t="str">
        <f t="shared" si="425"/>
        <v/>
      </c>
      <c r="E1418" s="230"/>
      <c r="F1418" s="231">
        <f t="shared" si="426"/>
        <v>0</v>
      </c>
      <c r="G1418" s="296">
        <f t="shared" si="427"/>
        <v>0</v>
      </c>
    </row>
    <row r="1419" spans="1:123" s="232" customFormat="1" ht="24" customHeight="1" x14ac:dyDescent="0.2">
      <c r="A1419" s="229" t="str">
        <f t="shared" si="423"/>
        <v/>
      </c>
      <c r="B1419" s="227" t="str">
        <f t="shared" si="424"/>
        <v/>
      </c>
      <c r="C1419" s="228"/>
      <c r="D1419" s="229" t="str">
        <f t="shared" si="425"/>
        <v/>
      </c>
      <c r="E1419" s="230"/>
      <c r="F1419" s="231">
        <f t="shared" si="426"/>
        <v>0</v>
      </c>
      <c r="G1419" s="296">
        <f t="shared" si="427"/>
        <v>0</v>
      </c>
    </row>
    <row r="1420" spans="1:123" s="232" customFormat="1" ht="24" customHeight="1" x14ac:dyDescent="0.2">
      <c r="A1420" s="229" t="str">
        <f t="shared" si="423"/>
        <v/>
      </c>
      <c r="B1420" s="227" t="str">
        <f t="shared" si="424"/>
        <v/>
      </c>
      <c r="C1420" s="228"/>
      <c r="D1420" s="229" t="str">
        <f t="shared" si="425"/>
        <v/>
      </c>
      <c r="E1420" s="230"/>
      <c r="F1420" s="231">
        <f t="shared" si="426"/>
        <v>0</v>
      </c>
      <c r="G1420" s="296">
        <f t="shared" si="427"/>
        <v>0</v>
      </c>
    </row>
    <row r="1421" spans="1:123" s="232" customFormat="1" ht="24" customHeight="1" x14ac:dyDescent="0.2">
      <c r="A1421" s="229" t="str">
        <f t="shared" si="423"/>
        <v/>
      </c>
      <c r="B1421" s="227" t="str">
        <f t="shared" si="424"/>
        <v/>
      </c>
      <c r="C1421" s="228"/>
      <c r="D1421" s="229" t="str">
        <f t="shared" si="425"/>
        <v/>
      </c>
      <c r="E1421" s="230"/>
      <c r="F1421" s="231">
        <f t="shared" si="426"/>
        <v>0</v>
      </c>
      <c r="G1421" s="296">
        <f t="shared" si="427"/>
        <v>0</v>
      </c>
    </row>
    <row r="1422" spans="1:123" s="232" customFormat="1" ht="24" customHeight="1" x14ac:dyDescent="0.2">
      <c r="A1422" s="229" t="str">
        <f t="shared" si="423"/>
        <v/>
      </c>
      <c r="B1422" s="227" t="str">
        <f t="shared" si="424"/>
        <v/>
      </c>
      <c r="C1422" s="228"/>
      <c r="D1422" s="229" t="str">
        <f t="shared" si="425"/>
        <v/>
      </c>
      <c r="E1422" s="230"/>
      <c r="F1422" s="231">
        <f t="shared" si="426"/>
        <v>0</v>
      </c>
      <c r="G1422" s="296">
        <f t="shared" si="427"/>
        <v>0</v>
      </c>
    </row>
    <row r="1423" spans="1:123" s="232" customFormat="1" ht="24" customHeight="1" x14ac:dyDescent="0.2">
      <c r="A1423" s="229" t="str">
        <f t="shared" si="423"/>
        <v/>
      </c>
      <c r="B1423" s="227" t="str">
        <f t="shared" si="424"/>
        <v/>
      </c>
      <c r="C1423" s="228"/>
      <c r="D1423" s="229" t="str">
        <f t="shared" si="425"/>
        <v/>
      </c>
      <c r="E1423" s="230"/>
      <c r="F1423" s="231">
        <f t="shared" si="426"/>
        <v>0</v>
      </c>
      <c r="G1423" s="296">
        <f t="shared" si="427"/>
        <v>0</v>
      </c>
    </row>
    <row r="1424" spans="1:123" s="232" customFormat="1" ht="24" customHeight="1" x14ac:dyDescent="0.2">
      <c r="A1424" s="229" t="str">
        <f t="shared" si="423"/>
        <v/>
      </c>
      <c r="B1424" s="227" t="str">
        <f t="shared" si="424"/>
        <v/>
      </c>
      <c r="C1424" s="228"/>
      <c r="D1424" s="229" t="str">
        <f t="shared" si="425"/>
        <v/>
      </c>
      <c r="E1424" s="230"/>
      <c r="F1424" s="231">
        <f t="shared" si="426"/>
        <v>0</v>
      </c>
      <c r="G1424" s="296">
        <f t="shared" si="427"/>
        <v>0</v>
      </c>
    </row>
    <row r="1425" spans="1:7" s="232" customFormat="1" ht="24" customHeight="1" x14ac:dyDescent="0.2">
      <c r="A1425" s="229" t="str">
        <f t="shared" si="423"/>
        <v/>
      </c>
      <c r="B1425" s="227" t="str">
        <f t="shared" si="424"/>
        <v/>
      </c>
      <c r="C1425" s="228"/>
      <c r="D1425" s="229" t="str">
        <f t="shared" si="425"/>
        <v/>
      </c>
      <c r="E1425" s="230"/>
      <c r="F1425" s="231">
        <f t="shared" si="426"/>
        <v>0</v>
      </c>
      <c r="G1425" s="296">
        <f t="shared" si="427"/>
        <v>0</v>
      </c>
    </row>
    <row r="1426" spans="1:7" s="232" customFormat="1" ht="24" customHeight="1" x14ac:dyDescent="0.2">
      <c r="A1426" s="229" t="str">
        <f t="shared" si="423"/>
        <v/>
      </c>
      <c r="B1426" s="227" t="str">
        <f t="shared" si="424"/>
        <v/>
      </c>
      <c r="C1426" s="228"/>
      <c r="D1426" s="229" t="str">
        <f t="shared" si="425"/>
        <v/>
      </c>
      <c r="E1426" s="230"/>
      <c r="F1426" s="231">
        <f t="shared" si="426"/>
        <v>0</v>
      </c>
      <c r="G1426" s="296">
        <f t="shared" si="427"/>
        <v>0</v>
      </c>
    </row>
    <row r="1427" spans="1:7" ht="24" customHeight="1" x14ac:dyDescent="0.2">
      <c r="A1427" s="297"/>
      <c r="B1427" s="97"/>
      <c r="C1427" s="97"/>
      <c r="D1427" s="103"/>
      <c r="E1427" s="104"/>
      <c r="F1427" s="368" t="s">
        <v>31</v>
      </c>
      <c r="G1427" s="298">
        <f>SUBTOTAL(9,G1413:G1426)</f>
        <v>0</v>
      </c>
    </row>
    <row r="1428" spans="1:7" ht="24" customHeight="1" x14ac:dyDescent="0.2">
      <c r="A1428" s="297"/>
      <c r="B1428" s="97"/>
      <c r="C1428" s="366" t="s">
        <v>605</v>
      </c>
      <c r="D1428" s="103"/>
      <c r="E1428" s="104"/>
      <c r="F1428" s="105"/>
      <c r="G1428" s="299"/>
    </row>
    <row r="1429" spans="1:7" s="232" customFormat="1" ht="24" customHeight="1" x14ac:dyDescent="0.2">
      <c r="A1429" s="229" t="str">
        <f t="shared" ref="A1429:A1436" si="428">IFERROR(VLOOKUP(C1429,Tabla_Insumos,4,FALSE),"")</f>
        <v/>
      </c>
      <c r="B1429" s="227">
        <f t="shared" ref="B1429:B1436" si="429">IFERROR(VLOOKUP(A1429,Tabla_Indices,5,FALSE),"")</f>
        <v>0</v>
      </c>
      <c r="C1429" s="228"/>
      <c r="D1429" s="229" t="str">
        <f t="shared" ref="D1429:D1436" si="430">IFERROR(VLOOKUP(C1429,Tabla_Insumos,2,FALSE),"")</f>
        <v/>
      </c>
      <c r="E1429" s="230"/>
      <c r="F1429" s="231">
        <f t="shared" ref="F1429:F1436" si="431">IFERROR(VLOOKUP(C1429,Tabla_Insumos,3,FALSE),0)</f>
        <v>0</v>
      </c>
      <c r="G1429" s="296">
        <f>ROUND(E1429*F1429,2)</f>
        <v>0</v>
      </c>
    </row>
    <row r="1430" spans="1:7" s="232" customFormat="1" ht="24" customHeight="1" x14ac:dyDescent="0.2">
      <c r="A1430" s="229" t="str">
        <f t="shared" si="428"/>
        <v/>
      </c>
      <c r="B1430" s="227">
        <f t="shared" si="429"/>
        <v>0</v>
      </c>
      <c r="C1430" s="228"/>
      <c r="D1430" s="229" t="str">
        <f t="shared" si="430"/>
        <v/>
      </c>
      <c r="E1430" s="230"/>
      <c r="F1430" s="231">
        <f t="shared" si="431"/>
        <v>0</v>
      </c>
      <c r="G1430" s="296">
        <f>ROUND(E1430*F1430,2)</f>
        <v>0</v>
      </c>
    </row>
    <row r="1431" spans="1:7" s="232" customFormat="1" ht="24" customHeight="1" x14ac:dyDescent="0.2">
      <c r="A1431" s="229" t="str">
        <f t="shared" si="428"/>
        <v/>
      </c>
      <c r="B1431" s="227">
        <f t="shared" si="429"/>
        <v>0</v>
      </c>
      <c r="C1431" s="228"/>
      <c r="D1431" s="229" t="str">
        <f t="shared" si="430"/>
        <v/>
      </c>
      <c r="E1431" s="230"/>
      <c r="F1431" s="231">
        <f t="shared" si="431"/>
        <v>0</v>
      </c>
      <c r="G1431" s="296">
        <f t="shared" ref="G1431:G1436" si="432">ROUND(E1431*F1431,2)</f>
        <v>0</v>
      </c>
    </row>
    <row r="1432" spans="1:7" s="232" customFormat="1" ht="24" customHeight="1" x14ac:dyDescent="0.2">
      <c r="A1432" s="229" t="str">
        <f t="shared" si="428"/>
        <v/>
      </c>
      <c r="B1432" s="227">
        <f t="shared" si="429"/>
        <v>0</v>
      </c>
      <c r="C1432" s="228"/>
      <c r="D1432" s="229" t="str">
        <f t="shared" si="430"/>
        <v/>
      </c>
      <c r="E1432" s="230"/>
      <c r="F1432" s="231">
        <f t="shared" si="431"/>
        <v>0</v>
      </c>
      <c r="G1432" s="296">
        <f t="shared" si="432"/>
        <v>0</v>
      </c>
    </row>
    <row r="1433" spans="1:7" s="232" customFormat="1" ht="24" customHeight="1" x14ac:dyDescent="0.2">
      <c r="A1433" s="229" t="str">
        <f t="shared" si="428"/>
        <v/>
      </c>
      <c r="B1433" s="227">
        <f t="shared" si="429"/>
        <v>0</v>
      </c>
      <c r="C1433" s="228"/>
      <c r="D1433" s="229" t="str">
        <f t="shared" si="430"/>
        <v/>
      </c>
      <c r="E1433" s="230"/>
      <c r="F1433" s="231">
        <f t="shared" si="431"/>
        <v>0</v>
      </c>
      <c r="G1433" s="296">
        <f t="shared" si="432"/>
        <v>0</v>
      </c>
    </row>
    <row r="1434" spans="1:7" s="232" customFormat="1" ht="24" customHeight="1" x14ac:dyDescent="0.2">
      <c r="A1434" s="229" t="str">
        <f t="shared" si="428"/>
        <v/>
      </c>
      <c r="B1434" s="227">
        <f t="shared" si="429"/>
        <v>0</v>
      </c>
      <c r="C1434" s="228"/>
      <c r="D1434" s="229" t="str">
        <f t="shared" si="430"/>
        <v/>
      </c>
      <c r="E1434" s="230"/>
      <c r="F1434" s="231">
        <f t="shared" si="431"/>
        <v>0</v>
      </c>
      <c r="G1434" s="296">
        <f t="shared" si="432"/>
        <v>0</v>
      </c>
    </row>
    <row r="1435" spans="1:7" s="232" customFormat="1" ht="24" customHeight="1" x14ac:dyDescent="0.2">
      <c r="A1435" s="229" t="str">
        <f t="shared" si="428"/>
        <v/>
      </c>
      <c r="B1435" s="227">
        <f t="shared" si="429"/>
        <v>0</v>
      </c>
      <c r="C1435" s="228"/>
      <c r="D1435" s="229" t="str">
        <f t="shared" si="430"/>
        <v/>
      </c>
      <c r="E1435" s="230"/>
      <c r="F1435" s="231">
        <f t="shared" si="431"/>
        <v>0</v>
      </c>
      <c r="G1435" s="296">
        <f t="shared" si="432"/>
        <v>0</v>
      </c>
    </row>
    <row r="1436" spans="1:7" s="232" customFormat="1" ht="24" customHeight="1" x14ac:dyDescent="0.2">
      <c r="A1436" s="229" t="str">
        <f t="shared" si="428"/>
        <v/>
      </c>
      <c r="B1436" s="227">
        <f t="shared" si="429"/>
        <v>0</v>
      </c>
      <c r="C1436" s="228"/>
      <c r="D1436" s="229" t="str">
        <f t="shared" si="430"/>
        <v/>
      </c>
      <c r="E1436" s="230"/>
      <c r="F1436" s="231">
        <f t="shared" si="431"/>
        <v>0</v>
      </c>
      <c r="G1436" s="296">
        <f t="shared" si="432"/>
        <v>0</v>
      </c>
    </row>
    <row r="1437" spans="1:7" ht="24" customHeight="1" x14ac:dyDescent="0.2">
      <c r="A1437" s="297"/>
      <c r="B1437" s="97"/>
      <c r="C1437" s="97"/>
      <c r="D1437" s="103"/>
      <c r="E1437" s="104"/>
      <c r="F1437" s="368" t="s">
        <v>32</v>
      </c>
      <c r="G1437" s="298">
        <f>SUBTOTAL(9,G1429:G1436)</f>
        <v>0</v>
      </c>
    </row>
    <row r="1438" spans="1:7" ht="24" customHeight="1" x14ac:dyDescent="0.2">
      <c r="A1438" s="297"/>
      <c r="B1438" s="97"/>
      <c r="C1438" s="366" t="s">
        <v>606</v>
      </c>
      <c r="D1438" s="103"/>
      <c r="E1438" s="104"/>
      <c r="F1438" s="105"/>
      <c r="G1438" s="299"/>
    </row>
    <row r="1439" spans="1:7" s="232" customFormat="1" ht="24" customHeight="1" x14ac:dyDescent="0.2">
      <c r="A1439" s="229" t="str">
        <f t="shared" ref="A1439:A1447" si="433">IFERROR(VLOOKUP(C1439,Tabla_Insumos,4,FALSE),"")</f>
        <v/>
      </c>
      <c r="B1439" s="227" t="str">
        <f t="shared" ref="B1439:B1447" si="434">IFERROR(VLOOKUP(C1439,Tabla_Insumos,5,FALSE),"")</f>
        <v/>
      </c>
      <c r="C1439" s="228"/>
      <c r="D1439" s="229" t="str">
        <f t="shared" ref="D1439:D1447" si="435">IFERROR(VLOOKUP(C1439,Tabla_Insumos,2,FALSE),"")</f>
        <v/>
      </c>
      <c r="E1439" s="230"/>
      <c r="F1439" s="231">
        <f t="shared" ref="F1439:F1447" si="436">IFERROR(VLOOKUP(C1439,Tabla_Insumos,3,FALSE),0)</f>
        <v>0</v>
      </c>
      <c r="G1439" s="296">
        <f t="shared" ref="G1439:G1447" si="437">ROUND(E1439*F1439,2)</f>
        <v>0</v>
      </c>
    </row>
    <row r="1440" spans="1:7" s="232" customFormat="1" ht="24" customHeight="1" x14ac:dyDescent="0.2">
      <c r="A1440" s="229" t="str">
        <f t="shared" si="433"/>
        <v/>
      </c>
      <c r="B1440" s="227" t="str">
        <f t="shared" si="434"/>
        <v/>
      </c>
      <c r="C1440" s="228"/>
      <c r="D1440" s="229" t="str">
        <f t="shared" si="435"/>
        <v/>
      </c>
      <c r="E1440" s="230"/>
      <c r="F1440" s="231">
        <f t="shared" si="436"/>
        <v>0</v>
      </c>
      <c r="G1440" s="296">
        <f t="shared" si="437"/>
        <v>0</v>
      </c>
    </row>
    <row r="1441" spans="1:7" s="232" customFormat="1" ht="24" customHeight="1" x14ac:dyDescent="0.2">
      <c r="A1441" s="229" t="str">
        <f t="shared" si="433"/>
        <v/>
      </c>
      <c r="B1441" s="227" t="str">
        <f t="shared" si="434"/>
        <v/>
      </c>
      <c r="C1441" s="228"/>
      <c r="D1441" s="229" t="str">
        <f t="shared" si="435"/>
        <v/>
      </c>
      <c r="E1441" s="230"/>
      <c r="F1441" s="231">
        <f t="shared" si="436"/>
        <v>0</v>
      </c>
      <c r="G1441" s="296">
        <f t="shared" si="437"/>
        <v>0</v>
      </c>
    </row>
    <row r="1442" spans="1:7" s="232" customFormat="1" ht="24" customHeight="1" x14ac:dyDescent="0.2">
      <c r="A1442" s="229" t="str">
        <f t="shared" si="433"/>
        <v/>
      </c>
      <c r="B1442" s="227" t="str">
        <f t="shared" si="434"/>
        <v/>
      </c>
      <c r="C1442" s="228"/>
      <c r="D1442" s="229" t="str">
        <f t="shared" si="435"/>
        <v/>
      </c>
      <c r="E1442" s="230"/>
      <c r="F1442" s="231">
        <f t="shared" si="436"/>
        <v>0</v>
      </c>
      <c r="G1442" s="296">
        <f t="shared" si="437"/>
        <v>0</v>
      </c>
    </row>
    <row r="1443" spans="1:7" s="232" customFormat="1" ht="24" customHeight="1" x14ac:dyDescent="0.2">
      <c r="A1443" s="229" t="str">
        <f t="shared" si="433"/>
        <v/>
      </c>
      <c r="B1443" s="227" t="str">
        <f t="shared" si="434"/>
        <v/>
      </c>
      <c r="C1443" s="228"/>
      <c r="D1443" s="229" t="str">
        <f t="shared" si="435"/>
        <v/>
      </c>
      <c r="E1443" s="230"/>
      <c r="F1443" s="231">
        <f t="shared" si="436"/>
        <v>0</v>
      </c>
      <c r="G1443" s="296">
        <f t="shared" si="437"/>
        <v>0</v>
      </c>
    </row>
    <row r="1444" spans="1:7" s="232" customFormat="1" ht="24" customHeight="1" x14ac:dyDescent="0.2">
      <c r="A1444" s="229" t="str">
        <f t="shared" si="433"/>
        <v/>
      </c>
      <c r="B1444" s="227" t="str">
        <f t="shared" si="434"/>
        <v/>
      </c>
      <c r="C1444" s="228"/>
      <c r="D1444" s="229" t="str">
        <f t="shared" si="435"/>
        <v/>
      </c>
      <c r="E1444" s="230"/>
      <c r="F1444" s="231">
        <f t="shared" si="436"/>
        <v>0</v>
      </c>
      <c r="G1444" s="296">
        <f t="shared" si="437"/>
        <v>0</v>
      </c>
    </row>
    <row r="1445" spans="1:7" s="232" customFormat="1" ht="24" customHeight="1" x14ac:dyDescent="0.2">
      <c r="A1445" s="229" t="str">
        <f t="shared" si="433"/>
        <v/>
      </c>
      <c r="B1445" s="227" t="str">
        <f t="shared" si="434"/>
        <v/>
      </c>
      <c r="C1445" s="228"/>
      <c r="D1445" s="229" t="str">
        <f t="shared" si="435"/>
        <v/>
      </c>
      <c r="E1445" s="230"/>
      <c r="F1445" s="231">
        <f t="shared" si="436"/>
        <v>0</v>
      </c>
      <c r="G1445" s="296">
        <f t="shared" si="437"/>
        <v>0</v>
      </c>
    </row>
    <row r="1446" spans="1:7" s="232" customFormat="1" ht="24" customHeight="1" x14ac:dyDescent="0.2">
      <c r="A1446" s="229" t="str">
        <f t="shared" si="433"/>
        <v/>
      </c>
      <c r="B1446" s="227" t="str">
        <f t="shared" si="434"/>
        <v/>
      </c>
      <c r="C1446" s="228"/>
      <c r="D1446" s="229" t="str">
        <f t="shared" si="435"/>
        <v/>
      </c>
      <c r="E1446" s="230"/>
      <c r="F1446" s="231">
        <f t="shared" si="436"/>
        <v>0</v>
      </c>
      <c r="G1446" s="296">
        <f t="shared" si="437"/>
        <v>0</v>
      </c>
    </row>
    <row r="1447" spans="1:7" s="232" customFormat="1" ht="24" customHeight="1" x14ac:dyDescent="0.2">
      <c r="A1447" s="229" t="str">
        <f t="shared" si="433"/>
        <v/>
      </c>
      <c r="B1447" s="227" t="str">
        <f t="shared" si="434"/>
        <v/>
      </c>
      <c r="C1447" s="228"/>
      <c r="D1447" s="229" t="str">
        <f t="shared" si="435"/>
        <v/>
      </c>
      <c r="E1447" s="230"/>
      <c r="F1447" s="231">
        <f t="shared" si="436"/>
        <v>0</v>
      </c>
      <c r="G1447" s="296">
        <f t="shared" si="437"/>
        <v>0</v>
      </c>
    </row>
    <row r="1448" spans="1:7" ht="24" customHeight="1" x14ac:dyDescent="0.2">
      <c r="A1448" s="300"/>
      <c r="B1448" s="103"/>
      <c r="C1448" s="97"/>
      <c r="D1448" s="103"/>
      <c r="E1448" s="104"/>
      <c r="F1448" s="368" t="s">
        <v>33</v>
      </c>
      <c r="G1448" s="298">
        <f>SUBTOTAL(9,G1439:G1447)</f>
        <v>0</v>
      </c>
    </row>
    <row r="1449" spans="1:7" ht="24" customHeight="1" x14ac:dyDescent="0.2">
      <c r="A1449" s="301"/>
      <c r="B1449" s="103"/>
      <c r="C1449" s="97"/>
      <c r="D1449" s="103"/>
      <c r="E1449" s="104"/>
      <c r="F1449" s="105"/>
      <c r="G1449" s="299"/>
    </row>
    <row r="1450" spans="1:7" ht="24" customHeight="1" x14ac:dyDescent="0.2">
      <c r="A1450" s="302" t="str">
        <f>B1408</f>
        <v/>
      </c>
      <c r="B1450" s="303" t="str">
        <f>C1408</f>
        <v/>
      </c>
      <c r="C1450" s="111"/>
      <c r="D1450" s="111" t="s">
        <v>34</v>
      </c>
      <c r="E1450" s="112"/>
      <c r="F1450" s="305" t="s">
        <v>35</v>
      </c>
      <c r="G1450" s="304">
        <f>SUBTOTAL(9,G1413:G1449)</f>
        <v>0</v>
      </c>
    </row>
    <row r="1452" spans="1:7" ht="24" customHeight="1" x14ac:dyDescent="0.2">
      <c r="A1452" s="284" t="s">
        <v>37</v>
      </c>
      <c r="B1452" s="285"/>
      <c r="C1452" s="285"/>
      <c r="D1452" s="285"/>
      <c r="E1452" s="285"/>
      <c r="F1452" s="285"/>
      <c r="G1452" s="286"/>
    </row>
    <row r="1453" spans="1:7" ht="24" customHeight="1" x14ac:dyDescent="0.2">
      <c r="A1453" s="287" t="s">
        <v>602</v>
      </c>
      <c r="B1453" s="99" t="str">
        <f>Comitente</f>
        <v>DIRECCION PROVINCIAL REDES DE GAS</v>
      </c>
      <c r="C1453" s="94"/>
      <c r="D1453" s="100"/>
      <c r="E1453" s="100"/>
      <c r="F1453" s="101"/>
      <c r="G1453" s="288"/>
    </row>
    <row r="1454" spans="1:7" ht="24" customHeight="1" x14ac:dyDescent="0.2">
      <c r="A1454" s="287" t="s">
        <v>603</v>
      </c>
      <c r="B1454" s="99">
        <f>Contratista</f>
        <v>0</v>
      </c>
      <c r="C1454" s="95"/>
      <c r="D1454" s="95"/>
      <c r="E1454" s="95"/>
      <c r="F1454" s="102"/>
      <c r="G1454" s="289"/>
    </row>
    <row r="1455" spans="1:7" ht="24" customHeight="1" x14ac:dyDescent="0.2">
      <c r="A1455" s="287" t="s">
        <v>24</v>
      </c>
      <c r="B1455" s="99" t="str">
        <f>Obra</f>
        <v>“SERVICIO de MANTENIMIENTO de las INSTALACIONES de GAS en los ESTABLECIMIENTOS EDUCATIVOS”</v>
      </c>
      <c r="C1455" s="95"/>
      <c r="D1455" s="95"/>
      <c r="E1455" s="95"/>
      <c r="F1455" s="102" t="s">
        <v>38</v>
      </c>
      <c r="G1455" s="290">
        <f>Fecha_Base</f>
        <v>0</v>
      </c>
    </row>
    <row r="1456" spans="1:7" ht="24" customHeight="1" x14ac:dyDescent="0.2">
      <c r="A1456" s="291" t="s">
        <v>601</v>
      </c>
      <c r="B1456" s="96" t="str">
        <f>Ubicación</f>
        <v>DEPARTAMENTO JACHAL A</v>
      </c>
      <c r="C1456" s="96"/>
      <c r="D1456" s="103"/>
      <c r="E1456" s="104"/>
      <c r="F1456" s="105"/>
      <c r="G1456" s="292"/>
    </row>
    <row r="1457" spans="1:123" ht="24" customHeight="1" x14ac:dyDescent="0.2">
      <c r="A1457" s="291" t="s">
        <v>39</v>
      </c>
      <c r="B1457" s="106" t="str">
        <f>IFERROR(VALUE(LEFT(B1458,FIND(".",B1458)-1)),"")</f>
        <v/>
      </c>
      <c r="C1457" s="97" t="str">
        <f>IFERROR(VLOOKUP(B1457,Tabla_CyP,2,FALSE),"")</f>
        <v/>
      </c>
      <c r="D1457" s="97"/>
      <c r="E1457" s="104"/>
      <c r="F1457" s="105"/>
      <c r="G1457" s="292"/>
    </row>
    <row r="1458" spans="1:123" ht="24" customHeight="1" x14ac:dyDescent="0.2">
      <c r="A1458" s="291" t="s">
        <v>25</v>
      </c>
      <c r="B1458" s="107" t="str">
        <f>IFERROR(VLOOKUP(COUNTIF($A$1:A1458,"ANALISIS DE PRECIOS"),Tabla_NumeroItem,2,FALSE),"")</f>
        <v/>
      </c>
      <c r="C1458" s="97" t="str">
        <f>IFERROR(VLOOKUP(B1458,Tabla_CyP,2,FALSE),"")</f>
        <v/>
      </c>
      <c r="D1458" s="103"/>
      <c r="E1458" s="104"/>
      <c r="F1458" s="102" t="s">
        <v>26</v>
      </c>
      <c r="G1458" s="293" t="str">
        <f>IFERROR(VLOOKUP(B1458,Tabla_CyP,4,FALSE),"")</f>
        <v/>
      </c>
    </row>
    <row r="1459" spans="1:123" ht="24" customHeight="1" x14ac:dyDescent="0.2">
      <c r="A1459" s="291"/>
      <c r="B1459" s="96"/>
      <c r="C1459" s="97"/>
      <c r="D1459" s="103"/>
      <c r="E1459" s="104"/>
      <c r="F1459" s="105"/>
      <c r="G1459" s="292"/>
    </row>
    <row r="1460" spans="1:123" ht="24" customHeight="1" x14ac:dyDescent="0.2">
      <c r="A1460" s="389" t="s">
        <v>507</v>
      </c>
      <c r="B1460" s="390"/>
      <c r="C1460" s="391" t="s">
        <v>0</v>
      </c>
      <c r="D1460" s="391" t="s">
        <v>27</v>
      </c>
      <c r="E1460" s="393" t="s">
        <v>28</v>
      </c>
      <c r="F1460" s="387" t="s">
        <v>29</v>
      </c>
      <c r="G1460" s="387" t="s">
        <v>30</v>
      </c>
    </row>
    <row r="1461" spans="1:123" s="109" customFormat="1" ht="24" customHeight="1" x14ac:dyDescent="0.2">
      <c r="A1461" s="108" t="s">
        <v>508</v>
      </c>
      <c r="B1461" s="108" t="s">
        <v>509</v>
      </c>
      <c r="C1461" s="392"/>
      <c r="D1461" s="392"/>
      <c r="E1461" s="394"/>
      <c r="F1461" s="388"/>
      <c r="G1461" s="388"/>
      <c r="H1461" s="233"/>
      <c r="I1461" s="233"/>
      <c r="J1461" s="233"/>
      <c r="K1461" s="233"/>
      <c r="L1461" s="233"/>
      <c r="M1461" s="233"/>
      <c r="N1461" s="233"/>
      <c r="O1461" s="233"/>
      <c r="P1461" s="233"/>
      <c r="Q1461" s="233"/>
      <c r="R1461" s="233"/>
      <c r="S1461" s="233"/>
      <c r="T1461" s="233"/>
      <c r="U1461" s="233"/>
      <c r="V1461" s="233"/>
      <c r="W1461" s="233"/>
      <c r="X1461" s="233"/>
      <c r="Y1461" s="233"/>
      <c r="Z1461" s="233"/>
      <c r="AA1461" s="233"/>
      <c r="AB1461" s="233"/>
      <c r="AC1461" s="233"/>
      <c r="AD1461" s="233"/>
      <c r="AE1461" s="233"/>
      <c r="AF1461" s="233"/>
      <c r="AG1461" s="233"/>
      <c r="AH1461" s="233"/>
      <c r="AI1461" s="233"/>
      <c r="AJ1461" s="233"/>
      <c r="AK1461" s="233"/>
      <c r="AL1461" s="233"/>
      <c r="AM1461" s="233"/>
      <c r="AN1461" s="233"/>
      <c r="AO1461" s="233"/>
      <c r="AP1461" s="233"/>
      <c r="AQ1461" s="233"/>
      <c r="AR1461" s="233"/>
      <c r="AS1461" s="233"/>
      <c r="AT1461" s="233"/>
      <c r="AU1461" s="233"/>
      <c r="AV1461" s="233"/>
      <c r="AW1461" s="233"/>
      <c r="AX1461" s="233"/>
      <c r="AY1461" s="233"/>
      <c r="AZ1461" s="233"/>
      <c r="BA1461" s="233"/>
      <c r="BB1461" s="233"/>
      <c r="BC1461" s="233"/>
      <c r="BD1461" s="233"/>
      <c r="BE1461" s="233"/>
      <c r="BF1461" s="233"/>
      <c r="BG1461" s="233"/>
      <c r="BH1461" s="233"/>
      <c r="BI1461" s="233"/>
      <c r="BJ1461" s="233"/>
      <c r="BK1461" s="233"/>
      <c r="BL1461" s="233"/>
      <c r="BM1461" s="233"/>
      <c r="BN1461" s="233"/>
      <c r="BO1461" s="233"/>
      <c r="BP1461" s="233"/>
      <c r="BQ1461" s="233"/>
      <c r="BR1461" s="233"/>
      <c r="BS1461" s="233"/>
      <c r="BT1461" s="233"/>
      <c r="BU1461" s="233"/>
      <c r="BV1461" s="233"/>
      <c r="BW1461" s="233"/>
      <c r="BX1461" s="233"/>
      <c r="BY1461" s="233"/>
      <c r="BZ1461" s="233"/>
      <c r="CA1461" s="233"/>
      <c r="CB1461" s="233"/>
      <c r="CC1461" s="233"/>
      <c r="CD1461" s="233"/>
      <c r="CE1461" s="233"/>
      <c r="CF1461" s="233"/>
      <c r="CG1461" s="233"/>
      <c r="CH1461" s="233"/>
      <c r="CI1461" s="233"/>
      <c r="CJ1461" s="233"/>
      <c r="CK1461" s="233"/>
      <c r="CL1461" s="233"/>
      <c r="CM1461" s="233"/>
      <c r="CN1461" s="233"/>
      <c r="CO1461" s="233"/>
      <c r="CP1461" s="233"/>
      <c r="CQ1461" s="233"/>
      <c r="CR1461" s="233"/>
      <c r="CS1461" s="233"/>
      <c r="CT1461" s="233"/>
      <c r="CU1461" s="233"/>
      <c r="CV1461" s="233"/>
      <c r="CW1461" s="233"/>
      <c r="CX1461" s="233"/>
      <c r="CY1461" s="233"/>
      <c r="CZ1461" s="233"/>
      <c r="DA1461" s="233"/>
      <c r="DB1461" s="233"/>
      <c r="DC1461" s="233"/>
      <c r="DD1461" s="233"/>
      <c r="DE1461" s="233"/>
      <c r="DF1461" s="233"/>
      <c r="DG1461" s="233"/>
      <c r="DH1461" s="233"/>
      <c r="DI1461" s="233"/>
      <c r="DJ1461" s="233"/>
      <c r="DK1461" s="233"/>
      <c r="DL1461" s="233"/>
      <c r="DM1461" s="233"/>
      <c r="DN1461" s="233"/>
      <c r="DO1461" s="233"/>
      <c r="DP1461" s="233"/>
      <c r="DQ1461" s="233"/>
      <c r="DR1461" s="233"/>
      <c r="DS1461" s="233"/>
    </row>
    <row r="1462" spans="1:123" ht="24" customHeight="1" x14ac:dyDescent="0.2">
      <c r="A1462" s="369"/>
      <c r="B1462" s="110"/>
      <c r="C1462" s="367" t="s">
        <v>604</v>
      </c>
      <c r="D1462" s="111"/>
      <c r="E1462" s="112"/>
      <c r="F1462" s="113"/>
      <c r="G1462" s="295"/>
    </row>
    <row r="1463" spans="1:123" s="232" customFormat="1" ht="24" customHeight="1" x14ac:dyDescent="0.2">
      <c r="A1463" s="229" t="str">
        <f t="shared" ref="A1463:A1476" si="438">IFERROR(VLOOKUP(C1463,Tabla_Insumos,4,FALSE),"")</f>
        <v/>
      </c>
      <c r="B1463" s="227" t="str">
        <f t="shared" ref="B1463:B1476" si="439">IFERROR(VLOOKUP(C1463,Tabla_Insumos,5,FALSE),"")</f>
        <v/>
      </c>
      <c r="C1463" s="228"/>
      <c r="D1463" s="229" t="str">
        <f t="shared" ref="D1463:D1476" si="440">IFERROR(VLOOKUP(C1463,Tabla_Insumos,2,FALSE),"")</f>
        <v/>
      </c>
      <c r="E1463" s="230"/>
      <c r="F1463" s="231">
        <f t="shared" ref="F1463:F1476" si="441">IFERROR(VLOOKUP(C1463,Tabla_Insumos,3,FALSE),0)</f>
        <v>0</v>
      </c>
      <c r="G1463" s="296">
        <f>ROUND(E1463*F1463,2)</f>
        <v>0</v>
      </c>
    </row>
    <row r="1464" spans="1:123" s="232" customFormat="1" ht="24" customHeight="1" x14ac:dyDescent="0.2">
      <c r="A1464" s="229" t="str">
        <f t="shared" si="438"/>
        <v/>
      </c>
      <c r="B1464" s="227" t="str">
        <f t="shared" si="439"/>
        <v/>
      </c>
      <c r="C1464" s="228"/>
      <c r="D1464" s="229" t="str">
        <f t="shared" si="440"/>
        <v/>
      </c>
      <c r="E1464" s="230"/>
      <c r="F1464" s="231">
        <f t="shared" si="441"/>
        <v>0</v>
      </c>
      <c r="G1464" s="296">
        <f t="shared" ref="G1464:G1476" si="442">ROUND(E1464*F1464,2)</f>
        <v>0</v>
      </c>
    </row>
    <row r="1465" spans="1:123" s="232" customFormat="1" ht="24" customHeight="1" x14ac:dyDescent="0.2">
      <c r="A1465" s="229" t="str">
        <f t="shared" si="438"/>
        <v/>
      </c>
      <c r="B1465" s="227" t="str">
        <f t="shared" si="439"/>
        <v/>
      </c>
      <c r="C1465" s="228"/>
      <c r="D1465" s="229" t="str">
        <f t="shared" si="440"/>
        <v/>
      </c>
      <c r="E1465" s="230"/>
      <c r="F1465" s="231">
        <f t="shared" si="441"/>
        <v>0</v>
      </c>
      <c r="G1465" s="296">
        <f t="shared" si="442"/>
        <v>0</v>
      </c>
    </row>
    <row r="1466" spans="1:123" s="232" customFormat="1" ht="24" customHeight="1" x14ac:dyDescent="0.2">
      <c r="A1466" s="229" t="str">
        <f t="shared" si="438"/>
        <v/>
      </c>
      <c r="B1466" s="227" t="str">
        <f t="shared" si="439"/>
        <v/>
      </c>
      <c r="C1466" s="228"/>
      <c r="D1466" s="229" t="str">
        <f t="shared" si="440"/>
        <v/>
      </c>
      <c r="E1466" s="230"/>
      <c r="F1466" s="231">
        <f t="shared" si="441"/>
        <v>0</v>
      </c>
      <c r="G1466" s="296">
        <f t="shared" si="442"/>
        <v>0</v>
      </c>
    </row>
    <row r="1467" spans="1:123" s="232" customFormat="1" ht="24" customHeight="1" x14ac:dyDescent="0.2">
      <c r="A1467" s="229" t="str">
        <f t="shared" si="438"/>
        <v/>
      </c>
      <c r="B1467" s="227" t="str">
        <f t="shared" si="439"/>
        <v/>
      </c>
      <c r="C1467" s="228"/>
      <c r="D1467" s="229" t="str">
        <f t="shared" si="440"/>
        <v/>
      </c>
      <c r="E1467" s="230"/>
      <c r="F1467" s="231">
        <f t="shared" si="441"/>
        <v>0</v>
      </c>
      <c r="G1467" s="296">
        <f t="shared" si="442"/>
        <v>0</v>
      </c>
    </row>
    <row r="1468" spans="1:123" s="232" customFormat="1" ht="24" customHeight="1" x14ac:dyDescent="0.2">
      <c r="A1468" s="229" t="str">
        <f t="shared" si="438"/>
        <v/>
      </c>
      <c r="B1468" s="227" t="str">
        <f t="shared" si="439"/>
        <v/>
      </c>
      <c r="C1468" s="228"/>
      <c r="D1468" s="229" t="str">
        <f t="shared" si="440"/>
        <v/>
      </c>
      <c r="E1468" s="230"/>
      <c r="F1468" s="231">
        <f t="shared" si="441"/>
        <v>0</v>
      </c>
      <c r="G1468" s="296">
        <f t="shared" si="442"/>
        <v>0</v>
      </c>
    </row>
    <row r="1469" spans="1:123" s="232" customFormat="1" ht="24" customHeight="1" x14ac:dyDescent="0.2">
      <c r="A1469" s="229" t="str">
        <f t="shared" si="438"/>
        <v/>
      </c>
      <c r="B1469" s="227" t="str">
        <f t="shared" si="439"/>
        <v/>
      </c>
      <c r="C1469" s="228"/>
      <c r="D1469" s="229" t="str">
        <f t="shared" si="440"/>
        <v/>
      </c>
      <c r="E1469" s="230"/>
      <c r="F1469" s="231">
        <f t="shared" si="441"/>
        <v>0</v>
      </c>
      <c r="G1469" s="296">
        <f t="shared" si="442"/>
        <v>0</v>
      </c>
    </row>
    <row r="1470" spans="1:123" s="232" customFormat="1" ht="24" customHeight="1" x14ac:dyDescent="0.2">
      <c r="A1470" s="229" t="str">
        <f t="shared" si="438"/>
        <v/>
      </c>
      <c r="B1470" s="227" t="str">
        <f t="shared" si="439"/>
        <v/>
      </c>
      <c r="C1470" s="228"/>
      <c r="D1470" s="229" t="str">
        <f t="shared" si="440"/>
        <v/>
      </c>
      <c r="E1470" s="230"/>
      <c r="F1470" s="231">
        <f t="shared" si="441"/>
        <v>0</v>
      </c>
      <c r="G1470" s="296">
        <f t="shared" si="442"/>
        <v>0</v>
      </c>
    </row>
    <row r="1471" spans="1:123" s="232" customFormat="1" ht="24" customHeight="1" x14ac:dyDescent="0.2">
      <c r="A1471" s="229" t="str">
        <f t="shared" si="438"/>
        <v/>
      </c>
      <c r="B1471" s="227" t="str">
        <f t="shared" si="439"/>
        <v/>
      </c>
      <c r="C1471" s="228"/>
      <c r="D1471" s="229" t="str">
        <f t="shared" si="440"/>
        <v/>
      </c>
      <c r="E1471" s="230"/>
      <c r="F1471" s="231">
        <f t="shared" si="441"/>
        <v>0</v>
      </c>
      <c r="G1471" s="296">
        <f t="shared" si="442"/>
        <v>0</v>
      </c>
    </row>
    <row r="1472" spans="1:123" s="232" customFormat="1" ht="24" customHeight="1" x14ac:dyDescent="0.2">
      <c r="A1472" s="229" t="str">
        <f t="shared" si="438"/>
        <v/>
      </c>
      <c r="B1472" s="227" t="str">
        <f t="shared" si="439"/>
        <v/>
      </c>
      <c r="C1472" s="228"/>
      <c r="D1472" s="229" t="str">
        <f t="shared" si="440"/>
        <v/>
      </c>
      <c r="E1472" s="230"/>
      <c r="F1472" s="231">
        <f t="shared" si="441"/>
        <v>0</v>
      </c>
      <c r="G1472" s="296">
        <f t="shared" si="442"/>
        <v>0</v>
      </c>
    </row>
    <row r="1473" spans="1:7" s="232" customFormat="1" ht="24" customHeight="1" x14ac:dyDescent="0.2">
      <c r="A1473" s="229" t="str">
        <f t="shared" si="438"/>
        <v/>
      </c>
      <c r="B1473" s="227" t="str">
        <f t="shared" si="439"/>
        <v/>
      </c>
      <c r="C1473" s="228"/>
      <c r="D1473" s="229" t="str">
        <f t="shared" si="440"/>
        <v/>
      </c>
      <c r="E1473" s="230"/>
      <c r="F1473" s="231">
        <f t="shared" si="441"/>
        <v>0</v>
      </c>
      <c r="G1473" s="296">
        <f t="shared" si="442"/>
        <v>0</v>
      </c>
    </row>
    <row r="1474" spans="1:7" s="232" customFormat="1" ht="24" customHeight="1" x14ac:dyDescent="0.2">
      <c r="A1474" s="229" t="str">
        <f t="shared" si="438"/>
        <v/>
      </c>
      <c r="B1474" s="227" t="str">
        <f t="shared" si="439"/>
        <v/>
      </c>
      <c r="C1474" s="228"/>
      <c r="D1474" s="229" t="str">
        <f t="shared" si="440"/>
        <v/>
      </c>
      <c r="E1474" s="230"/>
      <c r="F1474" s="231">
        <f t="shared" si="441"/>
        <v>0</v>
      </c>
      <c r="G1474" s="296">
        <f t="shared" si="442"/>
        <v>0</v>
      </c>
    </row>
    <row r="1475" spans="1:7" s="232" customFormat="1" ht="24" customHeight="1" x14ac:dyDescent="0.2">
      <c r="A1475" s="229" t="str">
        <f t="shared" si="438"/>
        <v/>
      </c>
      <c r="B1475" s="227" t="str">
        <f t="shared" si="439"/>
        <v/>
      </c>
      <c r="C1475" s="228"/>
      <c r="D1475" s="229" t="str">
        <f t="shared" si="440"/>
        <v/>
      </c>
      <c r="E1475" s="230"/>
      <c r="F1475" s="231">
        <f t="shared" si="441"/>
        <v>0</v>
      </c>
      <c r="G1475" s="296">
        <f t="shared" si="442"/>
        <v>0</v>
      </c>
    </row>
    <row r="1476" spans="1:7" s="232" customFormat="1" ht="24" customHeight="1" x14ac:dyDescent="0.2">
      <c r="A1476" s="229" t="str">
        <f t="shared" si="438"/>
        <v/>
      </c>
      <c r="B1476" s="227" t="str">
        <f t="shared" si="439"/>
        <v/>
      </c>
      <c r="C1476" s="228"/>
      <c r="D1476" s="229" t="str">
        <f t="shared" si="440"/>
        <v/>
      </c>
      <c r="E1476" s="230"/>
      <c r="F1476" s="231">
        <f t="shared" si="441"/>
        <v>0</v>
      </c>
      <c r="G1476" s="296">
        <f t="shared" si="442"/>
        <v>0</v>
      </c>
    </row>
    <row r="1477" spans="1:7" ht="24" customHeight="1" x14ac:dyDescent="0.2">
      <c r="A1477" s="297"/>
      <c r="B1477" s="97"/>
      <c r="C1477" s="97"/>
      <c r="D1477" s="103"/>
      <c r="E1477" s="104"/>
      <c r="F1477" s="368" t="s">
        <v>31</v>
      </c>
      <c r="G1477" s="298">
        <f>SUBTOTAL(9,G1463:G1476)</f>
        <v>0</v>
      </c>
    </row>
    <row r="1478" spans="1:7" ht="24" customHeight="1" x14ac:dyDescent="0.2">
      <c r="A1478" s="297"/>
      <c r="B1478" s="97"/>
      <c r="C1478" s="366" t="s">
        <v>605</v>
      </c>
      <c r="D1478" s="103"/>
      <c r="E1478" s="104"/>
      <c r="F1478" s="105"/>
      <c r="G1478" s="299"/>
    </row>
    <row r="1479" spans="1:7" s="232" customFormat="1" ht="24" customHeight="1" x14ac:dyDescent="0.2">
      <c r="A1479" s="229" t="str">
        <f t="shared" ref="A1479:A1486" si="443">IFERROR(VLOOKUP(C1479,Tabla_Insumos,4,FALSE),"")</f>
        <v/>
      </c>
      <c r="B1479" s="227">
        <f t="shared" ref="B1479:B1486" si="444">IFERROR(VLOOKUP(A1479,Tabla_Indices,5,FALSE),"")</f>
        <v>0</v>
      </c>
      <c r="C1479" s="228"/>
      <c r="D1479" s="229" t="str">
        <f t="shared" ref="D1479:D1486" si="445">IFERROR(VLOOKUP(C1479,Tabla_Insumos,2,FALSE),"")</f>
        <v/>
      </c>
      <c r="E1479" s="230"/>
      <c r="F1479" s="231">
        <f t="shared" ref="F1479:F1486" si="446">IFERROR(VLOOKUP(C1479,Tabla_Insumos,3,FALSE),0)</f>
        <v>0</v>
      </c>
      <c r="G1479" s="296">
        <f>ROUND(E1479*F1479,2)</f>
        <v>0</v>
      </c>
    </row>
    <row r="1480" spans="1:7" s="232" customFormat="1" ht="24" customHeight="1" x14ac:dyDescent="0.2">
      <c r="A1480" s="229" t="str">
        <f t="shared" si="443"/>
        <v/>
      </c>
      <c r="B1480" s="227">
        <f t="shared" si="444"/>
        <v>0</v>
      </c>
      <c r="C1480" s="228"/>
      <c r="D1480" s="229" t="str">
        <f t="shared" si="445"/>
        <v/>
      </c>
      <c r="E1480" s="230"/>
      <c r="F1480" s="231">
        <f t="shared" si="446"/>
        <v>0</v>
      </c>
      <c r="G1480" s="296">
        <f>ROUND(E1480*F1480,2)</f>
        <v>0</v>
      </c>
    </row>
    <row r="1481" spans="1:7" s="232" customFormat="1" ht="24" customHeight="1" x14ac:dyDescent="0.2">
      <c r="A1481" s="229" t="str">
        <f t="shared" si="443"/>
        <v/>
      </c>
      <c r="B1481" s="227">
        <f t="shared" si="444"/>
        <v>0</v>
      </c>
      <c r="C1481" s="228"/>
      <c r="D1481" s="229" t="str">
        <f t="shared" si="445"/>
        <v/>
      </c>
      <c r="E1481" s="230"/>
      <c r="F1481" s="231">
        <f t="shared" si="446"/>
        <v>0</v>
      </c>
      <c r="G1481" s="296">
        <f t="shared" ref="G1481:G1486" si="447">ROUND(E1481*F1481,2)</f>
        <v>0</v>
      </c>
    </row>
    <row r="1482" spans="1:7" s="232" customFormat="1" ht="24" customHeight="1" x14ac:dyDescent="0.2">
      <c r="A1482" s="229" t="str">
        <f t="shared" si="443"/>
        <v/>
      </c>
      <c r="B1482" s="227">
        <f t="shared" si="444"/>
        <v>0</v>
      </c>
      <c r="C1482" s="228"/>
      <c r="D1482" s="229" t="str">
        <f t="shared" si="445"/>
        <v/>
      </c>
      <c r="E1482" s="230"/>
      <c r="F1482" s="231">
        <f t="shared" si="446"/>
        <v>0</v>
      </c>
      <c r="G1482" s="296">
        <f t="shared" si="447"/>
        <v>0</v>
      </c>
    </row>
    <row r="1483" spans="1:7" s="232" customFormat="1" ht="24" customHeight="1" x14ac:dyDescent="0.2">
      <c r="A1483" s="229" t="str">
        <f t="shared" si="443"/>
        <v/>
      </c>
      <c r="B1483" s="227">
        <f t="shared" si="444"/>
        <v>0</v>
      </c>
      <c r="C1483" s="228"/>
      <c r="D1483" s="229" t="str">
        <f t="shared" si="445"/>
        <v/>
      </c>
      <c r="E1483" s="230"/>
      <c r="F1483" s="231">
        <f t="shared" si="446"/>
        <v>0</v>
      </c>
      <c r="G1483" s="296">
        <f t="shared" si="447"/>
        <v>0</v>
      </c>
    </row>
    <row r="1484" spans="1:7" s="232" customFormat="1" ht="24" customHeight="1" x14ac:dyDescent="0.2">
      <c r="A1484" s="229" t="str">
        <f t="shared" si="443"/>
        <v/>
      </c>
      <c r="B1484" s="227">
        <f t="shared" si="444"/>
        <v>0</v>
      </c>
      <c r="C1484" s="228"/>
      <c r="D1484" s="229" t="str">
        <f t="shared" si="445"/>
        <v/>
      </c>
      <c r="E1484" s="230"/>
      <c r="F1484" s="231">
        <f t="shared" si="446"/>
        <v>0</v>
      </c>
      <c r="G1484" s="296">
        <f t="shared" si="447"/>
        <v>0</v>
      </c>
    </row>
    <row r="1485" spans="1:7" s="232" customFormat="1" ht="24" customHeight="1" x14ac:dyDescent="0.2">
      <c r="A1485" s="229" t="str">
        <f t="shared" si="443"/>
        <v/>
      </c>
      <c r="B1485" s="227">
        <f t="shared" si="444"/>
        <v>0</v>
      </c>
      <c r="C1485" s="228"/>
      <c r="D1485" s="229" t="str">
        <f t="shared" si="445"/>
        <v/>
      </c>
      <c r="E1485" s="230"/>
      <c r="F1485" s="231">
        <f t="shared" si="446"/>
        <v>0</v>
      </c>
      <c r="G1485" s="296">
        <f t="shared" si="447"/>
        <v>0</v>
      </c>
    </row>
    <row r="1486" spans="1:7" s="232" customFormat="1" ht="24" customHeight="1" x14ac:dyDescent="0.2">
      <c r="A1486" s="229" t="str">
        <f t="shared" si="443"/>
        <v/>
      </c>
      <c r="B1486" s="227">
        <f t="shared" si="444"/>
        <v>0</v>
      </c>
      <c r="C1486" s="228"/>
      <c r="D1486" s="229" t="str">
        <f t="shared" si="445"/>
        <v/>
      </c>
      <c r="E1486" s="230"/>
      <c r="F1486" s="231">
        <f t="shared" si="446"/>
        <v>0</v>
      </c>
      <c r="G1486" s="296">
        <f t="shared" si="447"/>
        <v>0</v>
      </c>
    </row>
    <row r="1487" spans="1:7" ht="24" customHeight="1" x14ac:dyDescent="0.2">
      <c r="A1487" s="297"/>
      <c r="B1487" s="97"/>
      <c r="C1487" s="97"/>
      <c r="D1487" s="103"/>
      <c r="E1487" s="104"/>
      <c r="F1487" s="368" t="s">
        <v>32</v>
      </c>
      <c r="G1487" s="298">
        <f>SUBTOTAL(9,G1479:G1486)</f>
        <v>0</v>
      </c>
    </row>
    <row r="1488" spans="1:7" ht="24" customHeight="1" x14ac:dyDescent="0.2">
      <c r="A1488" s="297"/>
      <c r="B1488" s="97"/>
      <c r="C1488" s="366" t="s">
        <v>606</v>
      </c>
      <c r="D1488" s="103"/>
      <c r="E1488" s="104"/>
      <c r="F1488" s="105"/>
      <c r="G1488" s="299"/>
    </row>
    <row r="1489" spans="1:7" s="232" customFormat="1" ht="24" customHeight="1" x14ac:dyDescent="0.2">
      <c r="A1489" s="229" t="str">
        <f t="shared" ref="A1489:A1497" si="448">IFERROR(VLOOKUP(C1489,Tabla_Insumos,4,FALSE),"")</f>
        <v/>
      </c>
      <c r="B1489" s="227" t="str">
        <f t="shared" ref="B1489:B1497" si="449">IFERROR(VLOOKUP(C1489,Tabla_Insumos,5,FALSE),"")</f>
        <v/>
      </c>
      <c r="C1489" s="228"/>
      <c r="D1489" s="229" t="str">
        <f t="shared" ref="D1489:D1497" si="450">IFERROR(VLOOKUP(C1489,Tabla_Insumos,2,FALSE),"")</f>
        <v/>
      </c>
      <c r="E1489" s="230"/>
      <c r="F1489" s="231">
        <f t="shared" ref="F1489:F1497" si="451">IFERROR(VLOOKUP(C1489,Tabla_Insumos,3,FALSE),0)</f>
        <v>0</v>
      </c>
      <c r="G1489" s="296">
        <f t="shared" ref="G1489:G1497" si="452">ROUND(E1489*F1489,2)</f>
        <v>0</v>
      </c>
    </row>
    <row r="1490" spans="1:7" s="232" customFormat="1" ht="24" customHeight="1" x14ac:dyDescent="0.2">
      <c r="A1490" s="229" t="str">
        <f t="shared" si="448"/>
        <v/>
      </c>
      <c r="B1490" s="227" t="str">
        <f t="shared" si="449"/>
        <v/>
      </c>
      <c r="C1490" s="228"/>
      <c r="D1490" s="229" t="str">
        <f t="shared" si="450"/>
        <v/>
      </c>
      <c r="E1490" s="230"/>
      <c r="F1490" s="231">
        <f t="shared" si="451"/>
        <v>0</v>
      </c>
      <c r="G1490" s="296">
        <f t="shared" si="452"/>
        <v>0</v>
      </c>
    </row>
    <row r="1491" spans="1:7" s="232" customFormat="1" ht="24" customHeight="1" x14ac:dyDescent="0.2">
      <c r="A1491" s="229" t="str">
        <f t="shared" si="448"/>
        <v/>
      </c>
      <c r="B1491" s="227" t="str">
        <f t="shared" si="449"/>
        <v/>
      </c>
      <c r="C1491" s="228"/>
      <c r="D1491" s="229" t="str">
        <f t="shared" si="450"/>
        <v/>
      </c>
      <c r="E1491" s="230"/>
      <c r="F1491" s="231">
        <f t="shared" si="451"/>
        <v>0</v>
      </c>
      <c r="G1491" s="296">
        <f t="shared" si="452"/>
        <v>0</v>
      </c>
    </row>
    <row r="1492" spans="1:7" s="232" customFormat="1" ht="24" customHeight="1" x14ac:dyDescent="0.2">
      <c r="A1492" s="229" t="str">
        <f t="shared" si="448"/>
        <v/>
      </c>
      <c r="B1492" s="227" t="str">
        <f t="shared" si="449"/>
        <v/>
      </c>
      <c r="C1492" s="228"/>
      <c r="D1492" s="229" t="str">
        <f t="shared" si="450"/>
        <v/>
      </c>
      <c r="E1492" s="230"/>
      <c r="F1492" s="231">
        <f t="shared" si="451"/>
        <v>0</v>
      </c>
      <c r="G1492" s="296">
        <f t="shared" si="452"/>
        <v>0</v>
      </c>
    </row>
    <row r="1493" spans="1:7" s="232" customFormat="1" ht="24" customHeight="1" x14ac:dyDescent="0.2">
      <c r="A1493" s="229" t="str">
        <f t="shared" si="448"/>
        <v/>
      </c>
      <c r="B1493" s="227" t="str">
        <f t="shared" si="449"/>
        <v/>
      </c>
      <c r="C1493" s="228"/>
      <c r="D1493" s="229" t="str">
        <f t="shared" si="450"/>
        <v/>
      </c>
      <c r="E1493" s="230"/>
      <c r="F1493" s="231">
        <f t="shared" si="451"/>
        <v>0</v>
      </c>
      <c r="G1493" s="296">
        <f t="shared" si="452"/>
        <v>0</v>
      </c>
    </row>
    <row r="1494" spans="1:7" s="232" customFormat="1" ht="24" customHeight="1" x14ac:dyDescent="0.2">
      <c r="A1494" s="229" t="str">
        <f t="shared" si="448"/>
        <v/>
      </c>
      <c r="B1494" s="227" t="str">
        <f t="shared" si="449"/>
        <v/>
      </c>
      <c r="C1494" s="228"/>
      <c r="D1494" s="229" t="str">
        <f t="shared" si="450"/>
        <v/>
      </c>
      <c r="E1494" s="230"/>
      <c r="F1494" s="231">
        <f t="shared" si="451"/>
        <v>0</v>
      </c>
      <c r="G1494" s="296">
        <f t="shared" si="452"/>
        <v>0</v>
      </c>
    </row>
    <row r="1495" spans="1:7" s="232" customFormat="1" ht="24" customHeight="1" x14ac:dyDescent="0.2">
      <c r="A1495" s="229" t="str">
        <f t="shared" si="448"/>
        <v/>
      </c>
      <c r="B1495" s="227" t="str">
        <f t="shared" si="449"/>
        <v/>
      </c>
      <c r="C1495" s="228"/>
      <c r="D1495" s="229" t="str">
        <f t="shared" si="450"/>
        <v/>
      </c>
      <c r="E1495" s="230"/>
      <c r="F1495" s="231">
        <f t="shared" si="451"/>
        <v>0</v>
      </c>
      <c r="G1495" s="296">
        <f t="shared" si="452"/>
        <v>0</v>
      </c>
    </row>
    <row r="1496" spans="1:7" s="232" customFormat="1" ht="24" customHeight="1" x14ac:dyDescent="0.2">
      <c r="A1496" s="229" t="str">
        <f t="shared" si="448"/>
        <v/>
      </c>
      <c r="B1496" s="227" t="str">
        <f t="shared" si="449"/>
        <v/>
      </c>
      <c r="C1496" s="228"/>
      <c r="D1496" s="229" t="str">
        <f t="shared" si="450"/>
        <v/>
      </c>
      <c r="E1496" s="230"/>
      <c r="F1496" s="231">
        <f t="shared" si="451"/>
        <v>0</v>
      </c>
      <c r="G1496" s="296">
        <f t="shared" si="452"/>
        <v>0</v>
      </c>
    </row>
    <row r="1497" spans="1:7" s="232" customFormat="1" ht="24" customHeight="1" x14ac:dyDescent="0.2">
      <c r="A1497" s="229" t="str">
        <f t="shared" si="448"/>
        <v/>
      </c>
      <c r="B1497" s="227" t="str">
        <f t="shared" si="449"/>
        <v/>
      </c>
      <c r="C1497" s="228"/>
      <c r="D1497" s="229" t="str">
        <f t="shared" si="450"/>
        <v/>
      </c>
      <c r="E1497" s="230"/>
      <c r="F1497" s="231">
        <f t="shared" si="451"/>
        <v>0</v>
      </c>
      <c r="G1497" s="296">
        <f t="shared" si="452"/>
        <v>0</v>
      </c>
    </row>
    <row r="1498" spans="1:7" ht="24" customHeight="1" x14ac:dyDescent="0.2">
      <c r="A1498" s="300"/>
      <c r="B1498" s="103"/>
      <c r="C1498" s="97"/>
      <c r="D1498" s="103"/>
      <c r="E1498" s="104"/>
      <c r="F1498" s="368" t="s">
        <v>33</v>
      </c>
      <c r="G1498" s="298">
        <f>SUBTOTAL(9,G1489:G1497)</f>
        <v>0</v>
      </c>
    </row>
    <row r="1499" spans="1:7" ht="24" customHeight="1" x14ac:dyDescent="0.2">
      <c r="A1499" s="301"/>
      <c r="B1499" s="103"/>
      <c r="C1499" s="97"/>
      <c r="D1499" s="103"/>
      <c r="E1499" s="104"/>
      <c r="F1499" s="105"/>
      <c r="G1499" s="299"/>
    </row>
    <row r="1500" spans="1:7" ht="24" customHeight="1" x14ac:dyDescent="0.2">
      <c r="A1500" s="302" t="str">
        <f>B1458</f>
        <v/>
      </c>
      <c r="B1500" s="303" t="str">
        <f>C1458</f>
        <v/>
      </c>
      <c r="C1500" s="111"/>
      <c r="D1500" s="111" t="s">
        <v>34</v>
      </c>
      <c r="E1500" s="112"/>
      <c r="F1500" s="305" t="s">
        <v>35</v>
      </c>
      <c r="G1500" s="304">
        <f>SUBTOTAL(9,G1463:G1499)</f>
        <v>0</v>
      </c>
    </row>
    <row r="1502" spans="1:7" ht="24" customHeight="1" x14ac:dyDescent="0.2">
      <c r="A1502" s="284" t="s">
        <v>37</v>
      </c>
      <c r="B1502" s="285"/>
      <c r="C1502" s="285"/>
      <c r="D1502" s="285"/>
      <c r="E1502" s="285"/>
      <c r="F1502" s="285"/>
      <c r="G1502" s="286"/>
    </row>
    <row r="1503" spans="1:7" ht="24" customHeight="1" x14ac:dyDescent="0.2">
      <c r="A1503" s="287" t="s">
        <v>602</v>
      </c>
      <c r="B1503" s="99" t="str">
        <f>Comitente</f>
        <v>DIRECCION PROVINCIAL REDES DE GAS</v>
      </c>
      <c r="C1503" s="94"/>
      <c r="D1503" s="100"/>
      <c r="E1503" s="100"/>
      <c r="F1503" s="101"/>
      <c r="G1503" s="288"/>
    </row>
    <row r="1504" spans="1:7" ht="24" customHeight="1" x14ac:dyDescent="0.2">
      <c r="A1504" s="287" t="s">
        <v>603</v>
      </c>
      <c r="B1504" s="99">
        <f>Contratista</f>
        <v>0</v>
      </c>
      <c r="C1504" s="95"/>
      <c r="D1504" s="95"/>
      <c r="E1504" s="95"/>
      <c r="F1504" s="102"/>
      <c r="G1504" s="289"/>
    </row>
    <row r="1505" spans="1:123" ht="24" customHeight="1" x14ac:dyDescent="0.2">
      <c r="A1505" s="287" t="s">
        <v>24</v>
      </c>
      <c r="B1505" s="99" t="str">
        <f>Obra</f>
        <v>“SERVICIO de MANTENIMIENTO de las INSTALACIONES de GAS en los ESTABLECIMIENTOS EDUCATIVOS”</v>
      </c>
      <c r="C1505" s="95"/>
      <c r="D1505" s="95"/>
      <c r="E1505" s="95"/>
      <c r="F1505" s="102" t="s">
        <v>38</v>
      </c>
      <c r="G1505" s="290">
        <f>Fecha_Base</f>
        <v>0</v>
      </c>
    </row>
    <row r="1506" spans="1:123" ht="24" customHeight="1" x14ac:dyDescent="0.2">
      <c r="A1506" s="291" t="s">
        <v>601</v>
      </c>
      <c r="B1506" s="96" t="str">
        <f>Ubicación</f>
        <v>DEPARTAMENTO JACHAL A</v>
      </c>
      <c r="C1506" s="96"/>
      <c r="D1506" s="103"/>
      <c r="E1506" s="104"/>
      <c r="F1506" s="105"/>
      <c r="G1506" s="292"/>
    </row>
    <row r="1507" spans="1:123" ht="24" customHeight="1" x14ac:dyDescent="0.2">
      <c r="A1507" s="291" t="s">
        <v>39</v>
      </c>
      <c r="B1507" s="106" t="str">
        <f>IFERROR(VALUE(LEFT(B1508,FIND(".",B1508)-1)),"")</f>
        <v/>
      </c>
      <c r="C1507" s="97" t="str">
        <f>IFERROR(VLOOKUP(B1507,Tabla_CyP,2,FALSE),"")</f>
        <v/>
      </c>
      <c r="D1507" s="97"/>
      <c r="E1507" s="104"/>
      <c r="F1507" s="105"/>
      <c r="G1507" s="292"/>
    </row>
    <row r="1508" spans="1:123" ht="24" customHeight="1" x14ac:dyDescent="0.2">
      <c r="A1508" s="291" t="s">
        <v>25</v>
      </c>
      <c r="B1508" s="107" t="str">
        <f>IFERROR(VLOOKUP(COUNTIF($A$1:A1508,"ANALISIS DE PRECIOS"),Tabla_NumeroItem,2,FALSE),"")</f>
        <v/>
      </c>
      <c r="C1508" s="97" t="str">
        <f>IFERROR(VLOOKUP(B1508,Tabla_CyP,2,FALSE),"")</f>
        <v/>
      </c>
      <c r="D1508" s="103"/>
      <c r="E1508" s="104"/>
      <c r="F1508" s="102" t="s">
        <v>26</v>
      </c>
      <c r="G1508" s="293" t="str">
        <f>IFERROR(VLOOKUP(B1508,Tabla_CyP,4,FALSE),"")</f>
        <v/>
      </c>
    </row>
    <row r="1509" spans="1:123" ht="24" customHeight="1" x14ac:dyDescent="0.2">
      <c r="A1509" s="291"/>
      <c r="B1509" s="96"/>
      <c r="C1509" s="97"/>
      <c r="D1509" s="103"/>
      <c r="E1509" s="104"/>
      <c r="F1509" s="105"/>
      <c r="G1509" s="292"/>
    </row>
    <row r="1510" spans="1:123" ht="24" customHeight="1" x14ac:dyDescent="0.2">
      <c r="A1510" s="389" t="s">
        <v>507</v>
      </c>
      <c r="B1510" s="390"/>
      <c r="C1510" s="391" t="s">
        <v>0</v>
      </c>
      <c r="D1510" s="391" t="s">
        <v>27</v>
      </c>
      <c r="E1510" s="393" t="s">
        <v>28</v>
      </c>
      <c r="F1510" s="387" t="s">
        <v>29</v>
      </c>
      <c r="G1510" s="387" t="s">
        <v>30</v>
      </c>
    </row>
    <row r="1511" spans="1:123" s="109" customFormat="1" ht="24" customHeight="1" x14ac:dyDescent="0.2">
      <c r="A1511" s="108" t="s">
        <v>508</v>
      </c>
      <c r="B1511" s="108" t="s">
        <v>509</v>
      </c>
      <c r="C1511" s="392"/>
      <c r="D1511" s="392"/>
      <c r="E1511" s="394"/>
      <c r="F1511" s="388"/>
      <c r="G1511" s="388"/>
      <c r="H1511" s="233"/>
      <c r="I1511" s="233"/>
      <c r="J1511" s="233"/>
      <c r="K1511" s="233"/>
      <c r="L1511" s="233"/>
      <c r="M1511" s="233"/>
      <c r="N1511" s="233"/>
      <c r="O1511" s="233"/>
      <c r="P1511" s="233"/>
      <c r="Q1511" s="233"/>
      <c r="R1511" s="233"/>
      <c r="S1511" s="233"/>
      <c r="T1511" s="233"/>
      <c r="U1511" s="233"/>
      <c r="V1511" s="233"/>
      <c r="W1511" s="233"/>
      <c r="X1511" s="233"/>
      <c r="Y1511" s="233"/>
      <c r="Z1511" s="233"/>
      <c r="AA1511" s="233"/>
      <c r="AB1511" s="233"/>
      <c r="AC1511" s="233"/>
      <c r="AD1511" s="233"/>
      <c r="AE1511" s="233"/>
      <c r="AF1511" s="233"/>
      <c r="AG1511" s="233"/>
      <c r="AH1511" s="233"/>
      <c r="AI1511" s="233"/>
      <c r="AJ1511" s="233"/>
      <c r="AK1511" s="233"/>
      <c r="AL1511" s="233"/>
      <c r="AM1511" s="233"/>
      <c r="AN1511" s="233"/>
      <c r="AO1511" s="233"/>
      <c r="AP1511" s="233"/>
      <c r="AQ1511" s="233"/>
      <c r="AR1511" s="233"/>
      <c r="AS1511" s="233"/>
      <c r="AT1511" s="233"/>
      <c r="AU1511" s="233"/>
      <c r="AV1511" s="233"/>
      <c r="AW1511" s="233"/>
      <c r="AX1511" s="233"/>
      <c r="AY1511" s="233"/>
      <c r="AZ1511" s="233"/>
      <c r="BA1511" s="233"/>
      <c r="BB1511" s="233"/>
      <c r="BC1511" s="233"/>
      <c r="BD1511" s="233"/>
      <c r="BE1511" s="233"/>
      <c r="BF1511" s="233"/>
      <c r="BG1511" s="233"/>
      <c r="BH1511" s="233"/>
      <c r="BI1511" s="233"/>
      <c r="BJ1511" s="233"/>
      <c r="BK1511" s="233"/>
      <c r="BL1511" s="233"/>
      <c r="BM1511" s="233"/>
      <c r="BN1511" s="233"/>
      <c r="BO1511" s="233"/>
      <c r="BP1511" s="233"/>
      <c r="BQ1511" s="233"/>
      <c r="BR1511" s="233"/>
      <c r="BS1511" s="233"/>
      <c r="BT1511" s="233"/>
      <c r="BU1511" s="233"/>
      <c r="BV1511" s="233"/>
      <c r="BW1511" s="233"/>
      <c r="BX1511" s="233"/>
      <c r="BY1511" s="233"/>
      <c r="BZ1511" s="233"/>
      <c r="CA1511" s="233"/>
      <c r="CB1511" s="233"/>
      <c r="CC1511" s="233"/>
      <c r="CD1511" s="233"/>
      <c r="CE1511" s="233"/>
      <c r="CF1511" s="233"/>
      <c r="CG1511" s="233"/>
      <c r="CH1511" s="233"/>
      <c r="CI1511" s="233"/>
      <c r="CJ1511" s="233"/>
      <c r="CK1511" s="233"/>
      <c r="CL1511" s="233"/>
      <c r="CM1511" s="233"/>
      <c r="CN1511" s="233"/>
      <c r="CO1511" s="233"/>
      <c r="CP1511" s="233"/>
      <c r="CQ1511" s="233"/>
      <c r="CR1511" s="233"/>
      <c r="CS1511" s="233"/>
      <c r="CT1511" s="233"/>
      <c r="CU1511" s="233"/>
      <c r="CV1511" s="233"/>
      <c r="CW1511" s="233"/>
      <c r="CX1511" s="233"/>
      <c r="CY1511" s="233"/>
      <c r="CZ1511" s="233"/>
      <c r="DA1511" s="233"/>
      <c r="DB1511" s="233"/>
      <c r="DC1511" s="233"/>
      <c r="DD1511" s="233"/>
      <c r="DE1511" s="233"/>
      <c r="DF1511" s="233"/>
      <c r="DG1511" s="233"/>
      <c r="DH1511" s="233"/>
      <c r="DI1511" s="233"/>
      <c r="DJ1511" s="233"/>
      <c r="DK1511" s="233"/>
      <c r="DL1511" s="233"/>
      <c r="DM1511" s="233"/>
      <c r="DN1511" s="233"/>
      <c r="DO1511" s="233"/>
      <c r="DP1511" s="233"/>
      <c r="DQ1511" s="233"/>
      <c r="DR1511" s="233"/>
      <c r="DS1511" s="233"/>
    </row>
    <row r="1512" spans="1:123" ht="24" customHeight="1" x14ac:dyDescent="0.2">
      <c r="A1512" s="369"/>
      <c r="B1512" s="110"/>
      <c r="C1512" s="367" t="s">
        <v>604</v>
      </c>
      <c r="D1512" s="111"/>
      <c r="E1512" s="112"/>
      <c r="F1512" s="113"/>
      <c r="G1512" s="295"/>
    </row>
    <row r="1513" spans="1:123" s="232" customFormat="1" ht="24" customHeight="1" x14ac:dyDescent="0.2">
      <c r="A1513" s="229" t="str">
        <f t="shared" ref="A1513:A1526" si="453">IFERROR(VLOOKUP(C1513,Tabla_Insumos,4,FALSE),"")</f>
        <v/>
      </c>
      <c r="B1513" s="227" t="str">
        <f t="shared" ref="B1513:B1526" si="454">IFERROR(VLOOKUP(C1513,Tabla_Insumos,5,FALSE),"")</f>
        <v/>
      </c>
      <c r="C1513" s="228"/>
      <c r="D1513" s="229" t="str">
        <f t="shared" ref="D1513:D1526" si="455">IFERROR(VLOOKUP(C1513,Tabla_Insumos,2,FALSE),"")</f>
        <v/>
      </c>
      <c r="E1513" s="230"/>
      <c r="F1513" s="231">
        <f t="shared" ref="F1513:F1526" si="456">IFERROR(VLOOKUP(C1513,Tabla_Insumos,3,FALSE),0)</f>
        <v>0</v>
      </c>
      <c r="G1513" s="296">
        <f>ROUND(E1513*F1513,2)</f>
        <v>0</v>
      </c>
    </row>
    <row r="1514" spans="1:123" s="232" customFormat="1" ht="24" customHeight="1" x14ac:dyDescent="0.2">
      <c r="A1514" s="229" t="str">
        <f t="shared" si="453"/>
        <v/>
      </c>
      <c r="B1514" s="227" t="str">
        <f t="shared" si="454"/>
        <v/>
      </c>
      <c r="C1514" s="228"/>
      <c r="D1514" s="229" t="str">
        <f t="shared" si="455"/>
        <v/>
      </c>
      <c r="E1514" s="230"/>
      <c r="F1514" s="231">
        <f t="shared" si="456"/>
        <v>0</v>
      </c>
      <c r="G1514" s="296">
        <f t="shared" ref="G1514:G1526" si="457">ROUND(E1514*F1514,2)</f>
        <v>0</v>
      </c>
    </row>
    <row r="1515" spans="1:123" s="232" customFormat="1" ht="24" customHeight="1" x14ac:dyDescent="0.2">
      <c r="A1515" s="229" t="str">
        <f t="shared" si="453"/>
        <v/>
      </c>
      <c r="B1515" s="227" t="str">
        <f t="shared" si="454"/>
        <v/>
      </c>
      <c r="C1515" s="228"/>
      <c r="D1515" s="229" t="str">
        <f t="shared" si="455"/>
        <v/>
      </c>
      <c r="E1515" s="230"/>
      <c r="F1515" s="231">
        <f t="shared" si="456"/>
        <v>0</v>
      </c>
      <c r="G1515" s="296">
        <f t="shared" si="457"/>
        <v>0</v>
      </c>
    </row>
    <row r="1516" spans="1:123" s="232" customFormat="1" ht="24" customHeight="1" x14ac:dyDescent="0.2">
      <c r="A1516" s="229" t="str">
        <f t="shared" si="453"/>
        <v/>
      </c>
      <c r="B1516" s="227" t="str">
        <f t="shared" si="454"/>
        <v/>
      </c>
      <c r="C1516" s="228"/>
      <c r="D1516" s="229" t="str">
        <f t="shared" si="455"/>
        <v/>
      </c>
      <c r="E1516" s="230"/>
      <c r="F1516" s="231">
        <f t="shared" si="456"/>
        <v>0</v>
      </c>
      <c r="G1516" s="296">
        <f t="shared" si="457"/>
        <v>0</v>
      </c>
    </row>
    <row r="1517" spans="1:123" s="232" customFormat="1" ht="24" customHeight="1" x14ac:dyDescent="0.2">
      <c r="A1517" s="229" t="str">
        <f t="shared" si="453"/>
        <v/>
      </c>
      <c r="B1517" s="227" t="str">
        <f t="shared" si="454"/>
        <v/>
      </c>
      <c r="C1517" s="228"/>
      <c r="D1517" s="229" t="str">
        <f t="shared" si="455"/>
        <v/>
      </c>
      <c r="E1517" s="230"/>
      <c r="F1517" s="231">
        <f t="shared" si="456"/>
        <v>0</v>
      </c>
      <c r="G1517" s="296">
        <f t="shared" si="457"/>
        <v>0</v>
      </c>
    </row>
    <row r="1518" spans="1:123" s="232" customFormat="1" ht="24" customHeight="1" x14ac:dyDescent="0.2">
      <c r="A1518" s="229" t="str">
        <f t="shared" si="453"/>
        <v/>
      </c>
      <c r="B1518" s="227" t="str">
        <f t="shared" si="454"/>
        <v/>
      </c>
      <c r="C1518" s="228"/>
      <c r="D1518" s="229" t="str">
        <f t="shared" si="455"/>
        <v/>
      </c>
      <c r="E1518" s="230"/>
      <c r="F1518" s="231">
        <f t="shared" si="456"/>
        <v>0</v>
      </c>
      <c r="G1518" s="296">
        <f t="shared" si="457"/>
        <v>0</v>
      </c>
    </row>
    <row r="1519" spans="1:123" s="232" customFormat="1" ht="24" customHeight="1" x14ac:dyDescent="0.2">
      <c r="A1519" s="229" t="str">
        <f t="shared" si="453"/>
        <v/>
      </c>
      <c r="B1519" s="227" t="str">
        <f t="shared" si="454"/>
        <v/>
      </c>
      <c r="C1519" s="228"/>
      <c r="D1519" s="229" t="str">
        <f t="shared" si="455"/>
        <v/>
      </c>
      <c r="E1519" s="230"/>
      <c r="F1519" s="231">
        <f t="shared" si="456"/>
        <v>0</v>
      </c>
      <c r="G1519" s="296">
        <f t="shared" si="457"/>
        <v>0</v>
      </c>
    </row>
    <row r="1520" spans="1:123" s="232" customFormat="1" ht="24" customHeight="1" x14ac:dyDescent="0.2">
      <c r="A1520" s="229" t="str">
        <f t="shared" si="453"/>
        <v/>
      </c>
      <c r="B1520" s="227" t="str">
        <f t="shared" si="454"/>
        <v/>
      </c>
      <c r="C1520" s="228"/>
      <c r="D1520" s="229" t="str">
        <f t="shared" si="455"/>
        <v/>
      </c>
      <c r="E1520" s="230"/>
      <c r="F1520" s="231">
        <f t="shared" si="456"/>
        <v>0</v>
      </c>
      <c r="G1520" s="296">
        <f t="shared" si="457"/>
        <v>0</v>
      </c>
    </row>
    <row r="1521" spans="1:7" s="232" customFormat="1" ht="24" customHeight="1" x14ac:dyDescent="0.2">
      <c r="A1521" s="229" t="str">
        <f t="shared" si="453"/>
        <v/>
      </c>
      <c r="B1521" s="227" t="str">
        <f t="shared" si="454"/>
        <v/>
      </c>
      <c r="C1521" s="228"/>
      <c r="D1521" s="229" t="str">
        <f t="shared" si="455"/>
        <v/>
      </c>
      <c r="E1521" s="230"/>
      <c r="F1521" s="231">
        <f t="shared" si="456"/>
        <v>0</v>
      </c>
      <c r="G1521" s="296">
        <f t="shared" si="457"/>
        <v>0</v>
      </c>
    </row>
    <row r="1522" spans="1:7" s="232" customFormat="1" ht="24" customHeight="1" x14ac:dyDescent="0.2">
      <c r="A1522" s="229" t="str">
        <f t="shared" si="453"/>
        <v/>
      </c>
      <c r="B1522" s="227" t="str">
        <f t="shared" si="454"/>
        <v/>
      </c>
      <c r="C1522" s="228"/>
      <c r="D1522" s="229" t="str">
        <f t="shared" si="455"/>
        <v/>
      </c>
      <c r="E1522" s="230"/>
      <c r="F1522" s="231">
        <f t="shared" si="456"/>
        <v>0</v>
      </c>
      <c r="G1522" s="296">
        <f t="shared" si="457"/>
        <v>0</v>
      </c>
    </row>
    <row r="1523" spans="1:7" s="232" customFormat="1" ht="24" customHeight="1" x14ac:dyDescent="0.2">
      <c r="A1523" s="229" t="str">
        <f t="shared" si="453"/>
        <v/>
      </c>
      <c r="B1523" s="227" t="str">
        <f t="shared" si="454"/>
        <v/>
      </c>
      <c r="C1523" s="228"/>
      <c r="D1523" s="229" t="str">
        <f t="shared" si="455"/>
        <v/>
      </c>
      <c r="E1523" s="230"/>
      <c r="F1523" s="231">
        <f t="shared" si="456"/>
        <v>0</v>
      </c>
      <c r="G1523" s="296">
        <f t="shared" si="457"/>
        <v>0</v>
      </c>
    </row>
    <row r="1524" spans="1:7" s="232" customFormat="1" ht="24" customHeight="1" x14ac:dyDescent="0.2">
      <c r="A1524" s="229" t="str">
        <f t="shared" si="453"/>
        <v/>
      </c>
      <c r="B1524" s="227" t="str">
        <f t="shared" si="454"/>
        <v/>
      </c>
      <c r="C1524" s="228"/>
      <c r="D1524" s="229" t="str">
        <f t="shared" si="455"/>
        <v/>
      </c>
      <c r="E1524" s="230"/>
      <c r="F1524" s="231">
        <f t="shared" si="456"/>
        <v>0</v>
      </c>
      <c r="G1524" s="296">
        <f t="shared" si="457"/>
        <v>0</v>
      </c>
    </row>
    <row r="1525" spans="1:7" s="232" customFormat="1" ht="24" customHeight="1" x14ac:dyDescent="0.2">
      <c r="A1525" s="229" t="str">
        <f t="shared" si="453"/>
        <v/>
      </c>
      <c r="B1525" s="227" t="str">
        <f t="shared" si="454"/>
        <v/>
      </c>
      <c r="C1525" s="228"/>
      <c r="D1525" s="229" t="str">
        <f t="shared" si="455"/>
        <v/>
      </c>
      <c r="E1525" s="230"/>
      <c r="F1525" s="231">
        <f t="shared" si="456"/>
        <v>0</v>
      </c>
      <c r="G1525" s="296">
        <f t="shared" si="457"/>
        <v>0</v>
      </c>
    </row>
    <row r="1526" spans="1:7" s="232" customFormat="1" ht="24" customHeight="1" x14ac:dyDescent="0.2">
      <c r="A1526" s="229" t="str">
        <f t="shared" si="453"/>
        <v/>
      </c>
      <c r="B1526" s="227" t="str">
        <f t="shared" si="454"/>
        <v/>
      </c>
      <c r="C1526" s="228"/>
      <c r="D1526" s="229" t="str">
        <f t="shared" si="455"/>
        <v/>
      </c>
      <c r="E1526" s="230"/>
      <c r="F1526" s="231">
        <f t="shared" si="456"/>
        <v>0</v>
      </c>
      <c r="G1526" s="296">
        <f t="shared" si="457"/>
        <v>0</v>
      </c>
    </row>
    <row r="1527" spans="1:7" ht="24" customHeight="1" x14ac:dyDescent="0.2">
      <c r="A1527" s="297"/>
      <c r="B1527" s="97"/>
      <c r="C1527" s="97"/>
      <c r="D1527" s="103"/>
      <c r="E1527" s="104"/>
      <c r="F1527" s="368" t="s">
        <v>31</v>
      </c>
      <c r="G1527" s="298">
        <f>SUBTOTAL(9,G1513:G1526)</f>
        <v>0</v>
      </c>
    </row>
    <row r="1528" spans="1:7" ht="24" customHeight="1" x14ac:dyDescent="0.2">
      <c r="A1528" s="297"/>
      <c r="B1528" s="97"/>
      <c r="C1528" s="366" t="s">
        <v>605</v>
      </c>
      <c r="D1528" s="103"/>
      <c r="E1528" s="104"/>
      <c r="F1528" s="105"/>
      <c r="G1528" s="299"/>
    </row>
    <row r="1529" spans="1:7" s="232" customFormat="1" ht="24" customHeight="1" x14ac:dyDescent="0.2">
      <c r="A1529" s="229" t="str">
        <f t="shared" ref="A1529:A1536" si="458">IFERROR(VLOOKUP(C1529,Tabla_Insumos,4,FALSE),"")</f>
        <v/>
      </c>
      <c r="B1529" s="227">
        <f t="shared" ref="B1529:B1536" si="459">IFERROR(VLOOKUP(A1529,Tabla_Indices,5,FALSE),"")</f>
        <v>0</v>
      </c>
      <c r="C1529" s="228"/>
      <c r="D1529" s="229" t="str">
        <f t="shared" ref="D1529:D1536" si="460">IFERROR(VLOOKUP(C1529,Tabla_Insumos,2,FALSE),"")</f>
        <v/>
      </c>
      <c r="E1529" s="230"/>
      <c r="F1529" s="231">
        <f t="shared" ref="F1529:F1536" si="461">IFERROR(VLOOKUP(C1529,Tabla_Insumos,3,FALSE),0)</f>
        <v>0</v>
      </c>
      <c r="G1529" s="296">
        <f>ROUND(E1529*F1529,2)</f>
        <v>0</v>
      </c>
    </row>
    <row r="1530" spans="1:7" s="232" customFormat="1" ht="24" customHeight="1" x14ac:dyDescent="0.2">
      <c r="A1530" s="229" t="str">
        <f t="shared" si="458"/>
        <v/>
      </c>
      <c r="B1530" s="227">
        <f t="shared" si="459"/>
        <v>0</v>
      </c>
      <c r="C1530" s="228"/>
      <c r="D1530" s="229" t="str">
        <f t="shared" si="460"/>
        <v/>
      </c>
      <c r="E1530" s="230"/>
      <c r="F1530" s="231">
        <f t="shared" si="461"/>
        <v>0</v>
      </c>
      <c r="G1530" s="296">
        <f>ROUND(E1530*F1530,2)</f>
        <v>0</v>
      </c>
    </row>
    <row r="1531" spans="1:7" s="232" customFormat="1" ht="24" customHeight="1" x14ac:dyDescent="0.2">
      <c r="A1531" s="229" t="str">
        <f t="shared" si="458"/>
        <v/>
      </c>
      <c r="B1531" s="227">
        <f t="shared" si="459"/>
        <v>0</v>
      </c>
      <c r="C1531" s="228"/>
      <c r="D1531" s="229" t="str">
        <f t="shared" si="460"/>
        <v/>
      </c>
      <c r="E1531" s="230"/>
      <c r="F1531" s="231">
        <f t="shared" si="461"/>
        <v>0</v>
      </c>
      <c r="G1531" s="296">
        <f t="shared" ref="G1531:G1536" si="462">ROUND(E1531*F1531,2)</f>
        <v>0</v>
      </c>
    </row>
    <row r="1532" spans="1:7" s="232" customFormat="1" ht="24" customHeight="1" x14ac:dyDescent="0.2">
      <c r="A1532" s="229" t="str">
        <f t="shared" si="458"/>
        <v/>
      </c>
      <c r="B1532" s="227">
        <f t="shared" si="459"/>
        <v>0</v>
      </c>
      <c r="C1532" s="228"/>
      <c r="D1532" s="229" t="str">
        <f t="shared" si="460"/>
        <v/>
      </c>
      <c r="E1532" s="230"/>
      <c r="F1532" s="231">
        <f t="shared" si="461"/>
        <v>0</v>
      </c>
      <c r="G1532" s="296">
        <f t="shared" si="462"/>
        <v>0</v>
      </c>
    </row>
    <row r="1533" spans="1:7" s="232" customFormat="1" ht="24" customHeight="1" x14ac:dyDescent="0.2">
      <c r="A1533" s="229" t="str">
        <f t="shared" si="458"/>
        <v/>
      </c>
      <c r="B1533" s="227">
        <f t="shared" si="459"/>
        <v>0</v>
      </c>
      <c r="C1533" s="228"/>
      <c r="D1533" s="229" t="str">
        <f t="shared" si="460"/>
        <v/>
      </c>
      <c r="E1533" s="230"/>
      <c r="F1533" s="231">
        <f t="shared" si="461"/>
        <v>0</v>
      </c>
      <c r="G1533" s="296">
        <f t="shared" si="462"/>
        <v>0</v>
      </c>
    </row>
    <row r="1534" spans="1:7" s="232" customFormat="1" ht="24" customHeight="1" x14ac:dyDescent="0.2">
      <c r="A1534" s="229" t="str">
        <f t="shared" si="458"/>
        <v/>
      </c>
      <c r="B1534" s="227">
        <f t="shared" si="459"/>
        <v>0</v>
      </c>
      <c r="C1534" s="228"/>
      <c r="D1534" s="229" t="str">
        <f t="shared" si="460"/>
        <v/>
      </c>
      <c r="E1534" s="230"/>
      <c r="F1534" s="231">
        <f t="shared" si="461"/>
        <v>0</v>
      </c>
      <c r="G1534" s="296">
        <f t="shared" si="462"/>
        <v>0</v>
      </c>
    </row>
    <row r="1535" spans="1:7" s="232" customFormat="1" ht="24" customHeight="1" x14ac:dyDescent="0.2">
      <c r="A1535" s="229" t="str">
        <f t="shared" si="458"/>
        <v/>
      </c>
      <c r="B1535" s="227">
        <f t="shared" si="459"/>
        <v>0</v>
      </c>
      <c r="C1535" s="228"/>
      <c r="D1535" s="229" t="str">
        <f t="shared" si="460"/>
        <v/>
      </c>
      <c r="E1535" s="230"/>
      <c r="F1535" s="231">
        <f t="shared" si="461"/>
        <v>0</v>
      </c>
      <c r="G1535" s="296">
        <f t="shared" si="462"/>
        <v>0</v>
      </c>
    </row>
    <row r="1536" spans="1:7" s="232" customFormat="1" ht="24" customHeight="1" x14ac:dyDescent="0.2">
      <c r="A1536" s="229" t="str">
        <f t="shared" si="458"/>
        <v/>
      </c>
      <c r="B1536" s="227">
        <f t="shared" si="459"/>
        <v>0</v>
      </c>
      <c r="C1536" s="228"/>
      <c r="D1536" s="229" t="str">
        <f t="shared" si="460"/>
        <v/>
      </c>
      <c r="E1536" s="230"/>
      <c r="F1536" s="231">
        <f t="shared" si="461"/>
        <v>0</v>
      </c>
      <c r="G1536" s="296">
        <f t="shared" si="462"/>
        <v>0</v>
      </c>
    </row>
    <row r="1537" spans="1:7" ht="24" customHeight="1" x14ac:dyDescent="0.2">
      <c r="A1537" s="297"/>
      <c r="B1537" s="97"/>
      <c r="C1537" s="97"/>
      <c r="D1537" s="103"/>
      <c r="E1537" s="104"/>
      <c r="F1537" s="368" t="s">
        <v>32</v>
      </c>
      <c r="G1537" s="298">
        <f>SUBTOTAL(9,G1529:G1536)</f>
        <v>0</v>
      </c>
    </row>
    <row r="1538" spans="1:7" ht="24" customHeight="1" x14ac:dyDescent="0.2">
      <c r="A1538" s="297"/>
      <c r="B1538" s="97"/>
      <c r="C1538" s="366" t="s">
        <v>606</v>
      </c>
      <c r="D1538" s="103"/>
      <c r="E1538" s="104"/>
      <c r="F1538" s="105"/>
      <c r="G1538" s="299"/>
    </row>
    <row r="1539" spans="1:7" s="232" customFormat="1" ht="24" customHeight="1" x14ac:dyDescent="0.2">
      <c r="A1539" s="229" t="str">
        <f t="shared" ref="A1539:A1547" si="463">IFERROR(VLOOKUP(C1539,Tabla_Insumos,4,FALSE),"")</f>
        <v/>
      </c>
      <c r="B1539" s="227" t="str">
        <f t="shared" ref="B1539:B1547" si="464">IFERROR(VLOOKUP(C1539,Tabla_Insumos,5,FALSE),"")</f>
        <v/>
      </c>
      <c r="C1539" s="228"/>
      <c r="D1539" s="229" t="str">
        <f t="shared" ref="D1539:D1547" si="465">IFERROR(VLOOKUP(C1539,Tabla_Insumos,2,FALSE),"")</f>
        <v/>
      </c>
      <c r="E1539" s="230"/>
      <c r="F1539" s="231">
        <f t="shared" ref="F1539:F1547" si="466">IFERROR(VLOOKUP(C1539,Tabla_Insumos,3,FALSE),0)</f>
        <v>0</v>
      </c>
      <c r="G1539" s="296">
        <f t="shared" ref="G1539:G1547" si="467">ROUND(E1539*F1539,2)</f>
        <v>0</v>
      </c>
    </row>
    <row r="1540" spans="1:7" s="232" customFormat="1" ht="24" customHeight="1" x14ac:dyDescent="0.2">
      <c r="A1540" s="229" t="str">
        <f t="shared" si="463"/>
        <v/>
      </c>
      <c r="B1540" s="227" t="str">
        <f t="shared" si="464"/>
        <v/>
      </c>
      <c r="C1540" s="228"/>
      <c r="D1540" s="229" t="str">
        <f t="shared" si="465"/>
        <v/>
      </c>
      <c r="E1540" s="230"/>
      <c r="F1540" s="231">
        <f t="shared" si="466"/>
        <v>0</v>
      </c>
      <c r="G1540" s="296">
        <f t="shared" si="467"/>
        <v>0</v>
      </c>
    </row>
    <row r="1541" spans="1:7" s="232" customFormat="1" ht="24" customHeight="1" x14ac:dyDescent="0.2">
      <c r="A1541" s="229" t="str">
        <f t="shared" si="463"/>
        <v/>
      </c>
      <c r="B1541" s="227" t="str">
        <f t="shared" si="464"/>
        <v/>
      </c>
      <c r="C1541" s="228"/>
      <c r="D1541" s="229" t="str">
        <f t="shared" si="465"/>
        <v/>
      </c>
      <c r="E1541" s="230"/>
      <c r="F1541" s="231">
        <f t="shared" si="466"/>
        <v>0</v>
      </c>
      <c r="G1541" s="296">
        <f t="shared" si="467"/>
        <v>0</v>
      </c>
    </row>
    <row r="1542" spans="1:7" s="232" customFormat="1" ht="24" customHeight="1" x14ac:dyDescent="0.2">
      <c r="A1542" s="229" t="str">
        <f t="shared" si="463"/>
        <v/>
      </c>
      <c r="B1542" s="227" t="str">
        <f t="shared" si="464"/>
        <v/>
      </c>
      <c r="C1542" s="228"/>
      <c r="D1542" s="229" t="str">
        <f t="shared" si="465"/>
        <v/>
      </c>
      <c r="E1542" s="230"/>
      <c r="F1542" s="231">
        <f t="shared" si="466"/>
        <v>0</v>
      </c>
      <c r="G1542" s="296">
        <f t="shared" si="467"/>
        <v>0</v>
      </c>
    </row>
    <row r="1543" spans="1:7" s="232" customFormat="1" ht="24" customHeight="1" x14ac:dyDescent="0.2">
      <c r="A1543" s="229" t="str">
        <f t="shared" si="463"/>
        <v/>
      </c>
      <c r="B1543" s="227" t="str">
        <f t="shared" si="464"/>
        <v/>
      </c>
      <c r="C1543" s="228"/>
      <c r="D1543" s="229" t="str">
        <f t="shared" si="465"/>
        <v/>
      </c>
      <c r="E1543" s="230"/>
      <c r="F1543" s="231">
        <f t="shared" si="466"/>
        <v>0</v>
      </c>
      <c r="G1543" s="296">
        <f t="shared" si="467"/>
        <v>0</v>
      </c>
    </row>
    <row r="1544" spans="1:7" s="232" customFormat="1" ht="24" customHeight="1" x14ac:dyDescent="0.2">
      <c r="A1544" s="229" t="str">
        <f t="shared" si="463"/>
        <v/>
      </c>
      <c r="B1544" s="227" t="str">
        <f t="shared" si="464"/>
        <v/>
      </c>
      <c r="C1544" s="228"/>
      <c r="D1544" s="229" t="str">
        <f t="shared" si="465"/>
        <v/>
      </c>
      <c r="E1544" s="230"/>
      <c r="F1544" s="231">
        <f t="shared" si="466"/>
        <v>0</v>
      </c>
      <c r="G1544" s="296">
        <f t="shared" si="467"/>
        <v>0</v>
      </c>
    </row>
    <row r="1545" spans="1:7" s="232" customFormat="1" ht="24" customHeight="1" x14ac:dyDescent="0.2">
      <c r="A1545" s="229" t="str">
        <f t="shared" si="463"/>
        <v/>
      </c>
      <c r="B1545" s="227" t="str">
        <f t="shared" si="464"/>
        <v/>
      </c>
      <c r="C1545" s="228"/>
      <c r="D1545" s="229" t="str">
        <f t="shared" si="465"/>
        <v/>
      </c>
      <c r="E1545" s="230"/>
      <c r="F1545" s="231">
        <f t="shared" si="466"/>
        <v>0</v>
      </c>
      <c r="G1545" s="296">
        <f t="shared" si="467"/>
        <v>0</v>
      </c>
    </row>
    <row r="1546" spans="1:7" s="232" customFormat="1" ht="24" customHeight="1" x14ac:dyDescent="0.2">
      <c r="A1546" s="229" t="str">
        <f t="shared" si="463"/>
        <v/>
      </c>
      <c r="B1546" s="227" t="str">
        <f t="shared" si="464"/>
        <v/>
      </c>
      <c r="C1546" s="228"/>
      <c r="D1546" s="229" t="str">
        <f t="shared" si="465"/>
        <v/>
      </c>
      <c r="E1546" s="230"/>
      <c r="F1546" s="231">
        <f t="shared" si="466"/>
        <v>0</v>
      </c>
      <c r="G1546" s="296">
        <f t="shared" si="467"/>
        <v>0</v>
      </c>
    </row>
    <row r="1547" spans="1:7" s="232" customFormat="1" ht="24" customHeight="1" x14ac:dyDescent="0.2">
      <c r="A1547" s="229" t="str">
        <f t="shared" si="463"/>
        <v/>
      </c>
      <c r="B1547" s="227" t="str">
        <f t="shared" si="464"/>
        <v/>
      </c>
      <c r="C1547" s="228"/>
      <c r="D1547" s="229" t="str">
        <f t="shared" si="465"/>
        <v/>
      </c>
      <c r="E1547" s="230"/>
      <c r="F1547" s="231">
        <f t="shared" si="466"/>
        <v>0</v>
      </c>
      <c r="G1547" s="296">
        <f t="shared" si="467"/>
        <v>0</v>
      </c>
    </row>
    <row r="1548" spans="1:7" ht="24" customHeight="1" x14ac:dyDescent="0.2">
      <c r="A1548" s="300"/>
      <c r="B1548" s="103"/>
      <c r="C1548" s="97"/>
      <c r="D1548" s="103"/>
      <c r="E1548" s="104"/>
      <c r="F1548" s="368" t="s">
        <v>33</v>
      </c>
      <c r="G1548" s="298">
        <f>SUBTOTAL(9,G1539:G1547)</f>
        <v>0</v>
      </c>
    </row>
    <row r="1549" spans="1:7" ht="24" customHeight="1" x14ac:dyDescent="0.2">
      <c r="A1549" s="301"/>
      <c r="B1549" s="103"/>
      <c r="C1549" s="97"/>
      <c r="D1549" s="103"/>
      <c r="E1549" s="104"/>
      <c r="F1549" s="105"/>
      <c r="G1549" s="299"/>
    </row>
    <row r="1550" spans="1:7" ht="24" customHeight="1" x14ac:dyDescent="0.2">
      <c r="A1550" s="302" t="str">
        <f>B1508</f>
        <v/>
      </c>
      <c r="B1550" s="303" t="str">
        <f>C1508</f>
        <v/>
      </c>
      <c r="C1550" s="111"/>
      <c r="D1550" s="111" t="s">
        <v>34</v>
      </c>
      <c r="E1550" s="112"/>
      <c r="F1550" s="305" t="s">
        <v>35</v>
      </c>
      <c r="G1550" s="304">
        <f>SUBTOTAL(9,G1513:G1549)</f>
        <v>0</v>
      </c>
    </row>
    <row r="1552" spans="1:7" ht="24" customHeight="1" x14ac:dyDescent="0.2">
      <c r="A1552" s="284" t="s">
        <v>37</v>
      </c>
      <c r="B1552" s="285"/>
      <c r="C1552" s="285"/>
      <c r="D1552" s="285"/>
      <c r="E1552" s="285"/>
      <c r="F1552" s="285"/>
      <c r="G1552" s="286"/>
    </row>
    <row r="1553" spans="1:123" ht="24" customHeight="1" x14ac:dyDescent="0.2">
      <c r="A1553" s="287" t="s">
        <v>602</v>
      </c>
      <c r="B1553" s="99" t="str">
        <f>Comitente</f>
        <v>DIRECCION PROVINCIAL REDES DE GAS</v>
      </c>
      <c r="C1553" s="94"/>
      <c r="D1553" s="100"/>
      <c r="E1553" s="100"/>
      <c r="F1553" s="101"/>
      <c r="G1553" s="288"/>
    </row>
    <row r="1554" spans="1:123" ht="24" customHeight="1" x14ac:dyDescent="0.2">
      <c r="A1554" s="287" t="s">
        <v>603</v>
      </c>
      <c r="B1554" s="99">
        <f>Contratista</f>
        <v>0</v>
      </c>
      <c r="C1554" s="95"/>
      <c r="D1554" s="95"/>
      <c r="E1554" s="95"/>
      <c r="F1554" s="102"/>
      <c r="G1554" s="289"/>
    </row>
    <row r="1555" spans="1:123" ht="24" customHeight="1" x14ac:dyDescent="0.2">
      <c r="A1555" s="287" t="s">
        <v>24</v>
      </c>
      <c r="B1555" s="99" t="str">
        <f>Obra</f>
        <v>“SERVICIO de MANTENIMIENTO de las INSTALACIONES de GAS en los ESTABLECIMIENTOS EDUCATIVOS”</v>
      </c>
      <c r="C1555" s="95"/>
      <c r="D1555" s="95"/>
      <c r="E1555" s="95"/>
      <c r="F1555" s="102" t="s">
        <v>38</v>
      </c>
      <c r="G1555" s="290">
        <f>Fecha_Base</f>
        <v>0</v>
      </c>
    </row>
    <row r="1556" spans="1:123" ht="24" customHeight="1" x14ac:dyDescent="0.2">
      <c r="A1556" s="291" t="s">
        <v>601</v>
      </c>
      <c r="B1556" s="96" t="str">
        <f>Ubicación</f>
        <v>DEPARTAMENTO JACHAL A</v>
      </c>
      <c r="C1556" s="96"/>
      <c r="D1556" s="103"/>
      <c r="E1556" s="104"/>
      <c r="F1556" s="105"/>
      <c r="G1556" s="292"/>
    </row>
    <row r="1557" spans="1:123" ht="24" customHeight="1" x14ac:dyDescent="0.2">
      <c r="A1557" s="291" t="s">
        <v>39</v>
      </c>
      <c r="B1557" s="106" t="str">
        <f>IFERROR(VALUE(LEFT(B1558,FIND(".",B1558)-1)),"")</f>
        <v/>
      </c>
      <c r="C1557" s="97" t="str">
        <f>IFERROR(VLOOKUP(B1557,Tabla_CyP,2,FALSE),"")</f>
        <v/>
      </c>
      <c r="D1557" s="97"/>
      <c r="E1557" s="104"/>
      <c r="F1557" s="105"/>
      <c r="G1557" s="292"/>
    </row>
    <row r="1558" spans="1:123" ht="24" customHeight="1" x14ac:dyDescent="0.2">
      <c r="A1558" s="291" t="s">
        <v>25</v>
      </c>
      <c r="B1558" s="107" t="str">
        <f>IFERROR(VLOOKUP(COUNTIF($A$1:A1558,"ANALISIS DE PRECIOS"),Tabla_NumeroItem,2,FALSE),"")</f>
        <v/>
      </c>
      <c r="C1558" s="97" t="str">
        <f>IFERROR(VLOOKUP(B1558,Tabla_CyP,2,FALSE),"")</f>
        <v/>
      </c>
      <c r="D1558" s="103"/>
      <c r="E1558" s="104"/>
      <c r="F1558" s="102" t="s">
        <v>26</v>
      </c>
      <c r="G1558" s="293" t="str">
        <f>IFERROR(VLOOKUP(B1558,Tabla_CyP,4,FALSE),"")</f>
        <v/>
      </c>
    </row>
    <row r="1559" spans="1:123" ht="24" customHeight="1" x14ac:dyDescent="0.2">
      <c r="A1559" s="291"/>
      <c r="B1559" s="96"/>
      <c r="C1559" s="97"/>
      <c r="D1559" s="103"/>
      <c r="E1559" s="104"/>
      <c r="F1559" s="105"/>
      <c r="G1559" s="292"/>
    </row>
    <row r="1560" spans="1:123" ht="24" customHeight="1" x14ac:dyDescent="0.2">
      <c r="A1560" s="389" t="s">
        <v>507</v>
      </c>
      <c r="B1560" s="390"/>
      <c r="C1560" s="391" t="s">
        <v>0</v>
      </c>
      <c r="D1560" s="391" t="s">
        <v>27</v>
      </c>
      <c r="E1560" s="393" t="s">
        <v>28</v>
      </c>
      <c r="F1560" s="387" t="s">
        <v>29</v>
      </c>
      <c r="G1560" s="387" t="s">
        <v>30</v>
      </c>
    </row>
    <row r="1561" spans="1:123" s="109" customFormat="1" ht="24" customHeight="1" x14ac:dyDescent="0.2">
      <c r="A1561" s="108" t="s">
        <v>508</v>
      </c>
      <c r="B1561" s="108" t="s">
        <v>509</v>
      </c>
      <c r="C1561" s="392"/>
      <c r="D1561" s="392"/>
      <c r="E1561" s="394"/>
      <c r="F1561" s="388"/>
      <c r="G1561" s="388"/>
      <c r="H1561" s="233"/>
      <c r="I1561" s="233"/>
      <c r="J1561" s="233"/>
      <c r="K1561" s="233"/>
      <c r="L1561" s="233"/>
      <c r="M1561" s="233"/>
      <c r="N1561" s="233"/>
      <c r="O1561" s="233"/>
      <c r="P1561" s="233"/>
      <c r="Q1561" s="233"/>
      <c r="R1561" s="233"/>
      <c r="S1561" s="233"/>
      <c r="T1561" s="233"/>
      <c r="U1561" s="233"/>
      <c r="V1561" s="233"/>
      <c r="W1561" s="233"/>
      <c r="X1561" s="233"/>
      <c r="Y1561" s="233"/>
      <c r="Z1561" s="233"/>
      <c r="AA1561" s="233"/>
      <c r="AB1561" s="233"/>
      <c r="AC1561" s="233"/>
      <c r="AD1561" s="233"/>
      <c r="AE1561" s="233"/>
      <c r="AF1561" s="233"/>
      <c r="AG1561" s="233"/>
      <c r="AH1561" s="233"/>
      <c r="AI1561" s="233"/>
      <c r="AJ1561" s="233"/>
      <c r="AK1561" s="233"/>
      <c r="AL1561" s="233"/>
      <c r="AM1561" s="233"/>
      <c r="AN1561" s="233"/>
      <c r="AO1561" s="233"/>
      <c r="AP1561" s="233"/>
      <c r="AQ1561" s="233"/>
      <c r="AR1561" s="233"/>
      <c r="AS1561" s="233"/>
      <c r="AT1561" s="233"/>
      <c r="AU1561" s="233"/>
      <c r="AV1561" s="233"/>
      <c r="AW1561" s="233"/>
      <c r="AX1561" s="233"/>
      <c r="AY1561" s="233"/>
      <c r="AZ1561" s="233"/>
      <c r="BA1561" s="233"/>
      <c r="BB1561" s="233"/>
      <c r="BC1561" s="233"/>
      <c r="BD1561" s="233"/>
      <c r="BE1561" s="233"/>
      <c r="BF1561" s="233"/>
      <c r="BG1561" s="233"/>
      <c r="BH1561" s="233"/>
      <c r="BI1561" s="233"/>
      <c r="BJ1561" s="233"/>
      <c r="BK1561" s="233"/>
      <c r="BL1561" s="233"/>
      <c r="BM1561" s="233"/>
      <c r="BN1561" s="233"/>
      <c r="BO1561" s="233"/>
      <c r="BP1561" s="233"/>
      <c r="BQ1561" s="233"/>
      <c r="BR1561" s="233"/>
      <c r="BS1561" s="233"/>
      <c r="BT1561" s="233"/>
      <c r="BU1561" s="233"/>
      <c r="BV1561" s="233"/>
      <c r="BW1561" s="233"/>
      <c r="BX1561" s="233"/>
      <c r="BY1561" s="233"/>
      <c r="BZ1561" s="233"/>
      <c r="CA1561" s="233"/>
      <c r="CB1561" s="233"/>
      <c r="CC1561" s="233"/>
      <c r="CD1561" s="233"/>
      <c r="CE1561" s="233"/>
      <c r="CF1561" s="233"/>
      <c r="CG1561" s="233"/>
      <c r="CH1561" s="233"/>
      <c r="CI1561" s="233"/>
      <c r="CJ1561" s="233"/>
      <c r="CK1561" s="233"/>
      <c r="CL1561" s="233"/>
      <c r="CM1561" s="233"/>
      <c r="CN1561" s="233"/>
      <c r="CO1561" s="233"/>
      <c r="CP1561" s="233"/>
      <c r="CQ1561" s="233"/>
      <c r="CR1561" s="233"/>
      <c r="CS1561" s="233"/>
      <c r="CT1561" s="233"/>
      <c r="CU1561" s="233"/>
      <c r="CV1561" s="233"/>
      <c r="CW1561" s="233"/>
      <c r="CX1561" s="233"/>
      <c r="CY1561" s="233"/>
      <c r="CZ1561" s="233"/>
      <c r="DA1561" s="233"/>
      <c r="DB1561" s="233"/>
      <c r="DC1561" s="233"/>
      <c r="DD1561" s="233"/>
      <c r="DE1561" s="233"/>
      <c r="DF1561" s="233"/>
      <c r="DG1561" s="233"/>
      <c r="DH1561" s="233"/>
      <c r="DI1561" s="233"/>
      <c r="DJ1561" s="233"/>
      <c r="DK1561" s="233"/>
      <c r="DL1561" s="233"/>
      <c r="DM1561" s="233"/>
      <c r="DN1561" s="233"/>
      <c r="DO1561" s="233"/>
      <c r="DP1561" s="233"/>
      <c r="DQ1561" s="233"/>
      <c r="DR1561" s="233"/>
      <c r="DS1561" s="233"/>
    </row>
    <row r="1562" spans="1:123" ht="24" customHeight="1" x14ac:dyDescent="0.2">
      <c r="A1562" s="369"/>
      <c r="B1562" s="110"/>
      <c r="C1562" s="367" t="s">
        <v>604</v>
      </c>
      <c r="D1562" s="111"/>
      <c r="E1562" s="112"/>
      <c r="F1562" s="113"/>
      <c r="G1562" s="295"/>
    </row>
    <row r="1563" spans="1:123" s="232" customFormat="1" ht="24" customHeight="1" x14ac:dyDescent="0.2">
      <c r="A1563" s="229" t="str">
        <f t="shared" ref="A1563:A1576" si="468">IFERROR(VLOOKUP(C1563,Tabla_Insumos,4,FALSE),"")</f>
        <v/>
      </c>
      <c r="B1563" s="227" t="str">
        <f t="shared" ref="B1563:B1576" si="469">IFERROR(VLOOKUP(C1563,Tabla_Insumos,5,FALSE),"")</f>
        <v/>
      </c>
      <c r="C1563" s="228"/>
      <c r="D1563" s="229" t="str">
        <f t="shared" ref="D1563:D1576" si="470">IFERROR(VLOOKUP(C1563,Tabla_Insumos,2,FALSE),"")</f>
        <v/>
      </c>
      <c r="E1563" s="230"/>
      <c r="F1563" s="231">
        <f t="shared" ref="F1563:F1576" si="471">IFERROR(VLOOKUP(C1563,Tabla_Insumos,3,FALSE),0)</f>
        <v>0</v>
      </c>
      <c r="G1563" s="296">
        <f>ROUND(E1563*F1563,2)</f>
        <v>0</v>
      </c>
    </row>
    <row r="1564" spans="1:123" s="232" customFormat="1" ht="24" customHeight="1" x14ac:dyDescent="0.2">
      <c r="A1564" s="229" t="str">
        <f t="shared" si="468"/>
        <v/>
      </c>
      <c r="B1564" s="227" t="str">
        <f t="shared" si="469"/>
        <v/>
      </c>
      <c r="C1564" s="228"/>
      <c r="D1564" s="229" t="str">
        <f t="shared" si="470"/>
        <v/>
      </c>
      <c r="E1564" s="230"/>
      <c r="F1564" s="231">
        <f t="shared" si="471"/>
        <v>0</v>
      </c>
      <c r="G1564" s="296">
        <f t="shared" ref="G1564:G1576" si="472">ROUND(E1564*F1564,2)</f>
        <v>0</v>
      </c>
    </row>
    <row r="1565" spans="1:123" s="232" customFormat="1" ht="24" customHeight="1" x14ac:dyDescent="0.2">
      <c r="A1565" s="229" t="str">
        <f t="shared" si="468"/>
        <v/>
      </c>
      <c r="B1565" s="227" t="str">
        <f t="shared" si="469"/>
        <v/>
      </c>
      <c r="C1565" s="228"/>
      <c r="D1565" s="229" t="str">
        <f t="shared" si="470"/>
        <v/>
      </c>
      <c r="E1565" s="230"/>
      <c r="F1565" s="231">
        <f t="shared" si="471"/>
        <v>0</v>
      </c>
      <c r="G1565" s="296">
        <f t="shared" si="472"/>
        <v>0</v>
      </c>
    </row>
    <row r="1566" spans="1:123" s="232" customFormat="1" ht="24" customHeight="1" x14ac:dyDescent="0.2">
      <c r="A1566" s="229" t="str">
        <f t="shared" si="468"/>
        <v/>
      </c>
      <c r="B1566" s="227" t="str">
        <f t="shared" si="469"/>
        <v/>
      </c>
      <c r="C1566" s="228"/>
      <c r="D1566" s="229" t="str">
        <f t="shared" si="470"/>
        <v/>
      </c>
      <c r="E1566" s="230"/>
      <c r="F1566" s="231">
        <f t="shared" si="471"/>
        <v>0</v>
      </c>
      <c r="G1566" s="296">
        <f t="shared" si="472"/>
        <v>0</v>
      </c>
    </row>
    <row r="1567" spans="1:123" s="232" customFormat="1" ht="24" customHeight="1" x14ac:dyDescent="0.2">
      <c r="A1567" s="229" t="str">
        <f t="shared" si="468"/>
        <v/>
      </c>
      <c r="B1567" s="227" t="str">
        <f t="shared" si="469"/>
        <v/>
      </c>
      <c r="C1567" s="228"/>
      <c r="D1567" s="229" t="str">
        <f t="shared" si="470"/>
        <v/>
      </c>
      <c r="E1567" s="230"/>
      <c r="F1567" s="231">
        <f t="shared" si="471"/>
        <v>0</v>
      </c>
      <c r="G1567" s="296">
        <f t="shared" si="472"/>
        <v>0</v>
      </c>
    </row>
    <row r="1568" spans="1:123" s="232" customFormat="1" ht="24" customHeight="1" x14ac:dyDescent="0.2">
      <c r="A1568" s="229" t="str">
        <f t="shared" si="468"/>
        <v/>
      </c>
      <c r="B1568" s="227" t="str">
        <f t="shared" si="469"/>
        <v/>
      </c>
      <c r="C1568" s="228"/>
      <c r="D1568" s="229" t="str">
        <f t="shared" si="470"/>
        <v/>
      </c>
      <c r="E1568" s="230"/>
      <c r="F1568" s="231">
        <f t="shared" si="471"/>
        <v>0</v>
      </c>
      <c r="G1568" s="296">
        <f t="shared" si="472"/>
        <v>0</v>
      </c>
    </row>
    <row r="1569" spans="1:7" s="232" customFormat="1" ht="24" customHeight="1" x14ac:dyDescent="0.2">
      <c r="A1569" s="229" t="str">
        <f t="shared" si="468"/>
        <v/>
      </c>
      <c r="B1569" s="227" t="str">
        <f t="shared" si="469"/>
        <v/>
      </c>
      <c r="C1569" s="228"/>
      <c r="D1569" s="229" t="str">
        <f t="shared" si="470"/>
        <v/>
      </c>
      <c r="E1569" s="230"/>
      <c r="F1569" s="231">
        <f t="shared" si="471"/>
        <v>0</v>
      </c>
      <c r="G1569" s="296">
        <f t="shared" si="472"/>
        <v>0</v>
      </c>
    </row>
    <row r="1570" spans="1:7" s="232" customFormat="1" ht="24" customHeight="1" x14ac:dyDescent="0.2">
      <c r="A1570" s="229" t="str">
        <f t="shared" si="468"/>
        <v/>
      </c>
      <c r="B1570" s="227" t="str">
        <f t="shared" si="469"/>
        <v/>
      </c>
      <c r="C1570" s="228"/>
      <c r="D1570" s="229" t="str">
        <f t="shared" si="470"/>
        <v/>
      </c>
      <c r="E1570" s="230"/>
      <c r="F1570" s="231">
        <f t="shared" si="471"/>
        <v>0</v>
      </c>
      <c r="G1570" s="296">
        <f t="shared" si="472"/>
        <v>0</v>
      </c>
    </row>
    <row r="1571" spans="1:7" s="232" customFormat="1" ht="24" customHeight="1" x14ac:dyDescent="0.2">
      <c r="A1571" s="229" t="str">
        <f t="shared" si="468"/>
        <v/>
      </c>
      <c r="B1571" s="227" t="str">
        <f t="shared" si="469"/>
        <v/>
      </c>
      <c r="C1571" s="228"/>
      <c r="D1571" s="229" t="str">
        <f t="shared" si="470"/>
        <v/>
      </c>
      <c r="E1571" s="230"/>
      <c r="F1571" s="231">
        <f t="shared" si="471"/>
        <v>0</v>
      </c>
      <c r="G1571" s="296">
        <f t="shared" si="472"/>
        <v>0</v>
      </c>
    </row>
    <row r="1572" spans="1:7" s="232" customFormat="1" ht="24" customHeight="1" x14ac:dyDescent="0.2">
      <c r="A1572" s="229" t="str">
        <f t="shared" si="468"/>
        <v/>
      </c>
      <c r="B1572" s="227" t="str">
        <f t="shared" si="469"/>
        <v/>
      </c>
      <c r="C1572" s="228"/>
      <c r="D1572" s="229" t="str">
        <f t="shared" si="470"/>
        <v/>
      </c>
      <c r="E1572" s="230"/>
      <c r="F1572" s="231">
        <f t="shared" si="471"/>
        <v>0</v>
      </c>
      <c r="G1572" s="296">
        <f t="shared" si="472"/>
        <v>0</v>
      </c>
    </row>
    <row r="1573" spans="1:7" s="232" customFormat="1" ht="24" customHeight="1" x14ac:dyDescent="0.2">
      <c r="A1573" s="229" t="str">
        <f t="shared" si="468"/>
        <v/>
      </c>
      <c r="B1573" s="227" t="str">
        <f t="shared" si="469"/>
        <v/>
      </c>
      <c r="C1573" s="228"/>
      <c r="D1573" s="229" t="str">
        <f t="shared" si="470"/>
        <v/>
      </c>
      <c r="E1573" s="230"/>
      <c r="F1573" s="231">
        <f t="shared" si="471"/>
        <v>0</v>
      </c>
      <c r="G1573" s="296">
        <f t="shared" si="472"/>
        <v>0</v>
      </c>
    </row>
    <row r="1574" spans="1:7" s="232" customFormat="1" ht="24" customHeight="1" x14ac:dyDescent="0.2">
      <c r="A1574" s="229" t="str">
        <f t="shared" si="468"/>
        <v/>
      </c>
      <c r="B1574" s="227" t="str">
        <f t="shared" si="469"/>
        <v/>
      </c>
      <c r="C1574" s="228"/>
      <c r="D1574" s="229" t="str">
        <f t="shared" si="470"/>
        <v/>
      </c>
      <c r="E1574" s="230"/>
      <c r="F1574" s="231">
        <f t="shared" si="471"/>
        <v>0</v>
      </c>
      <c r="G1574" s="296">
        <f t="shared" si="472"/>
        <v>0</v>
      </c>
    </row>
    <row r="1575" spans="1:7" s="232" customFormat="1" ht="24" customHeight="1" x14ac:dyDescent="0.2">
      <c r="A1575" s="229" t="str">
        <f t="shared" si="468"/>
        <v/>
      </c>
      <c r="B1575" s="227" t="str">
        <f t="shared" si="469"/>
        <v/>
      </c>
      <c r="C1575" s="228"/>
      <c r="D1575" s="229" t="str">
        <f t="shared" si="470"/>
        <v/>
      </c>
      <c r="E1575" s="230"/>
      <c r="F1575" s="231">
        <f t="shared" si="471"/>
        <v>0</v>
      </c>
      <c r="G1575" s="296">
        <f t="shared" si="472"/>
        <v>0</v>
      </c>
    </row>
    <row r="1576" spans="1:7" s="232" customFormat="1" ht="24" customHeight="1" x14ac:dyDescent="0.2">
      <c r="A1576" s="229" t="str">
        <f t="shared" si="468"/>
        <v/>
      </c>
      <c r="B1576" s="227" t="str">
        <f t="shared" si="469"/>
        <v/>
      </c>
      <c r="C1576" s="228"/>
      <c r="D1576" s="229" t="str">
        <f t="shared" si="470"/>
        <v/>
      </c>
      <c r="E1576" s="230"/>
      <c r="F1576" s="231">
        <f t="shared" si="471"/>
        <v>0</v>
      </c>
      <c r="G1576" s="296">
        <f t="shared" si="472"/>
        <v>0</v>
      </c>
    </row>
    <row r="1577" spans="1:7" ht="24" customHeight="1" x14ac:dyDescent="0.2">
      <c r="A1577" s="297"/>
      <c r="B1577" s="97"/>
      <c r="C1577" s="97"/>
      <c r="D1577" s="103"/>
      <c r="E1577" s="104"/>
      <c r="F1577" s="368" t="s">
        <v>31</v>
      </c>
      <c r="G1577" s="298">
        <f>SUBTOTAL(9,G1563:G1576)</f>
        <v>0</v>
      </c>
    </row>
    <row r="1578" spans="1:7" ht="24" customHeight="1" x14ac:dyDescent="0.2">
      <c r="A1578" s="297"/>
      <c r="B1578" s="97"/>
      <c r="C1578" s="366" t="s">
        <v>605</v>
      </c>
      <c r="D1578" s="103"/>
      <c r="E1578" s="104"/>
      <c r="F1578" s="105"/>
      <c r="G1578" s="299"/>
    </row>
    <row r="1579" spans="1:7" s="232" customFormat="1" ht="24" customHeight="1" x14ac:dyDescent="0.2">
      <c r="A1579" s="229" t="str">
        <f t="shared" ref="A1579:A1586" si="473">IFERROR(VLOOKUP(C1579,Tabla_Insumos,4,FALSE),"")</f>
        <v/>
      </c>
      <c r="B1579" s="227">
        <f t="shared" ref="B1579:B1586" si="474">IFERROR(VLOOKUP(A1579,Tabla_Indices,5,FALSE),"")</f>
        <v>0</v>
      </c>
      <c r="C1579" s="228"/>
      <c r="D1579" s="229" t="str">
        <f t="shared" ref="D1579:D1586" si="475">IFERROR(VLOOKUP(C1579,Tabla_Insumos,2,FALSE),"")</f>
        <v/>
      </c>
      <c r="E1579" s="230"/>
      <c r="F1579" s="231">
        <f t="shared" ref="F1579:F1586" si="476">IFERROR(VLOOKUP(C1579,Tabla_Insumos,3,FALSE),0)</f>
        <v>0</v>
      </c>
      <c r="G1579" s="296">
        <f>ROUND(E1579*F1579,2)</f>
        <v>0</v>
      </c>
    </row>
    <row r="1580" spans="1:7" s="232" customFormat="1" ht="24" customHeight="1" x14ac:dyDescent="0.2">
      <c r="A1580" s="229" t="str">
        <f t="shared" si="473"/>
        <v/>
      </c>
      <c r="B1580" s="227">
        <f t="shared" si="474"/>
        <v>0</v>
      </c>
      <c r="C1580" s="228"/>
      <c r="D1580" s="229" t="str">
        <f t="shared" si="475"/>
        <v/>
      </c>
      <c r="E1580" s="230"/>
      <c r="F1580" s="231">
        <f t="shared" si="476"/>
        <v>0</v>
      </c>
      <c r="G1580" s="296">
        <f>ROUND(E1580*F1580,2)</f>
        <v>0</v>
      </c>
    </row>
    <row r="1581" spans="1:7" s="232" customFormat="1" ht="24" customHeight="1" x14ac:dyDescent="0.2">
      <c r="A1581" s="229" t="str">
        <f t="shared" si="473"/>
        <v/>
      </c>
      <c r="B1581" s="227">
        <f t="shared" si="474"/>
        <v>0</v>
      </c>
      <c r="C1581" s="228"/>
      <c r="D1581" s="229" t="str">
        <f t="shared" si="475"/>
        <v/>
      </c>
      <c r="E1581" s="230"/>
      <c r="F1581" s="231">
        <f t="shared" si="476"/>
        <v>0</v>
      </c>
      <c r="G1581" s="296">
        <f t="shared" ref="G1581:G1586" si="477">ROUND(E1581*F1581,2)</f>
        <v>0</v>
      </c>
    </row>
    <row r="1582" spans="1:7" s="232" customFormat="1" ht="24" customHeight="1" x14ac:dyDescent="0.2">
      <c r="A1582" s="229" t="str">
        <f t="shared" si="473"/>
        <v/>
      </c>
      <c r="B1582" s="227">
        <f t="shared" si="474"/>
        <v>0</v>
      </c>
      <c r="C1582" s="228"/>
      <c r="D1582" s="229" t="str">
        <f t="shared" si="475"/>
        <v/>
      </c>
      <c r="E1582" s="230"/>
      <c r="F1582" s="231">
        <f t="shared" si="476"/>
        <v>0</v>
      </c>
      <c r="G1582" s="296">
        <f t="shared" si="477"/>
        <v>0</v>
      </c>
    </row>
    <row r="1583" spans="1:7" s="232" customFormat="1" ht="24" customHeight="1" x14ac:dyDescent="0.2">
      <c r="A1583" s="229" t="str">
        <f t="shared" si="473"/>
        <v/>
      </c>
      <c r="B1583" s="227">
        <f t="shared" si="474"/>
        <v>0</v>
      </c>
      <c r="C1583" s="228"/>
      <c r="D1583" s="229" t="str">
        <f t="shared" si="475"/>
        <v/>
      </c>
      <c r="E1583" s="230"/>
      <c r="F1583" s="231">
        <f t="shared" si="476"/>
        <v>0</v>
      </c>
      <c r="G1583" s="296">
        <f t="shared" si="477"/>
        <v>0</v>
      </c>
    </row>
    <row r="1584" spans="1:7" s="232" customFormat="1" ht="24" customHeight="1" x14ac:dyDescent="0.2">
      <c r="A1584" s="229" t="str">
        <f t="shared" si="473"/>
        <v/>
      </c>
      <c r="B1584" s="227">
        <f t="shared" si="474"/>
        <v>0</v>
      </c>
      <c r="C1584" s="228"/>
      <c r="D1584" s="229" t="str">
        <f t="shared" si="475"/>
        <v/>
      </c>
      <c r="E1584" s="230"/>
      <c r="F1584" s="231">
        <f t="shared" si="476"/>
        <v>0</v>
      </c>
      <c r="G1584" s="296">
        <f t="shared" si="477"/>
        <v>0</v>
      </c>
    </row>
    <row r="1585" spans="1:7" s="232" customFormat="1" ht="24" customHeight="1" x14ac:dyDescent="0.2">
      <c r="A1585" s="229" t="str">
        <f t="shared" si="473"/>
        <v/>
      </c>
      <c r="B1585" s="227">
        <f t="shared" si="474"/>
        <v>0</v>
      </c>
      <c r="C1585" s="228"/>
      <c r="D1585" s="229" t="str">
        <f t="shared" si="475"/>
        <v/>
      </c>
      <c r="E1585" s="230"/>
      <c r="F1585" s="231">
        <f t="shared" si="476"/>
        <v>0</v>
      </c>
      <c r="G1585" s="296">
        <f t="shared" si="477"/>
        <v>0</v>
      </c>
    </row>
    <row r="1586" spans="1:7" s="232" customFormat="1" ht="24" customHeight="1" x14ac:dyDescent="0.2">
      <c r="A1586" s="229" t="str">
        <f t="shared" si="473"/>
        <v/>
      </c>
      <c r="B1586" s="227">
        <f t="shared" si="474"/>
        <v>0</v>
      </c>
      <c r="C1586" s="228"/>
      <c r="D1586" s="229" t="str">
        <f t="shared" si="475"/>
        <v/>
      </c>
      <c r="E1586" s="230"/>
      <c r="F1586" s="231">
        <f t="shared" si="476"/>
        <v>0</v>
      </c>
      <c r="G1586" s="296">
        <f t="shared" si="477"/>
        <v>0</v>
      </c>
    </row>
    <row r="1587" spans="1:7" ht="24" customHeight="1" x14ac:dyDescent="0.2">
      <c r="A1587" s="297"/>
      <c r="B1587" s="97"/>
      <c r="C1587" s="97"/>
      <c r="D1587" s="103"/>
      <c r="E1587" s="104"/>
      <c r="F1587" s="368" t="s">
        <v>32</v>
      </c>
      <c r="G1587" s="298">
        <f>SUBTOTAL(9,G1579:G1586)</f>
        <v>0</v>
      </c>
    </row>
    <row r="1588" spans="1:7" ht="24" customHeight="1" x14ac:dyDescent="0.2">
      <c r="A1588" s="297"/>
      <c r="B1588" s="97"/>
      <c r="C1588" s="366" t="s">
        <v>606</v>
      </c>
      <c r="D1588" s="103"/>
      <c r="E1588" s="104"/>
      <c r="F1588" s="105"/>
      <c r="G1588" s="299"/>
    </row>
    <row r="1589" spans="1:7" s="232" customFormat="1" ht="24" customHeight="1" x14ac:dyDescent="0.2">
      <c r="A1589" s="229" t="str">
        <f t="shared" ref="A1589:A1597" si="478">IFERROR(VLOOKUP(C1589,Tabla_Insumos,4,FALSE),"")</f>
        <v/>
      </c>
      <c r="B1589" s="227" t="str">
        <f t="shared" ref="B1589:B1597" si="479">IFERROR(VLOOKUP(C1589,Tabla_Insumos,5,FALSE),"")</f>
        <v/>
      </c>
      <c r="C1589" s="228"/>
      <c r="D1589" s="229" t="str">
        <f t="shared" ref="D1589:D1597" si="480">IFERROR(VLOOKUP(C1589,Tabla_Insumos,2,FALSE),"")</f>
        <v/>
      </c>
      <c r="E1589" s="230"/>
      <c r="F1589" s="231">
        <f t="shared" ref="F1589:F1597" si="481">IFERROR(VLOOKUP(C1589,Tabla_Insumos,3,FALSE),0)</f>
        <v>0</v>
      </c>
      <c r="G1589" s="296">
        <f t="shared" ref="G1589:G1597" si="482">ROUND(E1589*F1589,2)</f>
        <v>0</v>
      </c>
    </row>
    <row r="1590" spans="1:7" s="232" customFormat="1" ht="24" customHeight="1" x14ac:dyDescent="0.2">
      <c r="A1590" s="229" t="str">
        <f t="shared" si="478"/>
        <v/>
      </c>
      <c r="B1590" s="227" t="str">
        <f t="shared" si="479"/>
        <v/>
      </c>
      <c r="C1590" s="228"/>
      <c r="D1590" s="229" t="str">
        <f t="shared" si="480"/>
        <v/>
      </c>
      <c r="E1590" s="230"/>
      <c r="F1590" s="231">
        <f t="shared" si="481"/>
        <v>0</v>
      </c>
      <c r="G1590" s="296">
        <f t="shared" si="482"/>
        <v>0</v>
      </c>
    </row>
    <row r="1591" spans="1:7" s="232" customFormat="1" ht="24" customHeight="1" x14ac:dyDescent="0.2">
      <c r="A1591" s="229" t="str">
        <f t="shared" si="478"/>
        <v/>
      </c>
      <c r="B1591" s="227" t="str">
        <f t="shared" si="479"/>
        <v/>
      </c>
      <c r="C1591" s="228"/>
      <c r="D1591" s="229" t="str">
        <f t="shared" si="480"/>
        <v/>
      </c>
      <c r="E1591" s="230"/>
      <c r="F1591" s="231">
        <f t="shared" si="481"/>
        <v>0</v>
      </c>
      <c r="G1591" s="296">
        <f t="shared" si="482"/>
        <v>0</v>
      </c>
    </row>
    <row r="1592" spans="1:7" s="232" customFormat="1" ht="24" customHeight="1" x14ac:dyDescent="0.2">
      <c r="A1592" s="229" t="str">
        <f t="shared" si="478"/>
        <v/>
      </c>
      <c r="B1592" s="227" t="str">
        <f t="shared" si="479"/>
        <v/>
      </c>
      <c r="C1592" s="228"/>
      <c r="D1592" s="229" t="str">
        <f t="shared" si="480"/>
        <v/>
      </c>
      <c r="E1592" s="230"/>
      <c r="F1592" s="231">
        <f t="shared" si="481"/>
        <v>0</v>
      </c>
      <c r="G1592" s="296">
        <f t="shared" si="482"/>
        <v>0</v>
      </c>
    </row>
    <row r="1593" spans="1:7" s="232" customFormat="1" ht="24" customHeight="1" x14ac:dyDescent="0.2">
      <c r="A1593" s="229" t="str">
        <f t="shared" si="478"/>
        <v/>
      </c>
      <c r="B1593" s="227" t="str">
        <f t="shared" si="479"/>
        <v/>
      </c>
      <c r="C1593" s="228"/>
      <c r="D1593" s="229" t="str">
        <f t="shared" si="480"/>
        <v/>
      </c>
      <c r="E1593" s="230"/>
      <c r="F1593" s="231">
        <f t="shared" si="481"/>
        <v>0</v>
      </c>
      <c r="G1593" s="296">
        <f t="shared" si="482"/>
        <v>0</v>
      </c>
    </row>
    <row r="1594" spans="1:7" s="232" customFormat="1" ht="24" customHeight="1" x14ac:dyDescent="0.2">
      <c r="A1594" s="229" t="str">
        <f t="shared" si="478"/>
        <v/>
      </c>
      <c r="B1594" s="227" t="str">
        <f t="shared" si="479"/>
        <v/>
      </c>
      <c r="C1594" s="228"/>
      <c r="D1594" s="229" t="str">
        <f t="shared" si="480"/>
        <v/>
      </c>
      <c r="E1594" s="230"/>
      <c r="F1594" s="231">
        <f t="shared" si="481"/>
        <v>0</v>
      </c>
      <c r="G1594" s="296">
        <f t="shared" si="482"/>
        <v>0</v>
      </c>
    </row>
    <row r="1595" spans="1:7" s="232" customFormat="1" ht="24" customHeight="1" x14ac:dyDescent="0.2">
      <c r="A1595" s="229" t="str">
        <f t="shared" si="478"/>
        <v/>
      </c>
      <c r="B1595" s="227" t="str">
        <f t="shared" si="479"/>
        <v/>
      </c>
      <c r="C1595" s="228"/>
      <c r="D1595" s="229" t="str">
        <f t="shared" si="480"/>
        <v/>
      </c>
      <c r="E1595" s="230"/>
      <c r="F1595" s="231">
        <f t="shared" si="481"/>
        <v>0</v>
      </c>
      <c r="G1595" s="296">
        <f t="shared" si="482"/>
        <v>0</v>
      </c>
    </row>
    <row r="1596" spans="1:7" s="232" customFormat="1" ht="24" customHeight="1" x14ac:dyDescent="0.2">
      <c r="A1596" s="229" t="str">
        <f t="shared" si="478"/>
        <v/>
      </c>
      <c r="B1596" s="227" t="str">
        <f t="shared" si="479"/>
        <v/>
      </c>
      <c r="C1596" s="228"/>
      <c r="D1596" s="229" t="str">
        <f t="shared" si="480"/>
        <v/>
      </c>
      <c r="E1596" s="230"/>
      <c r="F1596" s="231">
        <f t="shared" si="481"/>
        <v>0</v>
      </c>
      <c r="G1596" s="296">
        <f t="shared" si="482"/>
        <v>0</v>
      </c>
    </row>
    <row r="1597" spans="1:7" s="232" customFormat="1" ht="24" customHeight="1" x14ac:dyDescent="0.2">
      <c r="A1597" s="229" t="str">
        <f t="shared" si="478"/>
        <v/>
      </c>
      <c r="B1597" s="227" t="str">
        <f t="shared" si="479"/>
        <v/>
      </c>
      <c r="C1597" s="228"/>
      <c r="D1597" s="229" t="str">
        <f t="shared" si="480"/>
        <v/>
      </c>
      <c r="E1597" s="230"/>
      <c r="F1597" s="231">
        <f t="shared" si="481"/>
        <v>0</v>
      </c>
      <c r="G1597" s="296">
        <f t="shared" si="482"/>
        <v>0</v>
      </c>
    </row>
    <row r="1598" spans="1:7" ht="24" customHeight="1" x14ac:dyDescent="0.2">
      <c r="A1598" s="300"/>
      <c r="B1598" s="103"/>
      <c r="C1598" s="97"/>
      <c r="D1598" s="103"/>
      <c r="E1598" s="104"/>
      <c r="F1598" s="368" t="s">
        <v>33</v>
      </c>
      <c r="G1598" s="298">
        <f>SUBTOTAL(9,G1589:G1597)</f>
        <v>0</v>
      </c>
    </row>
    <row r="1599" spans="1:7" ht="24" customHeight="1" x14ac:dyDescent="0.2">
      <c r="A1599" s="301"/>
      <c r="B1599" s="103"/>
      <c r="C1599" s="97"/>
      <c r="D1599" s="103"/>
      <c r="E1599" s="104"/>
      <c r="F1599" s="105"/>
      <c r="G1599" s="299"/>
    </row>
    <row r="1600" spans="1:7" ht="24" customHeight="1" x14ac:dyDescent="0.2">
      <c r="A1600" s="302" t="str">
        <f>B1558</f>
        <v/>
      </c>
      <c r="B1600" s="303" t="str">
        <f>C1558</f>
        <v/>
      </c>
      <c r="C1600" s="111"/>
      <c r="D1600" s="111" t="s">
        <v>34</v>
      </c>
      <c r="E1600" s="112"/>
      <c r="F1600" s="305" t="s">
        <v>35</v>
      </c>
      <c r="G1600" s="304">
        <f>SUBTOTAL(9,G1563:G1599)</f>
        <v>0</v>
      </c>
    </row>
    <row r="1602" spans="1:123" ht="24" customHeight="1" x14ac:dyDescent="0.2">
      <c r="A1602" s="284" t="s">
        <v>37</v>
      </c>
      <c r="B1602" s="285"/>
      <c r="C1602" s="285"/>
      <c r="D1602" s="285"/>
      <c r="E1602" s="285"/>
      <c r="F1602" s="285"/>
      <c r="G1602" s="286"/>
    </row>
    <row r="1603" spans="1:123" ht="24" customHeight="1" x14ac:dyDescent="0.2">
      <c r="A1603" s="287" t="s">
        <v>602</v>
      </c>
      <c r="B1603" s="99" t="str">
        <f>Comitente</f>
        <v>DIRECCION PROVINCIAL REDES DE GAS</v>
      </c>
      <c r="C1603" s="94"/>
      <c r="D1603" s="100"/>
      <c r="E1603" s="100"/>
      <c r="F1603" s="101"/>
      <c r="G1603" s="288"/>
    </row>
    <row r="1604" spans="1:123" ht="24" customHeight="1" x14ac:dyDescent="0.2">
      <c r="A1604" s="287" t="s">
        <v>603</v>
      </c>
      <c r="B1604" s="99">
        <f>Contratista</f>
        <v>0</v>
      </c>
      <c r="C1604" s="95"/>
      <c r="D1604" s="95"/>
      <c r="E1604" s="95"/>
      <c r="F1604" s="102"/>
      <c r="G1604" s="289"/>
    </row>
    <row r="1605" spans="1:123" ht="24" customHeight="1" x14ac:dyDescent="0.2">
      <c r="A1605" s="287" t="s">
        <v>24</v>
      </c>
      <c r="B1605" s="99" t="str">
        <f>Obra</f>
        <v>“SERVICIO de MANTENIMIENTO de las INSTALACIONES de GAS en los ESTABLECIMIENTOS EDUCATIVOS”</v>
      </c>
      <c r="C1605" s="95"/>
      <c r="D1605" s="95"/>
      <c r="E1605" s="95"/>
      <c r="F1605" s="102" t="s">
        <v>38</v>
      </c>
      <c r="G1605" s="290">
        <f>Fecha_Base</f>
        <v>0</v>
      </c>
    </row>
    <row r="1606" spans="1:123" ht="24" customHeight="1" x14ac:dyDescent="0.2">
      <c r="A1606" s="291" t="s">
        <v>601</v>
      </c>
      <c r="B1606" s="96" t="str">
        <f>Ubicación</f>
        <v>DEPARTAMENTO JACHAL A</v>
      </c>
      <c r="C1606" s="96"/>
      <c r="D1606" s="103"/>
      <c r="E1606" s="104"/>
      <c r="F1606" s="105"/>
      <c r="G1606" s="292"/>
    </row>
    <row r="1607" spans="1:123" ht="24" customHeight="1" x14ac:dyDescent="0.2">
      <c r="A1607" s="291" t="s">
        <v>39</v>
      </c>
      <c r="B1607" s="106" t="str">
        <f>IFERROR(VALUE(LEFT(B1608,FIND(".",B1608)-1)),"")</f>
        <v/>
      </c>
      <c r="C1607" s="97" t="str">
        <f>IFERROR(VLOOKUP(B1607,Tabla_CyP,2,FALSE),"")</f>
        <v/>
      </c>
      <c r="D1607" s="97"/>
      <c r="E1607" s="104"/>
      <c r="F1607" s="105"/>
      <c r="G1607" s="292"/>
    </row>
    <row r="1608" spans="1:123" ht="24" customHeight="1" x14ac:dyDescent="0.2">
      <c r="A1608" s="291" t="s">
        <v>25</v>
      </c>
      <c r="B1608" s="107" t="str">
        <f>IFERROR(VLOOKUP(COUNTIF($A$1:A1608,"ANALISIS DE PRECIOS"),Tabla_NumeroItem,2,FALSE),"")</f>
        <v/>
      </c>
      <c r="C1608" s="97" t="str">
        <f>IFERROR(VLOOKUP(B1608,Tabla_CyP,2,FALSE),"")</f>
        <v/>
      </c>
      <c r="D1608" s="103"/>
      <c r="E1608" s="104"/>
      <c r="F1608" s="102" t="s">
        <v>26</v>
      </c>
      <c r="G1608" s="293" t="str">
        <f>IFERROR(VLOOKUP(B1608,Tabla_CyP,4,FALSE),"")</f>
        <v/>
      </c>
    </row>
    <row r="1609" spans="1:123" ht="24" customHeight="1" x14ac:dyDescent="0.2">
      <c r="A1609" s="291"/>
      <c r="B1609" s="96"/>
      <c r="C1609" s="97"/>
      <c r="D1609" s="103"/>
      <c r="E1609" s="104"/>
      <c r="F1609" s="105"/>
      <c r="G1609" s="292"/>
    </row>
    <row r="1610" spans="1:123" ht="24" customHeight="1" x14ac:dyDescent="0.2">
      <c r="A1610" s="389" t="s">
        <v>507</v>
      </c>
      <c r="B1610" s="390"/>
      <c r="C1610" s="391" t="s">
        <v>0</v>
      </c>
      <c r="D1610" s="391" t="s">
        <v>27</v>
      </c>
      <c r="E1610" s="393" t="s">
        <v>28</v>
      </c>
      <c r="F1610" s="387" t="s">
        <v>29</v>
      </c>
      <c r="G1610" s="387" t="s">
        <v>30</v>
      </c>
    </row>
    <row r="1611" spans="1:123" s="109" customFormat="1" ht="24" customHeight="1" x14ac:dyDescent="0.2">
      <c r="A1611" s="108" t="s">
        <v>508</v>
      </c>
      <c r="B1611" s="108" t="s">
        <v>509</v>
      </c>
      <c r="C1611" s="392"/>
      <c r="D1611" s="392"/>
      <c r="E1611" s="394"/>
      <c r="F1611" s="388"/>
      <c r="G1611" s="388"/>
      <c r="H1611" s="233"/>
      <c r="I1611" s="233"/>
      <c r="J1611" s="233"/>
      <c r="K1611" s="233"/>
      <c r="L1611" s="233"/>
      <c r="M1611" s="233"/>
      <c r="N1611" s="233"/>
      <c r="O1611" s="233"/>
      <c r="P1611" s="233"/>
      <c r="Q1611" s="233"/>
      <c r="R1611" s="233"/>
      <c r="S1611" s="233"/>
      <c r="T1611" s="233"/>
      <c r="U1611" s="233"/>
      <c r="V1611" s="233"/>
      <c r="W1611" s="233"/>
      <c r="X1611" s="233"/>
      <c r="Y1611" s="233"/>
      <c r="Z1611" s="233"/>
      <c r="AA1611" s="233"/>
      <c r="AB1611" s="233"/>
      <c r="AC1611" s="233"/>
      <c r="AD1611" s="233"/>
      <c r="AE1611" s="233"/>
      <c r="AF1611" s="233"/>
      <c r="AG1611" s="233"/>
      <c r="AH1611" s="233"/>
      <c r="AI1611" s="233"/>
      <c r="AJ1611" s="233"/>
      <c r="AK1611" s="233"/>
      <c r="AL1611" s="233"/>
      <c r="AM1611" s="233"/>
      <c r="AN1611" s="233"/>
      <c r="AO1611" s="233"/>
      <c r="AP1611" s="233"/>
      <c r="AQ1611" s="233"/>
      <c r="AR1611" s="233"/>
      <c r="AS1611" s="233"/>
      <c r="AT1611" s="233"/>
      <c r="AU1611" s="233"/>
      <c r="AV1611" s="233"/>
      <c r="AW1611" s="233"/>
      <c r="AX1611" s="233"/>
      <c r="AY1611" s="233"/>
      <c r="AZ1611" s="233"/>
      <c r="BA1611" s="233"/>
      <c r="BB1611" s="233"/>
      <c r="BC1611" s="233"/>
      <c r="BD1611" s="233"/>
      <c r="BE1611" s="233"/>
      <c r="BF1611" s="233"/>
      <c r="BG1611" s="233"/>
      <c r="BH1611" s="233"/>
      <c r="BI1611" s="233"/>
      <c r="BJ1611" s="233"/>
      <c r="BK1611" s="233"/>
      <c r="BL1611" s="233"/>
      <c r="BM1611" s="233"/>
      <c r="BN1611" s="233"/>
      <c r="BO1611" s="233"/>
      <c r="BP1611" s="233"/>
      <c r="BQ1611" s="233"/>
      <c r="BR1611" s="233"/>
      <c r="BS1611" s="233"/>
      <c r="BT1611" s="233"/>
      <c r="BU1611" s="233"/>
      <c r="BV1611" s="233"/>
      <c r="BW1611" s="233"/>
      <c r="BX1611" s="233"/>
      <c r="BY1611" s="233"/>
      <c r="BZ1611" s="233"/>
      <c r="CA1611" s="233"/>
      <c r="CB1611" s="233"/>
      <c r="CC1611" s="233"/>
      <c r="CD1611" s="233"/>
      <c r="CE1611" s="233"/>
      <c r="CF1611" s="233"/>
      <c r="CG1611" s="233"/>
      <c r="CH1611" s="233"/>
      <c r="CI1611" s="233"/>
      <c r="CJ1611" s="233"/>
      <c r="CK1611" s="233"/>
      <c r="CL1611" s="233"/>
      <c r="CM1611" s="233"/>
      <c r="CN1611" s="233"/>
      <c r="CO1611" s="233"/>
      <c r="CP1611" s="233"/>
      <c r="CQ1611" s="233"/>
      <c r="CR1611" s="233"/>
      <c r="CS1611" s="233"/>
      <c r="CT1611" s="233"/>
      <c r="CU1611" s="233"/>
      <c r="CV1611" s="233"/>
      <c r="CW1611" s="233"/>
      <c r="CX1611" s="233"/>
      <c r="CY1611" s="233"/>
      <c r="CZ1611" s="233"/>
      <c r="DA1611" s="233"/>
      <c r="DB1611" s="233"/>
      <c r="DC1611" s="233"/>
      <c r="DD1611" s="233"/>
      <c r="DE1611" s="233"/>
      <c r="DF1611" s="233"/>
      <c r="DG1611" s="233"/>
      <c r="DH1611" s="233"/>
      <c r="DI1611" s="233"/>
      <c r="DJ1611" s="233"/>
      <c r="DK1611" s="233"/>
      <c r="DL1611" s="233"/>
      <c r="DM1611" s="233"/>
      <c r="DN1611" s="233"/>
      <c r="DO1611" s="233"/>
      <c r="DP1611" s="233"/>
      <c r="DQ1611" s="233"/>
      <c r="DR1611" s="233"/>
      <c r="DS1611" s="233"/>
    </row>
    <row r="1612" spans="1:123" ht="24" customHeight="1" x14ac:dyDescent="0.2">
      <c r="A1612" s="369"/>
      <c r="B1612" s="110"/>
      <c r="C1612" s="367" t="s">
        <v>604</v>
      </c>
      <c r="D1612" s="111"/>
      <c r="E1612" s="112"/>
      <c r="F1612" s="113"/>
      <c r="G1612" s="295"/>
    </row>
    <row r="1613" spans="1:123" s="232" customFormat="1" ht="24" customHeight="1" x14ac:dyDescent="0.2">
      <c r="A1613" s="229" t="str">
        <f t="shared" ref="A1613:A1626" si="483">IFERROR(VLOOKUP(C1613,Tabla_Insumos,4,FALSE),"")</f>
        <v/>
      </c>
      <c r="B1613" s="227" t="str">
        <f t="shared" ref="B1613:B1626" si="484">IFERROR(VLOOKUP(C1613,Tabla_Insumos,5,FALSE),"")</f>
        <v/>
      </c>
      <c r="C1613" s="228"/>
      <c r="D1613" s="229" t="str">
        <f t="shared" ref="D1613:D1626" si="485">IFERROR(VLOOKUP(C1613,Tabla_Insumos,2,FALSE),"")</f>
        <v/>
      </c>
      <c r="E1613" s="230"/>
      <c r="F1613" s="231">
        <f t="shared" ref="F1613:F1626" si="486">IFERROR(VLOOKUP(C1613,Tabla_Insumos,3,FALSE),0)</f>
        <v>0</v>
      </c>
      <c r="G1613" s="296">
        <f>ROUND(E1613*F1613,2)</f>
        <v>0</v>
      </c>
    </row>
    <row r="1614" spans="1:123" s="232" customFormat="1" ht="24" customHeight="1" x14ac:dyDescent="0.2">
      <c r="A1614" s="229" t="str">
        <f t="shared" si="483"/>
        <v/>
      </c>
      <c r="B1614" s="227" t="str">
        <f t="shared" si="484"/>
        <v/>
      </c>
      <c r="C1614" s="228"/>
      <c r="D1614" s="229" t="str">
        <f t="shared" si="485"/>
        <v/>
      </c>
      <c r="E1614" s="230"/>
      <c r="F1614" s="231">
        <f t="shared" si="486"/>
        <v>0</v>
      </c>
      <c r="G1614" s="296">
        <f t="shared" ref="G1614:G1626" si="487">ROUND(E1614*F1614,2)</f>
        <v>0</v>
      </c>
    </row>
    <row r="1615" spans="1:123" s="232" customFormat="1" ht="24" customHeight="1" x14ac:dyDescent="0.2">
      <c r="A1615" s="229" t="str">
        <f t="shared" si="483"/>
        <v/>
      </c>
      <c r="B1615" s="227" t="str">
        <f t="shared" si="484"/>
        <v/>
      </c>
      <c r="C1615" s="228"/>
      <c r="D1615" s="229" t="str">
        <f t="shared" si="485"/>
        <v/>
      </c>
      <c r="E1615" s="230"/>
      <c r="F1615" s="231">
        <f t="shared" si="486"/>
        <v>0</v>
      </c>
      <c r="G1615" s="296">
        <f t="shared" si="487"/>
        <v>0</v>
      </c>
    </row>
    <row r="1616" spans="1:123" s="232" customFormat="1" ht="24" customHeight="1" x14ac:dyDescent="0.2">
      <c r="A1616" s="229" t="str">
        <f t="shared" si="483"/>
        <v/>
      </c>
      <c r="B1616" s="227" t="str">
        <f t="shared" si="484"/>
        <v/>
      </c>
      <c r="C1616" s="228"/>
      <c r="D1616" s="229" t="str">
        <f t="shared" si="485"/>
        <v/>
      </c>
      <c r="E1616" s="230"/>
      <c r="F1616" s="231">
        <f t="shared" si="486"/>
        <v>0</v>
      </c>
      <c r="G1616" s="296">
        <f t="shared" si="487"/>
        <v>0</v>
      </c>
    </row>
    <row r="1617" spans="1:7" s="232" customFormat="1" ht="24" customHeight="1" x14ac:dyDescent="0.2">
      <c r="A1617" s="229" t="str">
        <f t="shared" si="483"/>
        <v/>
      </c>
      <c r="B1617" s="227" t="str">
        <f t="shared" si="484"/>
        <v/>
      </c>
      <c r="C1617" s="228"/>
      <c r="D1617" s="229" t="str">
        <f t="shared" si="485"/>
        <v/>
      </c>
      <c r="E1617" s="230"/>
      <c r="F1617" s="231">
        <f t="shared" si="486"/>
        <v>0</v>
      </c>
      <c r="G1617" s="296">
        <f t="shared" si="487"/>
        <v>0</v>
      </c>
    </row>
    <row r="1618" spans="1:7" s="232" customFormat="1" ht="24" customHeight="1" x14ac:dyDescent="0.2">
      <c r="A1618" s="229" t="str">
        <f t="shared" si="483"/>
        <v/>
      </c>
      <c r="B1618" s="227" t="str">
        <f t="shared" si="484"/>
        <v/>
      </c>
      <c r="C1618" s="228"/>
      <c r="D1618" s="229" t="str">
        <f t="shared" si="485"/>
        <v/>
      </c>
      <c r="E1618" s="230"/>
      <c r="F1618" s="231">
        <f t="shared" si="486"/>
        <v>0</v>
      </c>
      <c r="G1618" s="296">
        <f t="shared" si="487"/>
        <v>0</v>
      </c>
    </row>
    <row r="1619" spans="1:7" s="232" customFormat="1" ht="24" customHeight="1" x14ac:dyDescent="0.2">
      <c r="A1619" s="229" t="str">
        <f t="shared" si="483"/>
        <v/>
      </c>
      <c r="B1619" s="227" t="str">
        <f t="shared" si="484"/>
        <v/>
      </c>
      <c r="C1619" s="228"/>
      <c r="D1619" s="229" t="str">
        <f t="shared" si="485"/>
        <v/>
      </c>
      <c r="E1619" s="230"/>
      <c r="F1619" s="231">
        <f t="shared" si="486"/>
        <v>0</v>
      </c>
      <c r="G1619" s="296">
        <f t="shared" si="487"/>
        <v>0</v>
      </c>
    </row>
    <row r="1620" spans="1:7" s="232" customFormat="1" ht="24" customHeight="1" x14ac:dyDescent="0.2">
      <c r="A1620" s="229" t="str">
        <f t="shared" si="483"/>
        <v/>
      </c>
      <c r="B1620" s="227" t="str">
        <f t="shared" si="484"/>
        <v/>
      </c>
      <c r="C1620" s="228"/>
      <c r="D1620" s="229" t="str">
        <f t="shared" si="485"/>
        <v/>
      </c>
      <c r="E1620" s="230"/>
      <c r="F1620" s="231">
        <f t="shared" si="486"/>
        <v>0</v>
      </c>
      <c r="G1620" s="296">
        <f t="shared" si="487"/>
        <v>0</v>
      </c>
    </row>
    <row r="1621" spans="1:7" s="232" customFormat="1" ht="24" customHeight="1" x14ac:dyDescent="0.2">
      <c r="A1621" s="229" t="str">
        <f t="shared" si="483"/>
        <v/>
      </c>
      <c r="B1621" s="227" t="str">
        <f t="shared" si="484"/>
        <v/>
      </c>
      <c r="C1621" s="228"/>
      <c r="D1621" s="229" t="str">
        <f t="shared" si="485"/>
        <v/>
      </c>
      <c r="E1621" s="230"/>
      <c r="F1621" s="231">
        <f t="shared" si="486"/>
        <v>0</v>
      </c>
      <c r="G1621" s="296">
        <f t="shared" si="487"/>
        <v>0</v>
      </c>
    </row>
    <row r="1622" spans="1:7" s="232" customFormat="1" ht="24" customHeight="1" x14ac:dyDescent="0.2">
      <c r="A1622" s="229" t="str">
        <f t="shared" si="483"/>
        <v/>
      </c>
      <c r="B1622" s="227" t="str">
        <f t="shared" si="484"/>
        <v/>
      </c>
      <c r="C1622" s="228"/>
      <c r="D1622" s="229" t="str">
        <f t="shared" si="485"/>
        <v/>
      </c>
      <c r="E1622" s="230"/>
      <c r="F1622" s="231">
        <f t="shared" si="486"/>
        <v>0</v>
      </c>
      <c r="G1622" s="296">
        <f t="shared" si="487"/>
        <v>0</v>
      </c>
    </row>
    <row r="1623" spans="1:7" s="232" customFormat="1" ht="24" customHeight="1" x14ac:dyDescent="0.2">
      <c r="A1623" s="229" t="str">
        <f t="shared" si="483"/>
        <v/>
      </c>
      <c r="B1623" s="227" t="str">
        <f t="shared" si="484"/>
        <v/>
      </c>
      <c r="C1623" s="228"/>
      <c r="D1623" s="229" t="str">
        <f t="shared" si="485"/>
        <v/>
      </c>
      <c r="E1623" s="230"/>
      <c r="F1623" s="231">
        <f t="shared" si="486"/>
        <v>0</v>
      </c>
      <c r="G1623" s="296">
        <f t="shared" si="487"/>
        <v>0</v>
      </c>
    </row>
    <row r="1624" spans="1:7" s="232" customFormat="1" ht="24" customHeight="1" x14ac:dyDescent="0.2">
      <c r="A1624" s="229" t="str">
        <f t="shared" si="483"/>
        <v/>
      </c>
      <c r="B1624" s="227" t="str">
        <f t="shared" si="484"/>
        <v/>
      </c>
      <c r="C1624" s="228"/>
      <c r="D1624" s="229" t="str">
        <f t="shared" si="485"/>
        <v/>
      </c>
      <c r="E1624" s="230"/>
      <c r="F1624" s="231">
        <f t="shared" si="486"/>
        <v>0</v>
      </c>
      <c r="G1624" s="296">
        <f t="shared" si="487"/>
        <v>0</v>
      </c>
    </row>
    <row r="1625" spans="1:7" s="232" customFormat="1" ht="24" customHeight="1" x14ac:dyDescent="0.2">
      <c r="A1625" s="229" t="str">
        <f t="shared" si="483"/>
        <v/>
      </c>
      <c r="B1625" s="227" t="str">
        <f t="shared" si="484"/>
        <v/>
      </c>
      <c r="C1625" s="228"/>
      <c r="D1625" s="229" t="str">
        <f t="shared" si="485"/>
        <v/>
      </c>
      <c r="E1625" s="230"/>
      <c r="F1625" s="231">
        <f t="shared" si="486"/>
        <v>0</v>
      </c>
      <c r="G1625" s="296">
        <f t="shared" si="487"/>
        <v>0</v>
      </c>
    </row>
    <row r="1626" spans="1:7" s="232" customFormat="1" ht="24" customHeight="1" x14ac:dyDescent="0.2">
      <c r="A1626" s="229" t="str">
        <f t="shared" si="483"/>
        <v/>
      </c>
      <c r="B1626" s="227" t="str">
        <f t="shared" si="484"/>
        <v/>
      </c>
      <c r="C1626" s="228"/>
      <c r="D1626" s="229" t="str">
        <f t="shared" si="485"/>
        <v/>
      </c>
      <c r="E1626" s="230"/>
      <c r="F1626" s="231">
        <f t="shared" si="486"/>
        <v>0</v>
      </c>
      <c r="G1626" s="296">
        <f t="shared" si="487"/>
        <v>0</v>
      </c>
    </row>
    <row r="1627" spans="1:7" ht="24" customHeight="1" x14ac:dyDescent="0.2">
      <c r="A1627" s="297"/>
      <c r="B1627" s="97"/>
      <c r="C1627" s="97"/>
      <c r="D1627" s="103"/>
      <c r="E1627" s="104"/>
      <c r="F1627" s="368" t="s">
        <v>31</v>
      </c>
      <c r="G1627" s="298">
        <f>SUBTOTAL(9,G1613:G1626)</f>
        <v>0</v>
      </c>
    </row>
    <row r="1628" spans="1:7" ht="24" customHeight="1" x14ac:dyDescent="0.2">
      <c r="A1628" s="297"/>
      <c r="B1628" s="97"/>
      <c r="C1628" s="366" t="s">
        <v>605</v>
      </c>
      <c r="D1628" s="103"/>
      <c r="E1628" s="104"/>
      <c r="F1628" s="105"/>
      <c r="G1628" s="299"/>
    </row>
    <row r="1629" spans="1:7" s="232" customFormat="1" ht="24" customHeight="1" x14ac:dyDescent="0.2">
      <c r="A1629" s="229" t="str">
        <f t="shared" ref="A1629:A1636" si="488">IFERROR(VLOOKUP(C1629,Tabla_Insumos,4,FALSE),"")</f>
        <v/>
      </c>
      <c r="B1629" s="227">
        <f t="shared" ref="B1629:B1636" si="489">IFERROR(VLOOKUP(A1629,Tabla_Indices,5,FALSE),"")</f>
        <v>0</v>
      </c>
      <c r="C1629" s="228"/>
      <c r="D1629" s="229" t="str">
        <f t="shared" ref="D1629:D1636" si="490">IFERROR(VLOOKUP(C1629,Tabla_Insumos,2,FALSE),"")</f>
        <v/>
      </c>
      <c r="E1629" s="230"/>
      <c r="F1629" s="231">
        <f t="shared" ref="F1629:F1636" si="491">IFERROR(VLOOKUP(C1629,Tabla_Insumos,3,FALSE),0)</f>
        <v>0</v>
      </c>
      <c r="G1629" s="296">
        <f>ROUND(E1629*F1629,2)</f>
        <v>0</v>
      </c>
    </row>
    <row r="1630" spans="1:7" s="232" customFormat="1" ht="24" customHeight="1" x14ac:dyDescent="0.2">
      <c r="A1630" s="229" t="str">
        <f t="shared" si="488"/>
        <v/>
      </c>
      <c r="B1630" s="227">
        <f t="shared" si="489"/>
        <v>0</v>
      </c>
      <c r="C1630" s="228"/>
      <c r="D1630" s="229" t="str">
        <f t="shared" si="490"/>
        <v/>
      </c>
      <c r="E1630" s="230"/>
      <c r="F1630" s="231">
        <f t="shared" si="491"/>
        <v>0</v>
      </c>
      <c r="G1630" s="296">
        <f>ROUND(E1630*F1630,2)</f>
        <v>0</v>
      </c>
    </row>
    <row r="1631" spans="1:7" s="232" customFormat="1" ht="24" customHeight="1" x14ac:dyDescent="0.2">
      <c r="A1631" s="229" t="str">
        <f t="shared" si="488"/>
        <v/>
      </c>
      <c r="B1631" s="227">
        <f t="shared" si="489"/>
        <v>0</v>
      </c>
      <c r="C1631" s="228"/>
      <c r="D1631" s="229" t="str">
        <f t="shared" si="490"/>
        <v/>
      </c>
      <c r="E1631" s="230"/>
      <c r="F1631" s="231">
        <f t="shared" si="491"/>
        <v>0</v>
      </c>
      <c r="G1631" s="296">
        <f t="shared" ref="G1631:G1636" si="492">ROUND(E1631*F1631,2)</f>
        <v>0</v>
      </c>
    </row>
    <row r="1632" spans="1:7" s="232" customFormat="1" ht="24" customHeight="1" x14ac:dyDescent="0.2">
      <c r="A1632" s="229" t="str">
        <f t="shared" si="488"/>
        <v/>
      </c>
      <c r="B1632" s="227">
        <f t="shared" si="489"/>
        <v>0</v>
      </c>
      <c r="C1632" s="228"/>
      <c r="D1632" s="229" t="str">
        <f t="shared" si="490"/>
        <v/>
      </c>
      <c r="E1632" s="230"/>
      <c r="F1632" s="231">
        <f t="shared" si="491"/>
        <v>0</v>
      </c>
      <c r="G1632" s="296">
        <f t="shared" si="492"/>
        <v>0</v>
      </c>
    </row>
    <row r="1633" spans="1:7" s="232" customFormat="1" ht="24" customHeight="1" x14ac:dyDescent="0.2">
      <c r="A1633" s="229" t="str">
        <f t="shared" si="488"/>
        <v/>
      </c>
      <c r="B1633" s="227">
        <f t="shared" si="489"/>
        <v>0</v>
      </c>
      <c r="C1633" s="228"/>
      <c r="D1633" s="229" t="str">
        <f t="shared" si="490"/>
        <v/>
      </c>
      <c r="E1633" s="230"/>
      <c r="F1633" s="231">
        <f t="shared" si="491"/>
        <v>0</v>
      </c>
      <c r="G1633" s="296">
        <f t="shared" si="492"/>
        <v>0</v>
      </c>
    </row>
    <row r="1634" spans="1:7" s="232" customFormat="1" ht="24" customHeight="1" x14ac:dyDescent="0.2">
      <c r="A1634" s="229" t="str">
        <f t="shared" si="488"/>
        <v/>
      </c>
      <c r="B1634" s="227">
        <f t="shared" si="489"/>
        <v>0</v>
      </c>
      <c r="C1634" s="228"/>
      <c r="D1634" s="229" t="str">
        <f t="shared" si="490"/>
        <v/>
      </c>
      <c r="E1634" s="230"/>
      <c r="F1634" s="231">
        <f t="shared" si="491"/>
        <v>0</v>
      </c>
      <c r="G1634" s="296">
        <f t="shared" si="492"/>
        <v>0</v>
      </c>
    </row>
    <row r="1635" spans="1:7" s="232" customFormat="1" ht="24" customHeight="1" x14ac:dyDescent="0.2">
      <c r="A1635" s="229" t="str">
        <f t="shared" si="488"/>
        <v/>
      </c>
      <c r="B1635" s="227">
        <f t="shared" si="489"/>
        <v>0</v>
      </c>
      <c r="C1635" s="228"/>
      <c r="D1635" s="229" t="str">
        <f t="shared" si="490"/>
        <v/>
      </c>
      <c r="E1635" s="230"/>
      <c r="F1635" s="231">
        <f t="shared" si="491"/>
        <v>0</v>
      </c>
      <c r="G1635" s="296">
        <f t="shared" si="492"/>
        <v>0</v>
      </c>
    </row>
    <row r="1636" spans="1:7" s="232" customFormat="1" ht="24" customHeight="1" x14ac:dyDescent="0.2">
      <c r="A1636" s="229" t="str">
        <f t="shared" si="488"/>
        <v/>
      </c>
      <c r="B1636" s="227">
        <f t="shared" si="489"/>
        <v>0</v>
      </c>
      <c r="C1636" s="228"/>
      <c r="D1636" s="229" t="str">
        <f t="shared" si="490"/>
        <v/>
      </c>
      <c r="E1636" s="230"/>
      <c r="F1636" s="231">
        <f t="shared" si="491"/>
        <v>0</v>
      </c>
      <c r="G1636" s="296">
        <f t="shared" si="492"/>
        <v>0</v>
      </c>
    </row>
    <row r="1637" spans="1:7" ht="24" customHeight="1" x14ac:dyDescent="0.2">
      <c r="A1637" s="297"/>
      <c r="B1637" s="97"/>
      <c r="C1637" s="97"/>
      <c r="D1637" s="103"/>
      <c r="E1637" s="104"/>
      <c r="F1637" s="368" t="s">
        <v>32</v>
      </c>
      <c r="G1637" s="298">
        <f>SUBTOTAL(9,G1629:G1636)</f>
        <v>0</v>
      </c>
    </row>
    <row r="1638" spans="1:7" ht="24" customHeight="1" x14ac:dyDescent="0.2">
      <c r="A1638" s="297"/>
      <c r="B1638" s="97"/>
      <c r="C1638" s="366" t="s">
        <v>606</v>
      </c>
      <c r="D1638" s="103"/>
      <c r="E1638" s="104"/>
      <c r="F1638" s="105"/>
      <c r="G1638" s="299"/>
    </row>
    <row r="1639" spans="1:7" s="232" customFormat="1" ht="24" customHeight="1" x14ac:dyDescent="0.2">
      <c r="A1639" s="229" t="str">
        <f t="shared" ref="A1639:A1647" si="493">IFERROR(VLOOKUP(C1639,Tabla_Insumos,4,FALSE),"")</f>
        <v/>
      </c>
      <c r="B1639" s="227" t="str">
        <f t="shared" ref="B1639:B1647" si="494">IFERROR(VLOOKUP(C1639,Tabla_Insumos,5,FALSE),"")</f>
        <v/>
      </c>
      <c r="C1639" s="228"/>
      <c r="D1639" s="229" t="str">
        <f t="shared" ref="D1639:D1647" si="495">IFERROR(VLOOKUP(C1639,Tabla_Insumos,2,FALSE),"")</f>
        <v/>
      </c>
      <c r="E1639" s="230"/>
      <c r="F1639" s="231">
        <f t="shared" ref="F1639:F1647" si="496">IFERROR(VLOOKUP(C1639,Tabla_Insumos,3,FALSE),0)</f>
        <v>0</v>
      </c>
      <c r="G1639" s="296">
        <f t="shared" ref="G1639:G1647" si="497">ROUND(E1639*F1639,2)</f>
        <v>0</v>
      </c>
    </row>
    <row r="1640" spans="1:7" s="232" customFormat="1" ht="24" customHeight="1" x14ac:dyDescent="0.2">
      <c r="A1640" s="229" t="str">
        <f t="shared" si="493"/>
        <v/>
      </c>
      <c r="B1640" s="227" t="str">
        <f t="shared" si="494"/>
        <v/>
      </c>
      <c r="C1640" s="228"/>
      <c r="D1640" s="229" t="str">
        <f t="shared" si="495"/>
        <v/>
      </c>
      <c r="E1640" s="230"/>
      <c r="F1640" s="231">
        <f t="shared" si="496"/>
        <v>0</v>
      </c>
      <c r="G1640" s="296">
        <f t="shared" si="497"/>
        <v>0</v>
      </c>
    </row>
    <row r="1641" spans="1:7" s="232" customFormat="1" ht="24" customHeight="1" x14ac:dyDescent="0.2">
      <c r="A1641" s="229" t="str">
        <f t="shared" si="493"/>
        <v/>
      </c>
      <c r="B1641" s="227" t="str">
        <f t="shared" si="494"/>
        <v/>
      </c>
      <c r="C1641" s="228"/>
      <c r="D1641" s="229" t="str">
        <f t="shared" si="495"/>
        <v/>
      </c>
      <c r="E1641" s="230"/>
      <c r="F1641" s="231">
        <f t="shared" si="496"/>
        <v>0</v>
      </c>
      <c r="G1641" s="296">
        <f t="shared" si="497"/>
        <v>0</v>
      </c>
    </row>
    <row r="1642" spans="1:7" s="232" customFormat="1" ht="24" customHeight="1" x14ac:dyDescent="0.2">
      <c r="A1642" s="229" t="str">
        <f t="shared" si="493"/>
        <v/>
      </c>
      <c r="B1642" s="227" t="str">
        <f t="shared" si="494"/>
        <v/>
      </c>
      <c r="C1642" s="228"/>
      <c r="D1642" s="229" t="str">
        <f t="shared" si="495"/>
        <v/>
      </c>
      <c r="E1642" s="230"/>
      <c r="F1642" s="231">
        <f t="shared" si="496"/>
        <v>0</v>
      </c>
      <c r="G1642" s="296">
        <f t="shared" si="497"/>
        <v>0</v>
      </c>
    </row>
    <row r="1643" spans="1:7" s="232" customFormat="1" ht="24" customHeight="1" x14ac:dyDescent="0.2">
      <c r="A1643" s="229" t="str">
        <f t="shared" si="493"/>
        <v/>
      </c>
      <c r="B1643" s="227" t="str">
        <f t="shared" si="494"/>
        <v/>
      </c>
      <c r="C1643" s="228"/>
      <c r="D1643" s="229" t="str">
        <f t="shared" si="495"/>
        <v/>
      </c>
      <c r="E1643" s="230"/>
      <c r="F1643" s="231">
        <f t="shared" si="496"/>
        <v>0</v>
      </c>
      <c r="G1643" s="296">
        <f t="shared" si="497"/>
        <v>0</v>
      </c>
    </row>
    <row r="1644" spans="1:7" s="232" customFormat="1" ht="24" customHeight="1" x14ac:dyDescent="0.2">
      <c r="A1644" s="229" t="str">
        <f t="shared" si="493"/>
        <v/>
      </c>
      <c r="B1644" s="227" t="str">
        <f t="shared" si="494"/>
        <v/>
      </c>
      <c r="C1644" s="228"/>
      <c r="D1644" s="229" t="str">
        <f t="shared" si="495"/>
        <v/>
      </c>
      <c r="E1644" s="230"/>
      <c r="F1644" s="231">
        <f t="shared" si="496"/>
        <v>0</v>
      </c>
      <c r="G1644" s="296">
        <f t="shared" si="497"/>
        <v>0</v>
      </c>
    </row>
    <row r="1645" spans="1:7" s="232" customFormat="1" ht="24" customHeight="1" x14ac:dyDescent="0.2">
      <c r="A1645" s="229" t="str">
        <f t="shared" si="493"/>
        <v/>
      </c>
      <c r="B1645" s="227" t="str">
        <f t="shared" si="494"/>
        <v/>
      </c>
      <c r="C1645" s="228"/>
      <c r="D1645" s="229" t="str">
        <f t="shared" si="495"/>
        <v/>
      </c>
      <c r="E1645" s="230"/>
      <c r="F1645" s="231">
        <f t="shared" si="496"/>
        <v>0</v>
      </c>
      <c r="G1645" s="296">
        <f t="shared" si="497"/>
        <v>0</v>
      </c>
    </row>
    <row r="1646" spans="1:7" s="232" customFormat="1" ht="24" customHeight="1" x14ac:dyDescent="0.2">
      <c r="A1646" s="229" t="str">
        <f t="shared" si="493"/>
        <v/>
      </c>
      <c r="B1646" s="227" t="str">
        <f t="shared" si="494"/>
        <v/>
      </c>
      <c r="C1646" s="228"/>
      <c r="D1646" s="229" t="str">
        <f t="shared" si="495"/>
        <v/>
      </c>
      <c r="E1646" s="230"/>
      <c r="F1646" s="231">
        <f t="shared" si="496"/>
        <v>0</v>
      </c>
      <c r="G1646" s="296">
        <f t="shared" si="497"/>
        <v>0</v>
      </c>
    </row>
    <row r="1647" spans="1:7" s="232" customFormat="1" ht="24" customHeight="1" x14ac:dyDescent="0.2">
      <c r="A1647" s="229" t="str">
        <f t="shared" si="493"/>
        <v/>
      </c>
      <c r="B1647" s="227" t="str">
        <f t="shared" si="494"/>
        <v/>
      </c>
      <c r="C1647" s="228"/>
      <c r="D1647" s="229" t="str">
        <f t="shared" si="495"/>
        <v/>
      </c>
      <c r="E1647" s="230"/>
      <c r="F1647" s="231">
        <f t="shared" si="496"/>
        <v>0</v>
      </c>
      <c r="G1647" s="296">
        <f t="shared" si="497"/>
        <v>0</v>
      </c>
    </row>
    <row r="1648" spans="1:7" ht="24" customHeight="1" x14ac:dyDescent="0.2">
      <c r="A1648" s="300"/>
      <c r="B1648" s="103"/>
      <c r="C1648" s="97"/>
      <c r="D1648" s="103"/>
      <c r="E1648" s="104"/>
      <c r="F1648" s="368" t="s">
        <v>33</v>
      </c>
      <c r="G1648" s="298">
        <f>SUBTOTAL(9,G1639:G1647)</f>
        <v>0</v>
      </c>
    </row>
    <row r="1649" spans="1:123" ht="24" customHeight="1" x14ac:dyDescent="0.2">
      <c r="A1649" s="301"/>
      <c r="B1649" s="103"/>
      <c r="C1649" s="97"/>
      <c r="D1649" s="103"/>
      <c r="E1649" s="104"/>
      <c r="F1649" s="105"/>
      <c r="G1649" s="299"/>
    </row>
    <row r="1650" spans="1:123" ht="24" customHeight="1" x14ac:dyDescent="0.2">
      <c r="A1650" s="302" t="str">
        <f>B1608</f>
        <v/>
      </c>
      <c r="B1650" s="303" t="str">
        <f>C1608</f>
        <v/>
      </c>
      <c r="C1650" s="111"/>
      <c r="D1650" s="111" t="s">
        <v>34</v>
      </c>
      <c r="E1650" s="112"/>
      <c r="F1650" s="305" t="s">
        <v>35</v>
      </c>
      <c r="G1650" s="304">
        <f>SUBTOTAL(9,G1613:G1649)</f>
        <v>0</v>
      </c>
    </row>
    <row r="1652" spans="1:123" ht="24" customHeight="1" x14ac:dyDescent="0.2">
      <c r="A1652" s="284" t="s">
        <v>37</v>
      </c>
      <c r="B1652" s="285"/>
      <c r="C1652" s="285"/>
      <c r="D1652" s="285"/>
      <c r="E1652" s="285"/>
      <c r="F1652" s="285"/>
      <c r="G1652" s="286"/>
    </row>
    <row r="1653" spans="1:123" ht="24" customHeight="1" x14ac:dyDescent="0.2">
      <c r="A1653" s="287" t="s">
        <v>602</v>
      </c>
      <c r="B1653" s="99" t="str">
        <f>Comitente</f>
        <v>DIRECCION PROVINCIAL REDES DE GAS</v>
      </c>
      <c r="C1653" s="94"/>
      <c r="D1653" s="100"/>
      <c r="E1653" s="100"/>
      <c r="F1653" s="101"/>
      <c r="G1653" s="288"/>
    </row>
    <row r="1654" spans="1:123" ht="24" customHeight="1" x14ac:dyDescent="0.2">
      <c r="A1654" s="287" t="s">
        <v>603</v>
      </c>
      <c r="B1654" s="99">
        <f>Contratista</f>
        <v>0</v>
      </c>
      <c r="C1654" s="95"/>
      <c r="D1654" s="95"/>
      <c r="E1654" s="95"/>
      <c r="F1654" s="102"/>
      <c r="G1654" s="289"/>
    </row>
    <row r="1655" spans="1:123" ht="24" customHeight="1" x14ac:dyDescent="0.2">
      <c r="A1655" s="287" t="s">
        <v>24</v>
      </c>
      <c r="B1655" s="99" t="str">
        <f>Obra</f>
        <v>“SERVICIO de MANTENIMIENTO de las INSTALACIONES de GAS en los ESTABLECIMIENTOS EDUCATIVOS”</v>
      </c>
      <c r="C1655" s="95"/>
      <c r="D1655" s="95"/>
      <c r="E1655" s="95"/>
      <c r="F1655" s="102" t="s">
        <v>38</v>
      </c>
      <c r="G1655" s="290">
        <f>Fecha_Base</f>
        <v>0</v>
      </c>
    </row>
    <row r="1656" spans="1:123" ht="24" customHeight="1" x14ac:dyDescent="0.2">
      <c r="A1656" s="291" t="s">
        <v>601</v>
      </c>
      <c r="B1656" s="96" t="str">
        <f>Ubicación</f>
        <v>DEPARTAMENTO JACHAL A</v>
      </c>
      <c r="C1656" s="96"/>
      <c r="D1656" s="103"/>
      <c r="E1656" s="104"/>
      <c r="F1656" s="105"/>
      <c r="G1656" s="292"/>
    </row>
    <row r="1657" spans="1:123" ht="24" customHeight="1" x14ac:dyDescent="0.2">
      <c r="A1657" s="291" t="s">
        <v>39</v>
      </c>
      <c r="B1657" s="106" t="str">
        <f>IFERROR(VALUE(LEFT(B1658,FIND(".",B1658)-1)),"")</f>
        <v/>
      </c>
      <c r="C1657" s="97" t="str">
        <f>IFERROR(VLOOKUP(B1657,Tabla_CyP,2,FALSE),"")</f>
        <v/>
      </c>
      <c r="D1657" s="97"/>
      <c r="E1657" s="104"/>
      <c r="F1657" s="105"/>
      <c r="G1657" s="292"/>
    </row>
    <row r="1658" spans="1:123" ht="24" customHeight="1" x14ac:dyDescent="0.2">
      <c r="A1658" s="291" t="s">
        <v>25</v>
      </c>
      <c r="B1658" s="107" t="str">
        <f>IFERROR(VLOOKUP(COUNTIF($A$1:A1658,"ANALISIS DE PRECIOS"),Tabla_NumeroItem,2,FALSE),"")</f>
        <v/>
      </c>
      <c r="C1658" s="97" t="str">
        <f>IFERROR(VLOOKUP(B1658,Tabla_CyP,2,FALSE),"")</f>
        <v/>
      </c>
      <c r="D1658" s="103"/>
      <c r="E1658" s="104"/>
      <c r="F1658" s="102" t="s">
        <v>26</v>
      </c>
      <c r="G1658" s="293" t="str">
        <f>IFERROR(VLOOKUP(B1658,Tabla_CyP,4,FALSE),"")</f>
        <v/>
      </c>
    </row>
    <row r="1659" spans="1:123" ht="24" customHeight="1" x14ac:dyDescent="0.2">
      <c r="A1659" s="291"/>
      <c r="B1659" s="96"/>
      <c r="C1659" s="97"/>
      <c r="D1659" s="103"/>
      <c r="E1659" s="104"/>
      <c r="F1659" s="105"/>
      <c r="G1659" s="292"/>
    </row>
    <row r="1660" spans="1:123" ht="24" customHeight="1" x14ac:dyDescent="0.2">
      <c r="A1660" s="389" t="s">
        <v>507</v>
      </c>
      <c r="B1660" s="390"/>
      <c r="C1660" s="391" t="s">
        <v>0</v>
      </c>
      <c r="D1660" s="391" t="s">
        <v>27</v>
      </c>
      <c r="E1660" s="393" t="s">
        <v>28</v>
      </c>
      <c r="F1660" s="387" t="s">
        <v>29</v>
      </c>
      <c r="G1660" s="387" t="s">
        <v>30</v>
      </c>
    </row>
    <row r="1661" spans="1:123" s="109" customFormat="1" ht="24" customHeight="1" x14ac:dyDescent="0.2">
      <c r="A1661" s="108" t="s">
        <v>508</v>
      </c>
      <c r="B1661" s="108" t="s">
        <v>509</v>
      </c>
      <c r="C1661" s="392"/>
      <c r="D1661" s="392"/>
      <c r="E1661" s="394"/>
      <c r="F1661" s="388"/>
      <c r="G1661" s="388"/>
      <c r="H1661" s="233"/>
      <c r="I1661" s="233"/>
      <c r="J1661" s="233"/>
      <c r="K1661" s="233"/>
      <c r="L1661" s="233"/>
      <c r="M1661" s="233"/>
      <c r="N1661" s="233"/>
      <c r="O1661" s="233"/>
      <c r="P1661" s="233"/>
      <c r="Q1661" s="233"/>
      <c r="R1661" s="233"/>
      <c r="S1661" s="233"/>
      <c r="T1661" s="233"/>
      <c r="U1661" s="233"/>
      <c r="V1661" s="233"/>
      <c r="W1661" s="233"/>
      <c r="X1661" s="233"/>
      <c r="Y1661" s="233"/>
      <c r="Z1661" s="233"/>
      <c r="AA1661" s="233"/>
      <c r="AB1661" s="233"/>
      <c r="AC1661" s="233"/>
      <c r="AD1661" s="233"/>
      <c r="AE1661" s="233"/>
      <c r="AF1661" s="233"/>
      <c r="AG1661" s="233"/>
      <c r="AH1661" s="233"/>
      <c r="AI1661" s="233"/>
      <c r="AJ1661" s="233"/>
      <c r="AK1661" s="233"/>
      <c r="AL1661" s="233"/>
      <c r="AM1661" s="233"/>
      <c r="AN1661" s="233"/>
      <c r="AO1661" s="233"/>
      <c r="AP1661" s="233"/>
      <c r="AQ1661" s="233"/>
      <c r="AR1661" s="233"/>
      <c r="AS1661" s="233"/>
      <c r="AT1661" s="233"/>
      <c r="AU1661" s="233"/>
      <c r="AV1661" s="233"/>
      <c r="AW1661" s="233"/>
      <c r="AX1661" s="233"/>
      <c r="AY1661" s="233"/>
      <c r="AZ1661" s="233"/>
      <c r="BA1661" s="233"/>
      <c r="BB1661" s="233"/>
      <c r="BC1661" s="233"/>
      <c r="BD1661" s="233"/>
      <c r="BE1661" s="233"/>
      <c r="BF1661" s="233"/>
      <c r="BG1661" s="233"/>
      <c r="BH1661" s="233"/>
      <c r="BI1661" s="233"/>
      <c r="BJ1661" s="233"/>
      <c r="BK1661" s="233"/>
      <c r="BL1661" s="233"/>
      <c r="BM1661" s="233"/>
      <c r="BN1661" s="233"/>
      <c r="BO1661" s="233"/>
      <c r="BP1661" s="233"/>
      <c r="BQ1661" s="233"/>
      <c r="BR1661" s="233"/>
      <c r="BS1661" s="233"/>
      <c r="BT1661" s="233"/>
      <c r="BU1661" s="233"/>
      <c r="BV1661" s="233"/>
      <c r="BW1661" s="233"/>
      <c r="BX1661" s="233"/>
      <c r="BY1661" s="233"/>
      <c r="BZ1661" s="233"/>
      <c r="CA1661" s="233"/>
      <c r="CB1661" s="233"/>
      <c r="CC1661" s="233"/>
      <c r="CD1661" s="233"/>
      <c r="CE1661" s="233"/>
      <c r="CF1661" s="233"/>
      <c r="CG1661" s="233"/>
      <c r="CH1661" s="233"/>
      <c r="CI1661" s="233"/>
      <c r="CJ1661" s="233"/>
      <c r="CK1661" s="233"/>
      <c r="CL1661" s="233"/>
      <c r="CM1661" s="233"/>
      <c r="CN1661" s="233"/>
      <c r="CO1661" s="233"/>
      <c r="CP1661" s="233"/>
      <c r="CQ1661" s="233"/>
      <c r="CR1661" s="233"/>
      <c r="CS1661" s="233"/>
      <c r="CT1661" s="233"/>
      <c r="CU1661" s="233"/>
      <c r="CV1661" s="233"/>
      <c r="CW1661" s="233"/>
      <c r="CX1661" s="233"/>
      <c r="CY1661" s="233"/>
      <c r="CZ1661" s="233"/>
      <c r="DA1661" s="233"/>
      <c r="DB1661" s="233"/>
      <c r="DC1661" s="233"/>
      <c r="DD1661" s="233"/>
      <c r="DE1661" s="233"/>
      <c r="DF1661" s="233"/>
      <c r="DG1661" s="233"/>
      <c r="DH1661" s="233"/>
      <c r="DI1661" s="233"/>
      <c r="DJ1661" s="233"/>
      <c r="DK1661" s="233"/>
      <c r="DL1661" s="233"/>
      <c r="DM1661" s="233"/>
      <c r="DN1661" s="233"/>
      <c r="DO1661" s="233"/>
      <c r="DP1661" s="233"/>
      <c r="DQ1661" s="233"/>
      <c r="DR1661" s="233"/>
      <c r="DS1661" s="233"/>
    </row>
    <row r="1662" spans="1:123" ht="24" customHeight="1" x14ac:dyDescent="0.2">
      <c r="A1662" s="369"/>
      <c r="B1662" s="110"/>
      <c r="C1662" s="367" t="s">
        <v>604</v>
      </c>
      <c r="D1662" s="111"/>
      <c r="E1662" s="112"/>
      <c r="F1662" s="113"/>
      <c r="G1662" s="295"/>
    </row>
    <row r="1663" spans="1:123" s="232" customFormat="1" ht="24" customHeight="1" x14ac:dyDescent="0.2">
      <c r="A1663" s="229" t="str">
        <f t="shared" ref="A1663:A1676" si="498">IFERROR(VLOOKUP(C1663,Tabla_Insumos,4,FALSE),"")</f>
        <v/>
      </c>
      <c r="B1663" s="227" t="str">
        <f t="shared" ref="B1663:B1676" si="499">IFERROR(VLOOKUP(C1663,Tabla_Insumos,5,FALSE),"")</f>
        <v/>
      </c>
      <c r="C1663" s="228"/>
      <c r="D1663" s="229" t="str">
        <f t="shared" ref="D1663:D1676" si="500">IFERROR(VLOOKUP(C1663,Tabla_Insumos,2,FALSE),"")</f>
        <v/>
      </c>
      <c r="E1663" s="230"/>
      <c r="F1663" s="231">
        <f t="shared" ref="F1663:F1676" si="501">IFERROR(VLOOKUP(C1663,Tabla_Insumos,3,FALSE),0)</f>
        <v>0</v>
      </c>
      <c r="G1663" s="296">
        <f>ROUND(E1663*F1663,2)</f>
        <v>0</v>
      </c>
    </row>
    <row r="1664" spans="1:123" s="232" customFormat="1" ht="24" customHeight="1" x14ac:dyDescent="0.2">
      <c r="A1664" s="229" t="str">
        <f t="shared" si="498"/>
        <v/>
      </c>
      <c r="B1664" s="227" t="str">
        <f t="shared" si="499"/>
        <v/>
      </c>
      <c r="C1664" s="228"/>
      <c r="D1664" s="229" t="str">
        <f t="shared" si="500"/>
        <v/>
      </c>
      <c r="E1664" s="230"/>
      <c r="F1664" s="231">
        <f t="shared" si="501"/>
        <v>0</v>
      </c>
      <c r="G1664" s="296">
        <f t="shared" ref="G1664:G1676" si="502">ROUND(E1664*F1664,2)</f>
        <v>0</v>
      </c>
    </row>
    <row r="1665" spans="1:7" s="232" customFormat="1" ht="24" customHeight="1" x14ac:dyDescent="0.2">
      <c r="A1665" s="229" t="str">
        <f t="shared" si="498"/>
        <v/>
      </c>
      <c r="B1665" s="227" t="str">
        <f t="shared" si="499"/>
        <v/>
      </c>
      <c r="C1665" s="228"/>
      <c r="D1665" s="229" t="str">
        <f t="shared" si="500"/>
        <v/>
      </c>
      <c r="E1665" s="230"/>
      <c r="F1665" s="231">
        <f t="shared" si="501"/>
        <v>0</v>
      </c>
      <c r="G1665" s="296">
        <f t="shared" si="502"/>
        <v>0</v>
      </c>
    </row>
    <row r="1666" spans="1:7" s="232" customFormat="1" ht="24" customHeight="1" x14ac:dyDescent="0.2">
      <c r="A1666" s="229" t="str">
        <f t="shared" si="498"/>
        <v/>
      </c>
      <c r="B1666" s="227" t="str">
        <f t="shared" si="499"/>
        <v/>
      </c>
      <c r="C1666" s="228"/>
      <c r="D1666" s="229" t="str">
        <f t="shared" si="500"/>
        <v/>
      </c>
      <c r="E1666" s="230"/>
      <c r="F1666" s="231">
        <f t="shared" si="501"/>
        <v>0</v>
      </c>
      <c r="G1666" s="296">
        <f t="shared" si="502"/>
        <v>0</v>
      </c>
    </row>
    <row r="1667" spans="1:7" s="232" customFormat="1" ht="24" customHeight="1" x14ac:dyDescent="0.2">
      <c r="A1667" s="229" t="str">
        <f t="shared" si="498"/>
        <v/>
      </c>
      <c r="B1667" s="227" t="str">
        <f t="shared" si="499"/>
        <v/>
      </c>
      <c r="C1667" s="228"/>
      <c r="D1667" s="229" t="str">
        <f t="shared" si="500"/>
        <v/>
      </c>
      <c r="E1667" s="230"/>
      <c r="F1667" s="231">
        <f t="shared" si="501"/>
        <v>0</v>
      </c>
      <c r="G1667" s="296">
        <f t="shared" si="502"/>
        <v>0</v>
      </c>
    </row>
    <row r="1668" spans="1:7" s="232" customFormat="1" ht="24" customHeight="1" x14ac:dyDescent="0.2">
      <c r="A1668" s="229" t="str">
        <f t="shared" si="498"/>
        <v/>
      </c>
      <c r="B1668" s="227" t="str">
        <f t="shared" si="499"/>
        <v/>
      </c>
      <c r="C1668" s="228"/>
      <c r="D1668" s="229" t="str">
        <f t="shared" si="500"/>
        <v/>
      </c>
      <c r="E1668" s="230"/>
      <c r="F1668" s="231">
        <f t="shared" si="501"/>
        <v>0</v>
      </c>
      <c r="G1668" s="296">
        <f t="shared" si="502"/>
        <v>0</v>
      </c>
    </row>
    <row r="1669" spans="1:7" s="232" customFormat="1" ht="24" customHeight="1" x14ac:dyDescent="0.2">
      <c r="A1669" s="229" t="str">
        <f t="shared" si="498"/>
        <v/>
      </c>
      <c r="B1669" s="227" t="str">
        <f t="shared" si="499"/>
        <v/>
      </c>
      <c r="C1669" s="228"/>
      <c r="D1669" s="229" t="str">
        <f t="shared" si="500"/>
        <v/>
      </c>
      <c r="E1669" s="230"/>
      <c r="F1669" s="231">
        <f t="shared" si="501"/>
        <v>0</v>
      </c>
      <c r="G1669" s="296">
        <f t="shared" si="502"/>
        <v>0</v>
      </c>
    </row>
    <row r="1670" spans="1:7" s="232" customFormat="1" ht="24" customHeight="1" x14ac:dyDescent="0.2">
      <c r="A1670" s="229" t="str">
        <f t="shared" si="498"/>
        <v/>
      </c>
      <c r="B1670" s="227" t="str">
        <f t="shared" si="499"/>
        <v/>
      </c>
      <c r="C1670" s="228"/>
      <c r="D1670" s="229" t="str">
        <f t="shared" si="500"/>
        <v/>
      </c>
      <c r="E1670" s="230"/>
      <c r="F1670" s="231">
        <f t="shared" si="501"/>
        <v>0</v>
      </c>
      <c r="G1670" s="296">
        <f t="shared" si="502"/>
        <v>0</v>
      </c>
    </row>
    <row r="1671" spans="1:7" s="232" customFormat="1" ht="24" customHeight="1" x14ac:dyDescent="0.2">
      <c r="A1671" s="229" t="str">
        <f t="shared" si="498"/>
        <v/>
      </c>
      <c r="B1671" s="227" t="str">
        <f t="shared" si="499"/>
        <v/>
      </c>
      <c r="C1671" s="228"/>
      <c r="D1671" s="229" t="str">
        <f t="shared" si="500"/>
        <v/>
      </c>
      <c r="E1671" s="230"/>
      <c r="F1671" s="231">
        <f t="shared" si="501"/>
        <v>0</v>
      </c>
      <c r="G1671" s="296">
        <f t="shared" si="502"/>
        <v>0</v>
      </c>
    </row>
    <row r="1672" spans="1:7" s="232" customFormat="1" ht="24" customHeight="1" x14ac:dyDescent="0.2">
      <c r="A1672" s="229" t="str">
        <f t="shared" si="498"/>
        <v/>
      </c>
      <c r="B1672" s="227" t="str">
        <f t="shared" si="499"/>
        <v/>
      </c>
      <c r="C1672" s="228"/>
      <c r="D1672" s="229" t="str">
        <f t="shared" si="500"/>
        <v/>
      </c>
      <c r="E1672" s="230"/>
      <c r="F1672" s="231">
        <f t="shared" si="501"/>
        <v>0</v>
      </c>
      <c r="G1672" s="296">
        <f t="shared" si="502"/>
        <v>0</v>
      </c>
    </row>
    <row r="1673" spans="1:7" s="232" customFormat="1" ht="24" customHeight="1" x14ac:dyDescent="0.2">
      <c r="A1673" s="229" t="str">
        <f t="shared" si="498"/>
        <v/>
      </c>
      <c r="B1673" s="227" t="str">
        <f t="shared" si="499"/>
        <v/>
      </c>
      <c r="C1673" s="228"/>
      <c r="D1673" s="229" t="str">
        <f t="shared" si="500"/>
        <v/>
      </c>
      <c r="E1673" s="230"/>
      <c r="F1673" s="231">
        <f t="shared" si="501"/>
        <v>0</v>
      </c>
      <c r="G1673" s="296">
        <f t="shared" si="502"/>
        <v>0</v>
      </c>
    </row>
    <row r="1674" spans="1:7" s="232" customFormat="1" ht="24" customHeight="1" x14ac:dyDescent="0.2">
      <c r="A1674" s="229" t="str">
        <f t="shared" si="498"/>
        <v/>
      </c>
      <c r="B1674" s="227" t="str">
        <f t="shared" si="499"/>
        <v/>
      </c>
      <c r="C1674" s="228"/>
      <c r="D1674" s="229" t="str">
        <f t="shared" si="500"/>
        <v/>
      </c>
      <c r="E1674" s="230"/>
      <c r="F1674" s="231">
        <f t="shared" si="501"/>
        <v>0</v>
      </c>
      <c r="G1674" s="296">
        <f t="shared" si="502"/>
        <v>0</v>
      </c>
    </row>
    <row r="1675" spans="1:7" s="232" customFormat="1" ht="24" customHeight="1" x14ac:dyDescent="0.2">
      <c r="A1675" s="229" t="str">
        <f t="shared" si="498"/>
        <v/>
      </c>
      <c r="B1675" s="227" t="str">
        <f t="shared" si="499"/>
        <v/>
      </c>
      <c r="C1675" s="228"/>
      <c r="D1675" s="229" t="str">
        <f t="shared" si="500"/>
        <v/>
      </c>
      <c r="E1675" s="230"/>
      <c r="F1675" s="231">
        <f t="shared" si="501"/>
        <v>0</v>
      </c>
      <c r="G1675" s="296">
        <f t="shared" si="502"/>
        <v>0</v>
      </c>
    </row>
    <row r="1676" spans="1:7" s="232" customFormat="1" ht="24" customHeight="1" x14ac:dyDescent="0.2">
      <c r="A1676" s="229" t="str">
        <f t="shared" si="498"/>
        <v/>
      </c>
      <c r="B1676" s="227" t="str">
        <f t="shared" si="499"/>
        <v/>
      </c>
      <c r="C1676" s="228"/>
      <c r="D1676" s="229" t="str">
        <f t="shared" si="500"/>
        <v/>
      </c>
      <c r="E1676" s="230"/>
      <c r="F1676" s="231">
        <f t="shared" si="501"/>
        <v>0</v>
      </c>
      <c r="G1676" s="296">
        <f t="shared" si="502"/>
        <v>0</v>
      </c>
    </row>
    <row r="1677" spans="1:7" ht="24" customHeight="1" x14ac:dyDescent="0.2">
      <c r="A1677" s="297"/>
      <c r="B1677" s="97"/>
      <c r="C1677" s="97"/>
      <c r="D1677" s="103"/>
      <c r="E1677" s="104"/>
      <c r="F1677" s="368" t="s">
        <v>31</v>
      </c>
      <c r="G1677" s="298">
        <f>SUBTOTAL(9,G1663:G1676)</f>
        <v>0</v>
      </c>
    </row>
    <row r="1678" spans="1:7" ht="24" customHeight="1" x14ac:dyDescent="0.2">
      <c r="A1678" s="297"/>
      <c r="B1678" s="97"/>
      <c r="C1678" s="366" t="s">
        <v>605</v>
      </c>
      <c r="D1678" s="103"/>
      <c r="E1678" s="104"/>
      <c r="F1678" s="105"/>
      <c r="G1678" s="299"/>
    </row>
    <row r="1679" spans="1:7" s="232" customFormat="1" ht="24" customHeight="1" x14ac:dyDescent="0.2">
      <c r="A1679" s="229" t="str">
        <f t="shared" ref="A1679:A1686" si="503">IFERROR(VLOOKUP(C1679,Tabla_Insumos,4,FALSE),"")</f>
        <v/>
      </c>
      <c r="B1679" s="227">
        <f t="shared" ref="B1679:B1686" si="504">IFERROR(VLOOKUP(A1679,Tabla_Indices,5,FALSE),"")</f>
        <v>0</v>
      </c>
      <c r="C1679" s="228"/>
      <c r="D1679" s="229" t="str">
        <f t="shared" ref="D1679:D1686" si="505">IFERROR(VLOOKUP(C1679,Tabla_Insumos,2,FALSE),"")</f>
        <v/>
      </c>
      <c r="E1679" s="230"/>
      <c r="F1679" s="231">
        <f t="shared" ref="F1679:F1686" si="506">IFERROR(VLOOKUP(C1679,Tabla_Insumos,3,FALSE),0)</f>
        <v>0</v>
      </c>
      <c r="G1679" s="296">
        <f>ROUND(E1679*F1679,2)</f>
        <v>0</v>
      </c>
    </row>
    <row r="1680" spans="1:7" s="232" customFormat="1" ht="24" customHeight="1" x14ac:dyDescent="0.2">
      <c r="A1680" s="229" t="str">
        <f t="shared" si="503"/>
        <v/>
      </c>
      <c r="B1680" s="227">
        <f t="shared" si="504"/>
        <v>0</v>
      </c>
      <c r="C1680" s="228"/>
      <c r="D1680" s="229" t="str">
        <f t="shared" si="505"/>
        <v/>
      </c>
      <c r="E1680" s="230"/>
      <c r="F1680" s="231">
        <f t="shared" si="506"/>
        <v>0</v>
      </c>
      <c r="G1680" s="296">
        <f>ROUND(E1680*F1680,2)</f>
        <v>0</v>
      </c>
    </row>
    <row r="1681" spans="1:7" s="232" customFormat="1" ht="24" customHeight="1" x14ac:dyDescent="0.2">
      <c r="A1681" s="229" t="str">
        <f t="shared" si="503"/>
        <v/>
      </c>
      <c r="B1681" s="227">
        <f t="shared" si="504"/>
        <v>0</v>
      </c>
      <c r="C1681" s="228"/>
      <c r="D1681" s="229" t="str">
        <f t="shared" si="505"/>
        <v/>
      </c>
      <c r="E1681" s="230"/>
      <c r="F1681" s="231">
        <f t="shared" si="506"/>
        <v>0</v>
      </c>
      <c r="G1681" s="296">
        <f t="shared" ref="G1681:G1686" si="507">ROUND(E1681*F1681,2)</f>
        <v>0</v>
      </c>
    </row>
    <row r="1682" spans="1:7" s="232" customFormat="1" ht="24" customHeight="1" x14ac:dyDescent="0.2">
      <c r="A1682" s="229" t="str">
        <f t="shared" si="503"/>
        <v/>
      </c>
      <c r="B1682" s="227">
        <f t="shared" si="504"/>
        <v>0</v>
      </c>
      <c r="C1682" s="228"/>
      <c r="D1682" s="229" t="str">
        <f t="shared" si="505"/>
        <v/>
      </c>
      <c r="E1682" s="230"/>
      <c r="F1682" s="231">
        <f t="shared" si="506"/>
        <v>0</v>
      </c>
      <c r="G1682" s="296">
        <f t="shared" si="507"/>
        <v>0</v>
      </c>
    </row>
    <row r="1683" spans="1:7" s="232" customFormat="1" ht="24" customHeight="1" x14ac:dyDescent="0.2">
      <c r="A1683" s="229" t="str">
        <f t="shared" si="503"/>
        <v/>
      </c>
      <c r="B1683" s="227">
        <f t="shared" si="504"/>
        <v>0</v>
      </c>
      <c r="C1683" s="228"/>
      <c r="D1683" s="229" t="str">
        <f t="shared" si="505"/>
        <v/>
      </c>
      <c r="E1683" s="230"/>
      <c r="F1683" s="231">
        <f t="shared" si="506"/>
        <v>0</v>
      </c>
      <c r="G1683" s="296">
        <f t="shared" si="507"/>
        <v>0</v>
      </c>
    </row>
    <row r="1684" spans="1:7" s="232" customFormat="1" ht="24" customHeight="1" x14ac:dyDescent="0.2">
      <c r="A1684" s="229" t="str">
        <f t="shared" si="503"/>
        <v/>
      </c>
      <c r="B1684" s="227">
        <f t="shared" si="504"/>
        <v>0</v>
      </c>
      <c r="C1684" s="228"/>
      <c r="D1684" s="229" t="str">
        <f t="shared" si="505"/>
        <v/>
      </c>
      <c r="E1684" s="230"/>
      <c r="F1684" s="231">
        <f t="shared" si="506"/>
        <v>0</v>
      </c>
      <c r="G1684" s="296">
        <f t="shared" si="507"/>
        <v>0</v>
      </c>
    </row>
    <row r="1685" spans="1:7" s="232" customFormat="1" ht="24" customHeight="1" x14ac:dyDescent="0.2">
      <c r="A1685" s="229" t="str">
        <f t="shared" si="503"/>
        <v/>
      </c>
      <c r="B1685" s="227">
        <f t="shared" si="504"/>
        <v>0</v>
      </c>
      <c r="C1685" s="228"/>
      <c r="D1685" s="229" t="str">
        <f t="shared" si="505"/>
        <v/>
      </c>
      <c r="E1685" s="230"/>
      <c r="F1685" s="231">
        <f t="shared" si="506"/>
        <v>0</v>
      </c>
      <c r="G1685" s="296">
        <f t="shared" si="507"/>
        <v>0</v>
      </c>
    </row>
    <row r="1686" spans="1:7" s="232" customFormat="1" ht="24" customHeight="1" x14ac:dyDescent="0.2">
      <c r="A1686" s="229" t="str">
        <f t="shared" si="503"/>
        <v/>
      </c>
      <c r="B1686" s="227">
        <f t="shared" si="504"/>
        <v>0</v>
      </c>
      <c r="C1686" s="228"/>
      <c r="D1686" s="229" t="str">
        <f t="shared" si="505"/>
        <v/>
      </c>
      <c r="E1686" s="230"/>
      <c r="F1686" s="231">
        <f t="shared" si="506"/>
        <v>0</v>
      </c>
      <c r="G1686" s="296">
        <f t="shared" si="507"/>
        <v>0</v>
      </c>
    </row>
    <row r="1687" spans="1:7" ht="24" customHeight="1" x14ac:dyDescent="0.2">
      <c r="A1687" s="297"/>
      <c r="B1687" s="97"/>
      <c r="C1687" s="97"/>
      <c r="D1687" s="103"/>
      <c r="E1687" s="104"/>
      <c r="F1687" s="368" t="s">
        <v>32</v>
      </c>
      <c r="G1687" s="298">
        <f>SUBTOTAL(9,G1679:G1686)</f>
        <v>0</v>
      </c>
    </row>
    <row r="1688" spans="1:7" ht="24" customHeight="1" x14ac:dyDescent="0.2">
      <c r="A1688" s="297"/>
      <c r="B1688" s="97"/>
      <c r="C1688" s="366" t="s">
        <v>606</v>
      </c>
      <c r="D1688" s="103"/>
      <c r="E1688" s="104"/>
      <c r="F1688" s="105"/>
      <c r="G1688" s="299"/>
    </row>
    <row r="1689" spans="1:7" s="232" customFormat="1" ht="24" customHeight="1" x14ac:dyDescent="0.2">
      <c r="A1689" s="229" t="str">
        <f t="shared" ref="A1689:A1697" si="508">IFERROR(VLOOKUP(C1689,Tabla_Insumos,4,FALSE),"")</f>
        <v/>
      </c>
      <c r="B1689" s="227" t="str">
        <f t="shared" ref="B1689:B1697" si="509">IFERROR(VLOOKUP(C1689,Tabla_Insumos,5,FALSE),"")</f>
        <v/>
      </c>
      <c r="C1689" s="228"/>
      <c r="D1689" s="229" t="str">
        <f t="shared" ref="D1689:D1697" si="510">IFERROR(VLOOKUP(C1689,Tabla_Insumos,2,FALSE),"")</f>
        <v/>
      </c>
      <c r="E1689" s="230"/>
      <c r="F1689" s="231">
        <f t="shared" ref="F1689:F1697" si="511">IFERROR(VLOOKUP(C1689,Tabla_Insumos,3,FALSE),0)</f>
        <v>0</v>
      </c>
      <c r="G1689" s="296">
        <f t="shared" ref="G1689:G1697" si="512">ROUND(E1689*F1689,2)</f>
        <v>0</v>
      </c>
    </row>
    <row r="1690" spans="1:7" s="232" customFormat="1" ht="24" customHeight="1" x14ac:dyDescent="0.2">
      <c r="A1690" s="229" t="str">
        <f t="shared" si="508"/>
        <v/>
      </c>
      <c r="B1690" s="227" t="str">
        <f t="shared" si="509"/>
        <v/>
      </c>
      <c r="C1690" s="228"/>
      <c r="D1690" s="229" t="str">
        <f t="shared" si="510"/>
        <v/>
      </c>
      <c r="E1690" s="230"/>
      <c r="F1690" s="231">
        <f t="shared" si="511"/>
        <v>0</v>
      </c>
      <c r="G1690" s="296">
        <f t="shared" si="512"/>
        <v>0</v>
      </c>
    </row>
    <row r="1691" spans="1:7" s="232" customFormat="1" ht="24" customHeight="1" x14ac:dyDescent="0.2">
      <c r="A1691" s="229" t="str">
        <f t="shared" si="508"/>
        <v/>
      </c>
      <c r="B1691" s="227" t="str">
        <f t="shared" si="509"/>
        <v/>
      </c>
      <c r="C1691" s="228"/>
      <c r="D1691" s="229" t="str">
        <f t="shared" si="510"/>
        <v/>
      </c>
      <c r="E1691" s="230"/>
      <c r="F1691" s="231">
        <f t="shared" si="511"/>
        <v>0</v>
      </c>
      <c r="G1691" s="296">
        <f t="shared" si="512"/>
        <v>0</v>
      </c>
    </row>
    <row r="1692" spans="1:7" s="232" customFormat="1" ht="24" customHeight="1" x14ac:dyDescent="0.2">
      <c r="A1692" s="229" t="str">
        <f t="shared" si="508"/>
        <v/>
      </c>
      <c r="B1692" s="227" t="str">
        <f t="shared" si="509"/>
        <v/>
      </c>
      <c r="C1692" s="228"/>
      <c r="D1692" s="229" t="str">
        <f t="shared" si="510"/>
        <v/>
      </c>
      <c r="E1692" s="230"/>
      <c r="F1692" s="231">
        <f t="shared" si="511"/>
        <v>0</v>
      </c>
      <c r="G1692" s="296">
        <f t="shared" si="512"/>
        <v>0</v>
      </c>
    </row>
    <row r="1693" spans="1:7" s="232" customFormat="1" ht="24" customHeight="1" x14ac:dyDescent="0.2">
      <c r="A1693" s="229" t="str">
        <f t="shared" si="508"/>
        <v/>
      </c>
      <c r="B1693" s="227" t="str">
        <f t="shared" si="509"/>
        <v/>
      </c>
      <c r="C1693" s="228"/>
      <c r="D1693" s="229" t="str">
        <f t="shared" si="510"/>
        <v/>
      </c>
      <c r="E1693" s="230"/>
      <c r="F1693" s="231">
        <f t="shared" si="511"/>
        <v>0</v>
      </c>
      <c r="G1693" s="296">
        <f t="shared" si="512"/>
        <v>0</v>
      </c>
    </row>
    <row r="1694" spans="1:7" s="232" customFormat="1" ht="24" customHeight="1" x14ac:dyDescent="0.2">
      <c r="A1694" s="229" t="str">
        <f t="shared" si="508"/>
        <v/>
      </c>
      <c r="B1694" s="227" t="str">
        <f t="shared" si="509"/>
        <v/>
      </c>
      <c r="C1694" s="228"/>
      <c r="D1694" s="229" t="str">
        <f t="shared" si="510"/>
        <v/>
      </c>
      <c r="E1694" s="230"/>
      <c r="F1694" s="231">
        <f t="shared" si="511"/>
        <v>0</v>
      </c>
      <c r="G1694" s="296">
        <f t="shared" si="512"/>
        <v>0</v>
      </c>
    </row>
    <row r="1695" spans="1:7" s="232" customFormat="1" ht="24" customHeight="1" x14ac:dyDescent="0.2">
      <c r="A1695" s="229" t="str">
        <f t="shared" si="508"/>
        <v/>
      </c>
      <c r="B1695" s="227" t="str">
        <f t="shared" si="509"/>
        <v/>
      </c>
      <c r="C1695" s="228"/>
      <c r="D1695" s="229" t="str">
        <f t="shared" si="510"/>
        <v/>
      </c>
      <c r="E1695" s="230"/>
      <c r="F1695" s="231">
        <f t="shared" si="511"/>
        <v>0</v>
      </c>
      <c r="G1695" s="296">
        <f t="shared" si="512"/>
        <v>0</v>
      </c>
    </row>
    <row r="1696" spans="1:7" s="232" customFormat="1" ht="24" customHeight="1" x14ac:dyDescent="0.2">
      <c r="A1696" s="229" t="str">
        <f t="shared" si="508"/>
        <v/>
      </c>
      <c r="B1696" s="227" t="str">
        <f t="shared" si="509"/>
        <v/>
      </c>
      <c r="C1696" s="228"/>
      <c r="D1696" s="229" t="str">
        <f t="shared" si="510"/>
        <v/>
      </c>
      <c r="E1696" s="230"/>
      <c r="F1696" s="231">
        <f t="shared" si="511"/>
        <v>0</v>
      </c>
      <c r="G1696" s="296">
        <f t="shared" si="512"/>
        <v>0</v>
      </c>
    </row>
    <row r="1697" spans="1:123" s="232" customFormat="1" ht="24" customHeight="1" x14ac:dyDescent="0.2">
      <c r="A1697" s="229" t="str">
        <f t="shared" si="508"/>
        <v/>
      </c>
      <c r="B1697" s="227" t="str">
        <f t="shared" si="509"/>
        <v/>
      </c>
      <c r="C1697" s="228"/>
      <c r="D1697" s="229" t="str">
        <f t="shared" si="510"/>
        <v/>
      </c>
      <c r="E1697" s="230"/>
      <c r="F1697" s="231">
        <f t="shared" si="511"/>
        <v>0</v>
      </c>
      <c r="G1697" s="296">
        <f t="shared" si="512"/>
        <v>0</v>
      </c>
    </row>
    <row r="1698" spans="1:123" ht="24" customHeight="1" x14ac:dyDescent="0.2">
      <c r="A1698" s="300"/>
      <c r="B1698" s="103"/>
      <c r="C1698" s="97"/>
      <c r="D1698" s="103"/>
      <c r="E1698" s="104"/>
      <c r="F1698" s="368" t="s">
        <v>33</v>
      </c>
      <c r="G1698" s="298">
        <f>SUBTOTAL(9,G1689:G1697)</f>
        <v>0</v>
      </c>
    </row>
    <row r="1699" spans="1:123" ht="24" customHeight="1" x14ac:dyDescent="0.2">
      <c r="A1699" s="301"/>
      <c r="B1699" s="103"/>
      <c r="C1699" s="97"/>
      <c r="D1699" s="103"/>
      <c r="E1699" s="104"/>
      <c r="F1699" s="105"/>
      <c r="G1699" s="299"/>
    </row>
    <row r="1700" spans="1:123" ht="24" customHeight="1" x14ac:dyDescent="0.2">
      <c r="A1700" s="302" t="str">
        <f>B1658</f>
        <v/>
      </c>
      <c r="B1700" s="303" t="str">
        <f>C1658</f>
        <v/>
      </c>
      <c r="C1700" s="111"/>
      <c r="D1700" s="111" t="s">
        <v>34</v>
      </c>
      <c r="E1700" s="112"/>
      <c r="F1700" s="305" t="s">
        <v>35</v>
      </c>
      <c r="G1700" s="304">
        <f>SUBTOTAL(9,G1663:G1699)</f>
        <v>0</v>
      </c>
    </row>
    <row r="1702" spans="1:123" ht="24" customHeight="1" x14ac:dyDescent="0.2">
      <c r="A1702" s="284" t="s">
        <v>37</v>
      </c>
      <c r="B1702" s="285"/>
      <c r="C1702" s="285"/>
      <c r="D1702" s="285"/>
      <c r="E1702" s="285"/>
      <c r="F1702" s="285"/>
      <c r="G1702" s="286"/>
    </row>
    <row r="1703" spans="1:123" ht="24" customHeight="1" x14ac:dyDescent="0.2">
      <c r="A1703" s="287" t="s">
        <v>602</v>
      </c>
      <c r="B1703" s="99" t="str">
        <f>Comitente</f>
        <v>DIRECCION PROVINCIAL REDES DE GAS</v>
      </c>
      <c r="C1703" s="94"/>
      <c r="D1703" s="100"/>
      <c r="E1703" s="100"/>
      <c r="F1703" s="101"/>
      <c r="G1703" s="288"/>
    </row>
    <row r="1704" spans="1:123" ht="24" customHeight="1" x14ac:dyDescent="0.2">
      <c r="A1704" s="287" t="s">
        <v>603</v>
      </c>
      <c r="B1704" s="99">
        <f>Contratista</f>
        <v>0</v>
      </c>
      <c r="C1704" s="95"/>
      <c r="D1704" s="95"/>
      <c r="E1704" s="95"/>
      <c r="F1704" s="102"/>
      <c r="G1704" s="289"/>
    </row>
    <row r="1705" spans="1:123" ht="24" customHeight="1" x14ac:dyDescent="0.2">
      <c r="A1705" s="287" t="s">
        <v>24</v>
      </c>
      <c r="B1705" s="99" t="str">
        <f>Obra</f>
        <v>“SERVICIO de MANTENIMIENTO de las INSTALACIONES de GAS en los ESTABLECIMIENTOS EDUCATIVOS”</v>
      </c>
      <c r="C1705" s="95"/>
      <c r="D1705" s="95"/>
      <c r="E1705" s="95"/>
      <c r="F1705" s="102" t="s">
        <v>38</v>
      </c>
      <c r="G1705" s="290">
        <f>Fecha_Base</f>
        <v>0</v>
      </c>
    </row>
    <row r="1706" spans="1:123" ht="24" customHeight="1" x14ac:dyDescent="0.2">
      <c r="A1706" s="291" t="s">
        <v>601</v>
      </c>
      <c r="B1706" s="96" t="str">
        <f>Ubicación</f>
        <v>DEPARTAMENTO JACHAL A</v>
      </c>
      <c r="C1706" s="96"/>
      <c r="D1706" s="103"/>
      <c r="E1706" s="104"/>
      <c r="F1706" s="105"/>
      <c r="G1706" s="292"/>
    </row>
    <row r="1707" spans="1:123" ht="24" customHeight="1" x14ac:dyDescent="0.2">
      <c r="A1707" s="291" t="s">
        <v>39</v>
      </c>
      <c r="B1707" s="106" t="str">
        <f>IFERROR(VALUE(LEFT(B1708,FIND(".",B1708)-1)),"")</f>
        <v/>
      </c>
      <c r="C1707" s="97" t="str">
        <f>IFERROR(VLOOKUP(B1707,Tabla_CyP,2,FALSE),"")</f>
        <v/>
      </c>
      <c r="D1707" s="97"/>
      <c r="E1707" s="104"/>
      <c r="F1707" s="105"/>
      <c r="G1707" s="292"/>
    </row>
    <row r="1708" spans="1:123" ht="24" customHeight="1" x14ac:dyDescent="0.2">
      <c r="A1708" s="291" t="s">
        <v>25</v>
      </c>
      <c r="B1708" s="107" t="str">
        <f>IFERROR(VLOOKUP(COUNTIF($A$1:A1708,"ANALISIS DE PRECIOS"),Tabla_NumeroItem,2,FALSE),"")</f>
        <v/>
      </c>
      <c r="C1708" s="97" t="str">
        <f>IFERROR(VLOOKUP(B1708,Tabla_CyP,2,FALSE),"")</f>
        <v/>
      </c>
      <c r="D1708" s="103"/>
      <c r="E1708" s="104"/>
      <c r="F1708" s="102" t="s">
        <v>26</v>
      </c>
      <c r="G1708" s="293" t="str">
        <f>IFERROR(VLOOKUP(B1708,Tabla_CyP,4,FALSE),"")</f>
        <v/>
      </c>
    </row>
    <row r="1709" spans="1:123" ht="24" customHeight="1" x14ac:dyDescent="0.2">
      <c r="A1709" s="291"/>
      <c r="B1709" s="96"/>
      <c r="C1709" s="97"/>
      <c r="D1709" s="103"/>
      <c r="E1709" s="104"/>
      <c r="F1709" s="105"/>
      <c r="G1709" s="292"/>
    </row>
    <row r="1710" spans="1:123" ht="24" customHeight="1" x14ac:dyDescent="0.2">
      <c r="A1710" s="389" t="s">
        <v>507</v>
      </c>
      <c r="B1710" s="390"/>
      <c r="C1710" s="391" t="s">
        <v>0</v>
      </c>
      <c r="D1710" s="391" t="s">
        <v>27</v>
      </c>
      <c r="E1710" s="393" t="s">
        <v>28</v>
      </c>
      <c r="F1710" s="387" t="s">
        <v>29</v>
      </c>
      <c r="G1710" s="387" t="s">
        <v>30</v>
      </c>
    </row>
    <row r="1711" spans="1:123" s="109" customFormat="1" ht="24" customHeight="1" x14ac:dyDescent="0.2">
      <c r="A1711" s="108" t="s">
        <v>508</v>
      </c>
      <c r="B1711" s="108" t="s">
        <v>509</v>
      </c>
      <c r="C1711" s="392"/>
      <c r="D1711" s="392"/>
      <c r="E1711" s="394"/>
      <c r="F1711" s="388"/>
      <c r="G1711" s="388"/>
      <c r="H1711" s="233"/>
      <c r="I1711" s="233"/>
      <c r="J1711" s="233"/>
      <c r="K1711" s="233"/>
      <c r="L1711" s="233"/>
      <c r="M1711" s="233"/>
      <c r="N1711" s="233"/>
      <c r="O1711" s="233"/>
      <c r="P1711" s="233"/>
      <c r="Q1711" s="233"/>
      <c r="R1711" s="233"/>
      <c r="S1711" s="233"/>
      <c r="T1711" s="233"/>
      <c r="U1711" s="233"/>
      <c r="V1711" s="233"/>
      <c r="W1711" s="233"/>
      <c r="X1711" s="233"/>
      <c r="Y1711" s="233"/>
      <c r="Z1711" s="233"/>
      <c r="AA1711" s="233"/>
      <c r="AB1711" s="233"/>
      <c r="AC1711" s="233"/>
      <c r="AD1711" s="233"/>
      <c r="AE1711" s="233"/>
      <c r="AF1711" s="233"/>
      <c r="AG1711" s="233"/>
      <c r="AH1711" s="233"/>
      <c r="AI1711" s="233"/>
      <c r="AJ1711" s="233"/>
      <c r="AK1711" s="233"/>
      <c r="AL1711" s="233"/>
      <c r="AM1711" s="233"/>
      <c r="AN1711" s="233"/>
      <c r="AO1711" s="233"/>
      <c r="AP1711" s="233"/>
      <c r="AQ1711" s="233"/>
      <c r="AR1711" s="233"/>
      <c r="AS1711" s="233"/>
      <c r="AT1711" s="233"/>
      <c r="AU1711" s="233"/>
      <c r="AV1711" s="233"/>
      <c r="AW1711" s="233"/>
      <c r="AX1711" s="233"/>
      <c r="AY1711" s="233"/>
      <c r="AZ1711" s="233"/>
      <c r="BA1711" s="233"/>
      <c r="BB1711" s="233"/>
      <c r="BC1711" s="233"/>
      <c r="BD1711" s="233"/>
      <c r="BE1711" s="233"/>
      <c r="BF1711" s="233"/>
      <c r="BG1711" s="233"/>
      <c r="BH1711" s="233"/>
      <c r="BI1711" s="233"/>
      <c r="BJ1711" s="233"/>
      <c r="BK1711" s="233"/>
      <c r="BL1711" s="233"/>
      <c r="BM1711" s="233"/>
      <c r="BN1711" s="233"/>
      <c r="BO1711" s="233"/>
      <c r="BP1711" s="233"/>
      <c r="BQ1711" s="233"/>
      <c r="BR1711" s="233"/>
      <c r="BS1711" s="233"/>
      <c r="BT1711" s="233"/>
      <c r="BU1711" s="233"/>
      <c r="BV1711" s="233"/>
      <c r="BW1711" s="233"/>
      <c r="BX1711" s="233"/>
      <c r="BY1711" s="233"/>
      <c r="BZ1711" s="233"/>
      <c r="CA1711" s="233"/>
      <c r="CB1711" s="233"/>
      <c r="CC1711" s="233"/>
      <c r="CD1711" s="233"/>
      <c r="CE1711" s="233"/>
      <c r="CF1711" s="233"/>
      <c r="CG1711" s="233"/>
      <c r="CH1711" s="233"/>
      <c r="CI1711" s="233"/>
      <c r="CJ1711" s="233"/>
      <c r="CK1711" s="233"/>
      <c r="CL1711" s="233"/>
      <c r="CM1711" s="233"/>
      <c r="CN1711" s="233"/>
      <c r="CO1711" s="233"/>
      <c r="CP1711" s="233"/>
      <c r="CQ1711" s="233"/>
      <c r="CR1711" s="233"/>
      <c r="CS1711" s="233"/>
      <c r="CT1711" s="233"/>
      <c r="CU1711" s="233"/>
      <c r="CV1711" s="233"/>
      <c r="CW1711" s="233"/>
      <c r="CX1711" s="233"/>
      <c r="CY1711" s="233"/>
      <c r="CZ1711" s="233"/>
      <c r="DA1711" s="233"/>
      <c r="DB1711" s="233"/>
      <c r="DC1711" s="233"/>
      <c r="DD1711" s="233"/>
      <c r="DE1711" s="233"/>
      <c r="DF1711" s="233"/>
      <c r="DG1711" s="233"/>
      <c r="DH1711" s="233"/>
      <c r="DI1711" s="233"/>
      <c r="DJ1711" s="233"/>
      <c r="DK1711" s="233"/>
      <c r="DL1711" s="233"/>
      <c r="DM1711" s="233"/>
      <c r="DN1711" s="233"/>
      <c r="DO1711" s="233"/>
      <c r="DP1711" s="233"/>
      <c r="DQ1711" s="233"/>
      <c r="DR1711" s="233"/>
      <c r="DS1711" s="233"/>
    </row>
    <row r="1712" spans="1:123" ht="24" customHeight="1" x14ac:dyDescent="0.2">
      <c r="A1712" s="369"/>
      <c r="B1712" s="110"/>
      <c r="C1712" s="367" t="s">
        <v>604</v>
      </c>
      <c r="D1712" s="111"/>
      <c r="E1712" s="112"/>
      <c r="F1712" s="113"/>
      <c r="G1712" s="295"/>
    </row>
    <row r="1713" spans="1:7" s="232" customFormat="1" ht="24" customHeight="1" x14ac:dyDescent="0.2">
      <c r="A1713" s="229" t="str">
        <f t="shared" ref="A1713:A1726" si="513">IFERROR(VLOOKUP(C1713,Tabla_Insumos,4,FALSE),"")</f>
        <v/>
      </c>
      <c r="B1713" s="227" t="str">
        <f t="shared" ref="B1713:B1726" si="514">IFERROR(VLOOKUP(C1713,Tabla_Insumos,5,FALSE),"")</f>
        <v/>
      </c>
      <c r="C1713" s="228"/>
      <c r="D1713" s="229" t="str">
        <f t="shared" ref="D1713:D1726" si="515">IFERROR(VLOOKUP(C1713,Tabla_Insumos,2,FALSE),"")</f>
        <v/>
      </c>
      <c r="E1713" s="230"/>
      <c r="F1713" s="231">
        <f t="shared" ref="F1713:F1726" si="516">IFERROR(VLOOKUP(C1713,Tabla_Insumos,3,FALSE),0)</f>
        <v>0</v>
      </c>
      <c r="G1713" s="296">
        <f>ROUND(E1713*F1713,2)</f>
        <v>0</v>
      </c>
    </row>
    <row r="1714" spans="1:7" s="232" customFormat="1" ht="24" customHeight="1" x14ac:dyDescent="0.2">
      <c r="A1714" s="229" t="str">
        <f t="shared" si="513"/>
        <v/>
      </c>
      <c r="B1714" s="227" t="str">
        <f t="shared" si="514"/>
        <v/>
      </c>
      <c r="C1714" s="228"/>
      <c r="D1714" s="229" t="str">
        <f t="shared" si="515"/>
        <v/>
      </c>
      <c r="E1714" s="230"/>
      <c r="F1714" s="231">
        <f t="shared" si="516"/>
        <v>0</v>
      </c>
      <c r="G1714" s="296">
        <f t="shared" ref="G1714:G1726" si="517">ROUND(E1714*F1714,2)</f>
        <v>0</v>
      </c>
    </row>
    <row r="1715" spans="1:7" s="232" customFormat="1" ht="24" customHeight="1" x14ac:dyDescent="0.2">
      <c r="A1715" s="229" t="str">
        <f t="shared" si="513"/>
        <v/>
      </c>
      <c r="B1715" s="227" t="str">
        <f t="shared" si="514"/>
        <v/>
      </c>
      <c r="C1715" s="228"/>
      <c r="D1715" s="229" t="str">
        <f t="shared" si="515"/>
        <v/>
      </c>
      <c r="E1715" s="230"/>
      <c r="F1715" s="231">
        <f t="shared" si="516"/>
        <v>0</v>
      </c>
      <c r="G1715" s="296">
        <f t="shared" si="517"/>
        <v>0</v>
      </c>
    </row>
    <row r="1716" spans="1:7" s="232" customFormat="1" ht="24" customHeight="1" x14ac:dyDescent="0.2">
      <c r="A1716" s="229" t="str">
        <f t="shared" si="513"/>
        <v/>
      </c>
      <c r="B1716" s="227" t="str">
        <f t="shared" si="514"/>
        <v/>
      </c>
      <c r="C1716" s="228"/>
      <c r="D1716" s="229" t="str">
        <f t="shared" si="515"/>
        <v/>
      </c>
      <c r="E1716" s="230"/>
      <c r="F1716" s="231">
        <f t="shared" si="516"/>
        <v>0</v>
      </c>
      <c r="G1716" s="296">
        <f t="shared" si="517"/>
        <v>0</v>
      </c>
    </row>
    <row r="1717" spans="1:7" s="232" customFormat="1" ht="24" customHeight="1" x14ac:dyDescent="0.2">
      <c r="A1717" s="229" t="str">
        <f t="shared" si="513"/>
        <v/>
      </c>
      <c r="B1717" s="227" t="str">
        <f t="shared" si="514"/>
        <v/>
      </c>
      <c r="C1717" s="228"/>
      <c r="D1717" s="229" t="str">
        <f t="shared" si="515"/>
        <v/>
      </c>
      <c r="E1717" s="230"/>
      <c r="F1717" s="231">
        <f t="shared" si="516"/>
        <v>0</v>
      </c>
      <c r="G1717" s="296">
        <f t="shared" si="517"/>
        <v>0</v>
      </c>
    </row>
    <row r="1718" spans="1:7" s="232" customFormat="1" ht="24" customHeight="1" x14ac:dyDescent="0.2">
      <c r="A1718" s="229" t="str">
        <f t="shared" si="513"/>
        <v/>
      </c>
      <c r="B1718" s="227" t="str">
        <f t="shared" si="514"/>
        <v/>
      </c>
      <c r="C1718" s="228"/>
      <c r="D1718" s="229" t="str">
        <f t="shared" si="515"/>
        <v/>
      </c>
      <c r="E1718" s="230"/>
      <c r="F1718" s="231">
        <f t="shared" si="516"/>
        <v>0</v>
      </c>
      <c r="G1718" s="296">
        <f t="shared" si="517"/>
        <v>0</v>
      </c>
    </row>
    <row r="1719" spans="1:7" s="232" customFormat="1" ht="24" customHeight="1" x14ac:dyDescent="0.2">
      <c r="A1719" s="229" t="str">
        <f t="shared" si="513"/>
        <v/>
      </c>
      <c r="B1719" s="227" t="str">
        <f t="shared" si="514"/>
        <v/>
      </c>
      <c r="C1719" s="228"/>
      <c r="D1719" s="229" t="str">
        <f t="shared" si="515"/>
        <v/>
      </c>
      <c r="E1719" s="230"/>
      <c r="F1719" s="231">
        <f t="shared" si="516"/>
        <v>0</v>
      </c>
      <c r="G1719" s="296">
        <f t="shared" si="517"/>
        <v>0</v>
      </c>
    </row>
    <row r="1720" spans="1:7" s="232" customFormat="1" ht="24" customHeight="1" x14ac:dyDescent="0.2">
      <c r="A1720" s="229" t="str">
        <f t="shared" si="513"/>
        <v/>
      </c>
      <c r="B1720" s="227" t="str">
        <f t="shared" si="514"/>
        <v/>
      </c>
      <c r="C1720" s="228"/>
      <c r="D1720" s="229" t="str">
        <f t="shared" si="515"/>
        <v/>
      </c>
      <c r="E1720" s="230"/>
      <c r="F1720" s="231">
        <f t="shared" si="516"/>
        <v>0</v>
      </c>
      <c r="G1720" s="296">
        <f t="shared" si="517"/>
        <v>0</v>
      </c>
    </row>
    <row r="1721" spans="1:7" s="232" customFormat="1" ht="24" customHeight="1" x14ac:dyDescent="0.2">
      <c r="A1721" s="229" t="str">
        <f t="shared" si="513"/>
        <v/>
      </c>
      <c r="B1721" s="227" t="str">
        <f t="shared" si="514"/>
        <v/>
      </c>
      <c r="C1721" s="228"/>
      <c r="D1721" s="229" t="str">
        <f t="shared" si="515"/>
        <v/>
      </c>
      <c r="E1721" s="230"/>
      <c r="F1721" s="231">
        <f t="shared" si="516"/>
        <v>0</v>
      </c>
      <c r="G1721" s="296">
        <f t="shared" si="517"/>
        <v>0</v>
      </c>
    </row>
    <row r="1722" spans="1:7" s="232" customFormat="1" ht="24" customHeight="1" x14ac:dyDescent="0.2">
      <c r="A1722" s="229" t="str">
        <f t="shared" si="513"/>
        <v/>
      </c>
      <c r="B1722" s="227" t="str">
        <f t="shared" si="514"/>
        <v/>
      </c>
      <c r="C1722" s="228"/>
      <c r="D1722" s="229" t="str">
        <f t="shared" si="515"/>
        <v/>
      </c>
      <c r="E1722" s="230"/>
      <c r="F1722" s="231">
        <f t="shared" si="516"/>
        <v>0</v>
      </c>
      <c r="G1722" s="296">
        <f t="shared" si="517"/>
        <v>0</v>
      </c>
    </row>
    <row r="1723" spans="1:7" s="232" customFormat="1" ht="24" customHeight="1" x14ac:dyDescent="0.2">
      <c r="A1723" s="229" t="str">
        <f t="shared" si="513"/>
        <v/>
      </c>
      <c r="B1723" s="227" t="str">
        <f t="shared" si="514"/>
        <v/>
      </c>
      <c r="C1723" s="228"/>
      <c r="D1723" s="229" t="str">
        <f t="shared" si="515"/>
        <v/>
      </c>
      <c r="E1723" s="230"/>
      <c r="F1723" s="231">
        <f t="shared" si="516"/>
        <v>0</v>
      </c>
      <c r="G1723" s="296">
        <f t="shared" si="517"/>
        <v>0</v>
      </c>
    </row>
    <row r="1724" spans="1:7" s="232" customFormat="1" ht="24" customHeight="1" x14ac:dyDescent="0.2">
      <c r="A1724" s="229" t="str">
        <f t="shared" si="513"/>
        <v/>
      </c>
      <c r="B1724" s="227" t="str">
        <f t="shared" si="514"/>
        <v/>
      </c>
      <c r="C1724" s="228"/>
      <c r="D1724" s="229" t="str">
        <f t="shared" si="515"/>
        <v/>
      </c>
      <c r="E1724" s="230"/>
      <c r="F1724" s="231">
        <f t="shared" si="516"/>
        <v>0</v>
      </c>
      <c r="G1724" s="296">
        <f t="shared" si="517"/>
        <v>0</v>
      </c>
    </row>
    <row r="1725" spans="1:7" s="232" customFormat="1" ht="24" customHeight="1" x14ac:dyDescent="0.2">
      <c r="A1725" s="229" t="str">
        <f t="shared" si="513"/>
        <v/>
      </c>
      <c r="B1725" s="227" t="str">
        <f t="shared" si="514"/>
        <v/>
      </c>
      <c r="C1725" s="228"/>
      <c r="D1725" s="229" t="str">
        <f t="shared" si="515"/>
        <v/>
      </c>
      <c r="E1725" s="230"/>
      <c r="F1725" s="231">
        <f t="shared" si="516"/>
        <v>0</v>
      </c>
      <c r="G1725" s="296">
        <f t="shared" si="517"/>
        <v>0</v>
      </c>
    </row>
    <row r="1726" spans="1:7" s="232" customFormat="1" ht="24" customHeight="1" x14ac:dyDescent="0.2">
      <c r="A1726" s="229" t="str">
        <f t="shared" si="513"/>
        <v/>
      </c>
      <c r="B1726" s="227" t="str">
        <f t="shared" si="514"/>
        <v/>
      </c>
      <c r="C1726" s="228"/>
      <c r="D1726" s="229" t="str">
        <f t="shared" si="515"/>
        <v/>
      </c>
      <c r="E1726" s="230"/>
      <c r="F1726" s="231">
        <f t="shared" si="516"/>
        <v>0</v>
      </c>
      <c r="G1726" s="296">
        <f t="shared" si="517"/>
        <v>0</v>
      </c>
    </row>
    <row r="1727" spans="1:7" ht="24" customHeight="1" x14ac:dyDescent="0.2">
      <c r="A1727" s="297"/>
      <c r="B1727" s="97"/>
      <c r="C1727" s="97"/>
      <c r="D1727" s="103"/>
      <c r="E1727" s="104"/>
      <c r="F1727" s="368" t="s">
        <v>31</v>
      </c>
      <c r="G1727" s="298">
        <f>SUBTOTAL(9,G1713:G1726)</f>
        <v>0</v>
      </c>
    </row>
    <row r="1728" spans="1:7" ht="24" customHeight="1" x14ac:dyDescent="0.2">
      <c r="A1728" s="297"/>
      <c r="B1728" s="97"/>
      <c r="C1728" s="366" t="s">
        <v>605</v>
      </c>
      <c r="D1728" s="103"/>
      <c r="E1728" s="104"/>
      <c r="F1728" s="105"/>
      <c r="G1728" s="299"/>
    </row>
    <row r="1729" spans="1:7" s="232" customFormat="1" ht="24" customHeight="1" x14ac:dyDescent="0.2">
      <c r="A1729" s="229" t="str">
        <f t="shared" ref="A1729:A1736" si="518">IFERROR(VLOOKUP(C1729,Tabla_Insumos,4,FALSE),"")</f>
        <v/>
      </c>
      <c r="B1729" s="227">
        <f t="shared" ref="B1729:B1736" si="519">IFERROR(VLOOKUP(A1729,Tabla_Indices,5,FALSE),"")</f>
        <v>0</v>
      </c>
      <c r="C1729" s="228"/>
      <c r="D1729" s="229" t="str">
        <f t="shared" ref="D1729:D1736" si="520">IFERROR(VLOOKUP(C1729,Tabla_Insumos,2,FALSE),"")</f>
        <v/>
      </c>
      <c r="E1729" s="230"/>
      <c r="F1729" s="231">
        <f t="shared" ref="F1729:F1736" si="521">IFERROR(VLOOKUP(C1729,Tabla_Insumos,3,FALSE),0)</f>
        <v>0</v>
      </c>
      <c r="G1729" s="296">
        <f>ROUND(E1729*F1729,2)</f>
        <v>0</v>
      </c>
    </row>
    <row r="1730" spans="1:7" s="232" customFormat="1" ht="24" customHeight="1" x14ac:dyDescent="0.2">
      <c r="A1730" s="229" t="str">
        <f t="shared" si="518"/>
        <v/>
      </c>
      <c r="B1730" s="227">
        <f t="shared" si="519"/>
        <v>0</v>
      </c>
      <c r="C1730" s="228"/>
      <c r="D1730" s="229" t="str">
        <f t="shared" si="520"/>
        <v/>
      </c>
      <c r="E1730" s="230"/>
      <c r="F1730" s="231">
        <f t="shared" si="521"/>
        <v>0</v>
      </c>
      <c r="G1730" s="296">
        <f>ROUND(E1730*F1730,2)</f>
        <v>0</v>
      </c>
    </row>
    <row r="1731" spans="1:7" s="232" customFormat="1" ht="24" customHeight="1" x14ac:dyDescent="0.2">
      <c r="A1731" s="229" t="str">
        <f t="shared" si="518"/>
        <v/>
      </c>
      <c r="B1731" s="227">
        <f t="shared" si="519"/>
        <v>0</v>
      </c>
      <c r="C1731" s="228"/>
      <c r="D1731" s="229" t="str">
        <f t="shared" si="520"/>
        <v/>
      </c>
      <c r="E1731" s="230"/>
      <c r="F1731" s="231">
        <f t="shared" si="521"/>
        <v>0</v>
      </c>
      <c r="G1731" s="296">
        <f t="shared" ref="G1731:G1736" si="522">ROUND(E1731*F1731,2)</f>
        <v>0</v>
      </c>
    </row>
    <row r="1732" spans="1:7" s="232" customFormat="1" ht="24" customHeight="1" x14ac:dyDescent="0.2">
      <c r="A1732" s="229" t="str">
        <f t="shared" si="518"/>
        <v/>
      </c>
      <c r="B1732" s="227">
        <f t="shared" si="519"/>
        <v>0</v>
      </c>
      <c r="C1732" s="228"/>
      <c r="D1732" s="229" t="str">
        <f t="shared" si="520"/>
        <v/>
      </c>
      <c r="E1732" s="230"/>
      <c r="F1732" s="231">
        <f t="shared" si="521"/>
        <v>0</v>
      </c>
      <c r="G1732" s="296">
        <f t="shared" si="522"/>
        <v>0</v>
      </c>
    </row>
    <row r="1733" spans="1:7" s="232" customFormat="1" ht="24" customHeight="1" x14ac:dyDescent="0.2">
      <c r="A1733" s="229" t="str">
        <f t="shared" si="518"/>
        <v/>
      </c>
      <c r="B1733" s="227">
        <f t="shared" si="519"/>
        <v>0</v>
      </c>
      <c r="C1733" s="228"/>
      <c r="D1733" s="229" t="str">
        <f t="shared" si="520"/>
        <v/>
      </c>
      <c r="E1733" s="230"/>
      <c r="F1733" s="231">
        <f t="shared" si="521"/>
        <v>0</v>
      </c>
      <c r="G1733" s="296">
        <f t="shared" si="522"/>
        <v>0</v>
      </c>
    </row>
    <row r="1734" spans="1:7" s="232" customFormat="1" ht="24" customHeight="1" x14ac:dyDescent="0.2">
      <c r="A1734" s="229" t="str">
        <f t="shared" si="518"/>
        <v/>
      </c>
      <c r="B1734" s="227">
        <f t="shared" si="519"/>
        <v>0</v>
      </c>
      <c r="C1734" s="228"/>
      <c r="D1734" s="229" t="str">
        <f t="shared" si="520"/>
        <v/>
      </c>
      <c r="E1734" s="230"/>
      <c r="F1734" s="231">
        <f t="shared" si="521"/>
        <v>0</v>
      </c>
      <c r="G1734" s="296">
        <f t="shared" si="522"/>
        <v>0</v>
      </c>
    </row>
    <row r="1735" spans="1:7" s="232" customFormat="1" ht="24" customHeight="1" x14ac:dyDescent="0.2">
      <c r="A1735" s="229" t="str">
        <f t="shared" si="518"/>
        <v/>
      </c>
      <c r="B1735" s="227">
        <f t="shared" si="519"/>
        <v>0</v>
      </c>
      <c r="C1735" s="228"/>
      <c r="D1735" s="229" t="str">
        <f t="shared" si="520"/>
        <v/>
      </c>
      <c r="E1735" s="230"/>
      <c r="F1735" s="231">
        <f t="shared" si="521"/>
        <v>0</v>
      </c>
      <c r="G1735" s="296">
        <f t="shared" si="522"/>
        <v>0</v>
      </c>
    </row>
    <row r="1736" spans="1:7" s="232" customFormat="1" ht="24" customHeight="1" x14ac:dyDescent="0.2">
      <c r="A1736" s="229" t="str">
        <f t="shared" si="518"/>
        <v/>
      </c>
      <c r="B1736" s="227">
        <f t="shared" si="519"/>
        <v>0</v>
      </c>
      <c r="C1736" s="228"/>
      <c r="D1736" s="229" t="str">
        <f t="shared" si="520"/>
        <v/>
      </c>
      <c r="E1736" s="230"/>
      <c r="F1736" s="231">
        <f t="shared" si="521"/>
        <v>0</v>
      </c>
      <c r="G1736" s="296">
        <f t="shared" si="522"/>
        <v>0</v>
      </c>
    </row>
    <row r="1737" spans="1:7" ht="24" customHeight="1" x14ac:dyDescent="0.2">
      <c r="A1737" s="297"/>
      <c r="B1737" s="97"/>
      <c r="C1737" s="97"/>
      <c r="D1737" s="103"/>
      <c r="E1737" s="104"/>
      <c r="F1737" s="368" t="s">
        <v>32</v>
      </c>
      <c r="G1737" s="298">
        <f>SUBTOTAL(9,G1729:G1736)</f>
        <v>0</v>
      </c>
    </row>
    <row r="1738" spans="1:7" ht="24" customHeight="1" x14ac:dyDescent="0.2">
      <c r="A1738" s="297"/>
      <c r="B1738" s="97"/>
      <c r="C1738" s="366" t="s">
        <v>606</v>
      </c>
      <c r="D1738" s="103"/>
      <c r="E1738" s="104"/>
      <c r="F1738" s="105"/>
      <c r="G1738" s="299"/>
    </row>
    <row r="1739" spans="1:7" s="232" customFormat="1" ht="24" customHeight="1" x14ac:dyDescent="0.2">
      <c r="A1739" s="229" t="str">
        <f t="shared" ref="A1739:A1747" si="523">IFERROR(VLOOKUP(C1739,Tabla_Insumos,4,FALSE),"")</f>
        <v/>
      </c>
      <c r="B1739" s="227" t="str">
        <f t="shared" ref="B1739:B1747" si="524">IFERROR(VLOOKUP(C1739,Tabla_Insumos,5,FALSE),"")</f>
        <v/>
      </c>
      <c r="C1739" s="228"/>
      <c r="D1739" s="229" t="str">
        <f t="shared" ref="D1739:D1747" si="525">IFERROR(VLOOKUP(C1739,Tabla_Insumos,2,FALSE),"")</f>
        <v/>
      </c>
      <c r="E1739" s="230"/>
      <c r="F1739" s="231">
        <f t="shared" ref="F1739:F1747" si="526">IFERROR(VLOOKUP(C1739,Tabla_Insumos,3,FALSE),0)</f>
        <v>0</v>
      </c>
      <c r="G1739" s="296">
        <f t="shared" ref="G1739:G1747" si="527">ROUND(E1739*F1739,2)</f>
        <v>0</v>
      </c>
    </row>
    <row r="1740" spans="1:7" s="232" customFormat="1" ht="24" customHeight="1" x14ac:dyDescent="0.2">
      <c r="A1740" s="229" t="str">
        <f t="shared" si="523"/>
        <v/>
      </c>
      <c r="B1740" s="227" t="str">
        <f t="shared" si="524"/>
        <v/>
      </c>
      <c r="C1740" s="228"/>
      <c r="D1740" s="229" t="str">
        <f t="shared" si="525"/>
        <v/>
      </c>
      <c r="E1740" s="230"/>
      <c r="F1740" s="231">
        <f t="shared" si="526"/>
        <v>0</v>
      </c>
      <c r="G1740" s="296">
        <f t="shared" si="527"/>
        <v>0</v>
      </c>
    </row>
    <row r="1741" spans="1:7" s="232" customFormat="1" ht="24" customHeight="1" x14ac:dyDescent="0.2">
      <c r="A1741" s="229" t="str">
        <f t="shared" si="523"/>
        <v/>
      </c>
      <c r="B1741" s="227" t="str">
        <f t="shared" si="524"/>
        <v/>
      </c>
      <c r="C1741" s="228"/>
      <c r="D1741" s="229" t="str">
        <f t="shared" si="525"/>
        <v/>
      </c>
      <c r="E1741" s="230"/>
      <c r="F1741" s="231">
        <f t="shared" si="526"/>
        <v>0</v>
      </c>
      <c r="G1741" s="296">
        <f t="shared" si="527"/>
        <v>0</v>
      </c>
    </row>
    <row r="1742" spans="1:7" s="232" customFormat="1" ht="24" customHeight="1" x14ac:dyDescent="0.2">
      <c r="A1742" s="229" t="str">
        <f t="shared" si="523"/>
        <v/>
      </c>
      <c r="B1742" s="227" t="str">
        <f t="shared" si="524"/>
        <v/>
      </c>
      <c r="C1742" s="228"/>
      <c r="D1742" s="229" t="str">
        <f t="shared" si="525"/>
        <v/>
      </c>
      <c r="E1742" s="230"/>
      <c r="F1742" s="231">
        <f t="shared" si="526"/>
        <v>0</v>
      </c>
      <c r="G1742" s="296">
        <f t="shared" si="527"/>
        <v>0</v>
      </c>
    </row>
    <row r="1743" spans="1:7" s="232" customFormat="1" ht="24" customHeight="1" x14ac:dyDescent="0.2">
      <c r="A1743" s="229" t="str">
        <f t="shared" si="523"/>
        <v/>
      </c>
      <c r="B1743" s="227" t="str">
        <f t="shared" si="524"/>
        <v/>
      </c>
      <c r="C1743" s="228"/>
      <c r="D1743" s="229" t="str">
        <f t="shared" si="525"/>
        <v/>
      </c>
      <c r="E1743" s="230"/>
      <c r="F1743" s="231">
        <f t="shared" si="526"/>
        <v>0</v>
      </c>
      <c r="G1743" s="296">
        <f t="shared" si="527"/>
        <v>0</v>
      </c>
    </row>
    <row r="1744" spans="1:7" s="232" customFormat="1" ht="24" customHeight="1" x14ac:dyDescent="0.2">
      <c r="A1744" s="229" t="str">
        <f t="shared" si="523"/>
        <v/>
      </c>
      <c r="B1744" s="227" t="str">
        <f t="shared" si="524"/>
        <v/>
      </c>
      <c r="C1744" s="228"/>
      <c r="D1744" s="229" t="str">
        <f t="shared" si="525"/>
        <v/>
      </c>
      <c r="E1744" s="230"/>
      <c r="F1744" s="231">
        <f t="shared" si="526"/>
        <v>0</v>
      </c>
      <c r="G1744" s="296">
        <f t="shared" si="527"/>
        <v>0</v>
      </c>
    </row>
    <row r="1745" spans="1:7" s="232" customFormat="1" ht="24" customHeight="1" x14ac:dyDescent="0.2">
      <c r="A1745" s="229" t="str">
        <f t="shared" si="523"/>
        <v/>
      </c>
      <c r="B1745" s="227" t="str">
        <f t="shared" si="524"/>
        <v/>
      </c>
      <c r="C1745" s="228"/>
      <c r="D1745" s="229" t="str">
        <f t="shared" si="525"/>
        <v/>
      </c>
      <c r="E1745" s="230"/>
      <c r="F1745" s="231">
        <f t="shared" si="526"/>
        <v>0</v>
      </c>
      <c r="G1745" s="296">
        <f t="shared" si="527"/>
        <v>0</v>
      </c>
    </row>
    <row r="1746" spans="1:7" s="232" customFormat="1" ht="24" customHeight="1" x14ac:dyDescent="0.2">
      <c r="A1746" s="229" t="str">
        <f t="shared" si="523"/>
        <v/>
      </c>
      <c r="B1746" s="227" t="str">
        <f t="shared" si="524"/>
        <v/>
      </c>
      <c r="C1746" s="228"/>
      <c r="D1746" s="229" t="str">
        <f t="shared" si="525"/>
        <v/>
      </c>
      <c r="E1746" s="230"/>
      <c r="F1746" s="231">
        <f t="shared" si="526"/>
        <v>0</v>
      </c>
      <c r="G1746" s="296">
        <f t="shared" si="527"/>
        <v>0</v>
      </c>
    </row>
    <row r="1747" spans="1:7" s="232" customFormat="1" ht="24" customHeight="1" x14ac:dyDescent="0.2">
      <c r="A1747" s="229" t="str">
        <f t="shared" si="523"/>
        <v/>
      </c>
      <c r="B1747" s="227" t="str">
        <f t="shared" si="524"/>
        <v/>
      </c>
      <c r="C1747" s="228"/>
      <c r="D1747" s="229" t="str">
        <f t="shared" si="525"/>
        <v/>
      </c>
      <c r="E1747" s="230"/>
      <c r="F1747" s="231">
        <f t="shared" si="526"/>
        <v>0</v>
      </c>
      <c r="G1747" s="296">
        <f t="shared" si="527"/>
        <v>0</v>
      </c>
    </row>
    <row r="1748" spans="1:7" ht="24" customHeight="1" x14ac:dyDescent="0.2">
      <c r="A1748" s="300"/>
      <c r="B1748" s="103"/>
      <c r="C1748" s="97"/>
      <c r="D1748" s="103"/>
      <c r="E1748" s="104"/>
      <c r="F1748" s="368" t="s">
        <v>33</v>
      </c>
      <c r="G1748" s="298">
        <f>SUBTOTAL(9,G1739:G1747)</f>
        <v>0</v>
      </c>
    </row>
    <row r="1749" spans="1:7" ht="24" customHeight="1" x14ac:dyDescent="0.2">
      <c r="A1749" s="301"/>
      <c r="B1749" s="103"/>
      <c r="C1749" s="97"/>
      <c r="D1749" s="103"/>
      <c r="E1749" s="104"/>
      <c r="F1749" s="105"/>
      <c r="G1749" s="299"/>
    </row>
    <row r="1750" spans="1:7" ht="24" customHeight="1" x14ac:dyDescent="0.2">
      <c r="A1750" s="302" t="str">
        <f>B1708</f>
        <v/>
      </c>
      <c r="B1750" s="303" t="str">
        <f>C1708</f>
        <v/>
      </c>
      <c r="C1750" s="111"/>
      <c r="D1750" s="111" t="s">
        <v>34</v>
      </c>
      <c r="E1750" s="112"/>
      <c r="F1750" s="305" t="s">
        <v>35</v>
      </c>
      <c r="G1750" s="304">
        <f>SUBTOTAL(9,G1713:G1749)</f>
        <v>0</v>
      </c>
    </row>
    <row r="1752" spans="1:7" ht="24" customHeight="1" x14ac:dyDescent="0.2">
      <c r="A1752" s="284" t="s">
        <v>37</v>
      </c>
      <c r="B1752" s="285"/>
      <c r="C1752" s="285"/>
      <c r="D1752" s="285"/>
      <c r="E1752" s="285"/>
      <c r="F1752" s="285"/>
      <c r="G1752" s="286"/>
    </row>
    <row r="1753" spans="1:7" ht="24" customHeight="1" x14ac:dyDescent="0.2">
      <c r="A1753" s="287" t="s">
        <v>602</v>
      </c>
      <c r="B1753" s="99" t="str">
        <f>Comitente</f>
        <v>DIRECCION PROVINCIAL REDES DE GAS</v>
      </c>
      <c r="C1753" s="94"/>
      <c r="D1753" s="100"/>
      <c r="E1753" s="100"/>
      <c r="F1753" s="101"/>
      <c r="G1753" s="288"/>
    </row>
    <row r="1754" spans="1:7" ht="24" customHeight="1" x14ac:dyDescent="0.2">
      <c r="A1754" s="287" t="s">
        <v>603</v>
      </c>
      <c r="B1754" s="99">
        <f>Contratista</f>
        <v>0</v>
      </c>
      <c r="C1754" s="95"/>
      <c r="D1754" s="95"/>
      <c r="E1754" s="95"/>
      <c r="F1754" s="102"/>
      <c r="G1754" s="289"/>
    </row>
    <row r="1755" spans="1:7" ht="24" customHeight="1" x14ac:dyDescent="0.2">
      <c r="A1755" s="287" t="s">
        <v>24</v>
      </c>
      <c r="B1755" s="99" t="str">
        <f>Obra</f>
        <v>“SERVICIO de MANTENIMIENTO de las INSTALACIONES de GAS en los ESTABLECIMIENTOS EDUCATIVOS”</v>
      </c>
      <c r="C1755" s="95"/>
      <c r="D1755" s="95"/>
      <c r="E1755" s="95"/>
      <c r="F1755" s="102" t="s">
        <v>38</v>
      </c>
      <c r="G1755" s="290">
        <f>Fecha_Base</f>
        <v>0</v>
      </c>
    </row>
    <row r="1756" spans="1:7" ht="24" customHeight="1" x14ac:dyDescent="0.2">
      <c r="A1756" s="291" t="s">
        <v>601</v>
      </c>
      <c r="B1756" s="96" t="str">
        <f>Ubicación</f>
        <v>DEPARTAMENTO JACHAL A</v>
      </c>
      <c r="C1756" s="96"/>
      <c r="D1756" s="103"/>
      <c r="E1756" s="104"/>
      <c r="F1756" s="105"/>
      <c r="G1756" s="292"/>
    </row>
    <row r="1757" spans="1:7" ht="24" customHeight="1" x14ac:dyDescent="0.2">
      <c r="A1757" s="291" t="s">
        <v>39</v>
      </c>
      <c r="B1757" s="106" t="str">
        <f>IFERROR(VALUE(LEFT(B1758,FIND(".",B1758)-1)),"")</f>
        <v/>
      </c>
      <c r="C1757" s="97" t="str">
        <f>IFERROR(VLOOKUP(B1757,Tabla_CyP,2,FALSE),"")</f>
        <v/>
      </c>
      <c r="D1757" s="97"/>
      <c r="E1757" s="104"/>
      <c r="F1757" s="105"/>
      <c r="G1757" s="292"/>
    </row>
    <row r="1758" spans="1:7" ht="24" customHeight="1" x14ac:dyDescent="0.2">
      <c r="A1758" s="291" t="s">
        <v>25</v>
      </c>
      <c r="B1758" s="107" t="str">
        <f>IFERROR(VLOOKUP(COUNTIF($A$1:A1758,"ANALISIS DE PRECIOS"),Tabla_NumeroItem,2,FALSE),"")</f>
        <v/>
      </c>
      <c r="C1758" s="97" t="str">
        <f>IFERROR(VLOOKUP(B1758,Tabla_CyP,2,FALSE),"")</f>
        <v/>
      </c>
      <c r="D1758" s="103"/>
      <c r="E1758" s="104"/>
      <c r="F1758" s="102" t="s">
        <v>26</v>
      </c>
      <c r="G1758" s="293" t="str">
        <f>IFERROR(VLOOKUP(B1758,Tabla_CyP,4,FALSE),"")</f>
        <v/>
      </c>
    </row>
    <row r="1759" spans="1:7" ht="24" customHeight="1" x14ac:dyDescent="0.2">
      <c r="A1759" s="291"/>
      <c r="B1759" s="96"/>
      <c r="C1759" s="97"/>
      <c r="D1759" s="103"/>
      <c r="E1759" s="104"/>
      <c r="F1759" s="105"/>
      <c r="G1759" s="292"/>
    </row>
    <row r="1760" spans="1:7" ht="24" customHeight="1" x14ac:dyDescent="0.2">
      <c r="A1760" s="389" t="s">
        <v>507</v>
      </c>
      <c r="B1760" s="390"/>
      <c r="C1760" s="391" t="s">
        <v>0</v>
      </c>
      <c r="D1760" s="391" t="s">
        <v>27</v>
      </c>
      <c r="E1760" s="393" t="s">
        <v>28</v>
      </c>
      <c r="F1760" s="387" t="s">
        <v>29</v>
      </c>
      <c r="G1760" s="387" t="s">
        <v>30</v>
      </c>
    </row>
    <row r="1761" spans="1:123" s="109" customFormat="1" ht="24" customHeight="1" x14ac:dyDescent="0.2">
      <c r="A1761" s="108" t="s">
        <v>508</v>
      </c>
      <c r="B1761" s="108" t="s">
        <v>509</v>
      </c>
      <c r="C1761" s="392"/>
      <c r="D1761" s="392"/>
      <c r="E1761" s="394"/>
      <c r="F1761" s="388"/>
      <c r="G1761" s="388"/>
      <c r="H1761" s="233"/>
      <c r="I1761" s="233"/>
      <c r="J1761" s="233"/>
      <c r="K1761" s="233"/>
      <c r="L1761" s="233"/>
      <c r="M1761" s="233"/>
      <c r="N1761" s="233"/>
      <c r="O1761" s="233"/>
      <c r="P1761" s="233"/>
      <c r="Q1761" s="233"/>
      <c r="R1761" s="233"/>
      <c r="S1761" s="233"/>
      <c r="T1761" s="233"/>
      <c r="U1761" s="233"/>
      <c r="V1761" s="233"/>
      <c r="W1761" s="233"/>
      <c r="X1761" s="233"/>
      <c r="Y1761" s="233"/>
      <c r="Z1761" s="233"/>
      <c r="AA1761" s="233"/>
      <c r="AB1761" s="233"/>
      <c r="AC1761" s="233"/>
      <c r="AD1761" s="233"/>
      <c r="AE1761" s="233"/>
      <c r="AF1761" s="233"/>
      <c r="AG1761" s="233"/>
      <c r="AH1761" s="233"/>
      <c r="AI1761" s="233"/>
      <c r="AJ1761" s="233"/>
      <c r="AK1761" s="233"/>
      <c r="AL1761" s="233"/>
      <c r="AM1761" s="233"/>
      <c r="AN1761" s="233"/>
      <c r="AO1761" s="233"/>
      <c r="AP1761" s="233"/>
      <c r="AQ1761" s="233"/>
      <c r="AR1761" s="233"/>
      <c r="AS1761" s="233"/>
      <c r="AT1761" s="233"/>
      <c r="AU1761" s="233"/>
      <c r="AV1761" s="233"/>
      <c r="AW1761" s="233"/>
      <c r="AX1761" s="233"/>
      <c r="AY1761" s="233"/>
      <c r="AZ1761" s="233"/>
      <c r="BA1761" s="233"/>
      <c r="BB1761" s="233"/>
      <c r="BC1761" s="233"/>
      <c r="BD1761" s="233"/>
      <c r="BE1761" s="233"/>
      <c r="BF1761" s="233"/>
      <c r="BG1761" s="233"/>
      <c r="BH1761" s="233"/>
      <c r="BI1761" s="233"/>
      <c r="BJ1761" s="233"/>
      <c r="BK1761" s="233"/>
      <c r="BL1761" s="233"/>
      <c r="BM1761" s="233"/>
      <c r="BN1761" s="233"/>
      <c r="BO1761" s="233"/>
      <c r="BP1761" s="233"/>
      <c r="BQ1761" s="233"/>
      <c r="BR1761" s="233"/>
      <c r="BS1761" s="233"/>
      <c r="BT1761" s="233"/>
      <c r="BU1761" s="233"/>
      <c r="BV1761" s="233"/>
      <c r="BW1761" s="233"/>
      <c r="BX1761" s="233"/>
      <c r="BY1761" s="233"/>
      <c r="BZ1761" s="233"/>
      <c r="CA1761" s="233"/>
      <c r="CB1761" s="233"/>
      <c r="CC1761" s="233"/>
      <c r="CD1761" s="233"/>
      <c r="CE1761" s="233"/>
      <c r="CF1761" s="233"/>
      <c r="CG1761" s="233"/>
      <c r="CH1761" s="233"/>
      <c r="CI1761" s="233"/>
      <c r="CJ1761" s="233"/>
      <c r="CK1761" s="233"/>
      <c r="CL1761" s="233"/>
      <c r="CM1761" s="233"/>
      <c r="CN1761" s="233"/>
      <c r="CO1761" s="233"/>
      <c r="CP1761" s="233"/>
      <c r="CQ1761" s="233"/>
      <c r="CR1761" s="233"/>
      <c r="CS1761" s="233"/>
      <c r="CT1761" s="233"/>
      <c r="CU1761" s="233"/>
      <c r="CV1761" s="233"/>
      <c r="CW1761" s="233"/>
      <c r="CX1761" s="233"/>
      <c r="CY1761" s="233"/>
      <c r="CZ1761" s="233"/>
      <c r="DA1761" s="233"/>
      <c r="DB1761" s="233"/>
      <c r="DC1761" s="233"/>
      <c r="DD1761" s="233"/>
      <c r="DE1761" s="233"/>
      <c r="DF1761" s="233"/>
      <c r="DG1761" s="233"/>
      <c r="DH1761" s="233"/>
      <c r="DI1761" s="233"/>
      <c r="DJ1761" s="233"/>
      <c r="DK1761" s="233"/>
      <c r="DL1761" s="233"/>
      <c r="DM1761" s="233"/>
      <c r="DN1761" s="233"/>
      <c r="DO1761" s="233"/>
      <c r="DP1761" s="233"/>
      <c r="DQ1761" s="233"/>
      <c r="DR1761" s="233"/>
      <c r="DS1761" s="233"/>
    </row>
    <row r="1762" spans="1:123" ht="24" customHeight="1" x14ac:dyDescent="0.2">
      <c r="A1762" s="369"/>
      <c r="B1762" s="110"/>
      <c r="C1762" s="367" t="s">
        <v>604</v>
      </c>
      <c r="D1762" s="111"/>
      <c r="E1762" s="112"/>
      <c r="F1762" s="113"/>
      <c r="G1762" s="295"/>
    </row>
    <row r="1763" spans="1:123" s="232" customFormat="1" ht="24" customHeight="1" x14ac:dyDescent="0.2">
      <c r="A1763" s="229" t="str">
        <f t="shared" ref="A1763:A1776" si="528">IFERROR(VLOOKUP(C1763,Tabla_Insumos,4,FALSE),"")</f>
        <v/>
      </c>
      <c r="B1763" s="227" t="str">
        <f t="shared" ref="B1763:B1776" si="529">IFERROR(VLOOKUP(C1763,Tabla_Insumos,5,FALSE),"")</f>
        <v/>
      </c>
      <c r="C1763" s="228"/>
      <c r="D1763" s="229" t="str">
        <f t="shared" ref="D1763:D1776" si="530">IFERROR(VLOOKUP(C1763,Tabla_Insumos,2,FALSE),"")</f>
        <v/>
      </c>
      <c r="E1763" s="230"/>
      <c r="F1763" s="231">
        <f t="shared" ref="F1763:F1776" si="531">IFERROR(VLOOKUP(C1763,Tabla_Insumos,3,FALSE),0)</f>
        <v>0</v>
      </c>
      <c r="G1763" s="296">
        <f>ROUND(E1763*F1763,2)</f>
        <v>0</v>
      </c>
    </row>
    <row r="1764" spans="1:123" s="232" customFormat="1" ht="24" customHeight="1" x14ac:dyDescent="0.2">
      <c r="A1764" s="229" t="str">
        <f t="shared" si="528"/>
        <v/>
      </c>
      <c r="B1764" s="227" t="str">
        <f t="shared" si="529"/>
        <v/>
      </c>
      <c r="C1764" s="228"/>
      <c r="D1764" s="229" t="str">
        <f t="shared" si="530"/>
        <v/>
      </c>
      <c r="E1764" s="230"/>
      <c r="F1764" s="231">
        <f t="shared" si="531"/>
        <v>0</v>
      </c>
      <c r="G1764" s="296">
        <f t="shared" ref="G1764:G1776" si="532">ROUND(E1764*F1764,2)</f>
        <v>0</v>
      </c>
    </row>
    <row r="1765" spans="1:123" s="232" customFormat="1" ht="24" customHeight="1" x14ac:dyDescent="0.2">
      <c r="A1765" s="229" t="str">
        <f t="shared" si="528"/>
        <v/>
      </c>
      <c r="B1765" s="227" t="str">
        <f t="shared" si="529"/>
        <v/>
      </c>
      <c r="C1765" s="228"/>
      <c r="D1765" s="229" t="str">
        <f t="shared" si="530"/>
        <v/>
      </c>
      <c r="E1765" s="230"/>
      <c r="F1765" s="231">
        <f t="shared" si="531"/>
        <v>0</v>
      </c>
      <c r="G1765" s="296">
        <f t="shared" si="532"/>
        <v>0</v>
      </c>
    </row>
    <row r="1766" spans="1:123" s="232" customFormat="1" ht="24" customHeight="1" x14ac:dyDescent="0.2">
      <c r="A1766" s="229" t="str">
        <f t="shared" si="528"/>
        <v/>
      </c>
      <c r="B1766" s="227" t="str">
        <f t="shared" si="529"/>
        <v/>
      </c>
      <c r="C1766" s="228"/>
      <c r="D1766" s="229" t="str">
        <f t="shared" si="530"/>
        <v/>
      </c>
      <c r="E1766" s="230"/>
      <c r="F1766" s="231">
        <f t="shared" si="531"/>
        <v>0</v>
      </c>
      <c r="G1766" s="296">
        <f t="shared" si="532"/>
        <v>0</v>
      </c>
    </row>
    <row r="1767" spans="1:123" s="232" customFormat="1" ht="24" customHeight="1" x14ac:dyDescent="0.2">
      <c r="A1767" s="229" t="str">
        <f t="shared" si="528"/>
        <v/>
      </c>
      <c r="B1767" s="227" t="str">
        <f t="shared" si="529"/>
        <v/>
      </c>
      <c r="C1767" s="228"/>
      <c r="D1767" s="229" t="str">
        <f t="shared" si="530"/>
        <v/>
      </c>
      <c r="E1767" s="230"/>
      <c r="F1767" s="231">
        <f t="shared" si="531"/>
        <v>0</v>
      </c>
      <c r="G1767" s="296">
        <f t="shared" si="532"/>
        <v>0</v>
      </c>
    </row>
    <row r="1768" spans="1:123" s="232" customFormat="1" ht="24" customHeight="1" x14ac:dyDescent="0.2">
      <c r="A1768" s="229" t="str">
        <f t="shared" si="528"/>
        <v/>
      </c>
      <c r="B1768" s="227" t="str">
        <f t="shared" si="529"/>
        <v/>
      </c>
      <c r="C1768" s="228"/>
      <c r="D1768" s="229" t="str">
        <f t="shared" si="530"/>
        <v/>
      </c>
      <c r="E1768" s="230"/>
      <c r="F1768" s="231">
        <f t="shared" si="531"/>
        <v>0</v>
      </c>
      <c r="G1768" s="296">
        <f t="shared" si="532"/>
        <v>0</v>
      </c>
    </row>
    <row r="1769" spans="1:123" s="232" customFormat="1" ht="24" customHeight="1" x14ac:dyDescent="0.2">
      <c r="A1769" s="229" t="str">
        <f t="shared" si="528"/>
        <v/>
      </c>
      <c r="B1769" s="227" t="str">
        <f t="shared" si="529"/>
        <v/>
      </c>
      <c r="C1769" s="228"/>
      <c r="D1769" s="229" t="str">
        <f t="shared" si="530"/>
        <v/>
      </c>
      <c r="E1769" s="230"/>
      <c r="F1769" s="231">
        <f t="shared" si="531"/>
        <v>0</v>
      </c>
      <c r="G1769" s="296">
        <f t="shared" si="532"/>
        <v>0</v>
      </c>
    </row>
    <row r="1770" spans="1:123" s="232" customFormat="1" ht="24" customHeight="1" x14ac:dyDescent="0.2">
      <c r="A1770" s="229" t="str">
        <f t="shared" si="528"/>
        <v/>
      </c>
      <c r="B1770" s="227" t="str">
        <f t="shared" si="529"/>
        <v/>
      </c>
      <c r="C1770" s="228"/>
      <c r="D1770" s="229" t="str">
        <f t="shared" si="530"/>
        <v/>
      </c>
      <c r="E1770" s="230"/>
      <c r="F1770" s="231">
        <f t="shared" si="531"/>
        <v>0</v>
      </c>
      <c r="G1770" s="296">
        <f t="shared" si="532"/>
        <v>0</v>
      </c>
    </row>
    <row r="1771" spans="1:123" s="232" customFormat="1" ht="24" customHeight="1" x14ac:dyDescent="0.2">
      <c r="A1771" s="229" t="str">
        <f t="shared" si="528"/>
        <v/>
      </c>
      <c r="B1771" s="227" t="str">
        <f t="shared" si="529"/>
        <v/>
      </c>
      <c r="C1771" s="228"/>
      <c r="D1771" s="229" t="str">
        <f t="shared" si="530"/>
        <v/>
      </c>
      <c r="E1771" s="230"/>
      <c r="F1771" s="231">
        <f t="shared" si="531"/>
        <v>0</v>
      </c>
      <c r="G1771" s="296">
        <f t="shared" si="532"/>
        <v>0</v>
      </c>
    </row>
    <row r="1772" spans="1:123" s="232" customFormat="1" ht="24" customHeight="1" x14ac:dyDescent="0.2">
      <c r="A1772" s="229" t="str">
        <f t="shared" si="528"/>
        <v/>
      </c>
      <c r="B1772" s="227" t="str">
        <f t="shared" si="529"/>
        <v/>
      </c>
      <c r="C1772" s="228"/>
      <c r="D1772" s="229" t="str">
        <f t="shared" si="530"/>
        <v/>
      </c>
      <c r="E1772" s="230"/>
      <c r="F1772" s="231">
        <f t="shared" si="531"/>
        <v>0</v>
      </c>
      <c r="G1772" s="296">
        <f t="shared" si="532"/>
        <v>0</v>
      </c>
    </row>
    <row r="1773" spans="1:123" s="232" customFormat="1" ht="24" customHeight="1" x14ac:dyDescent="0.2">
      <c r="A1773" s="229" t="str">
        <f t="shared" si="528"/>
        <v/>
      </c>
      <c r="B1773" s="227" t="str">
        <f t="shared" si="529"/>
        <v/>
      </c>
      <c r="C1773" s="228"/>
      <c r="D1773" s="229" t="str">
        <f t="shared" si="530"/>
        <v/>
      </c>
      <c r="E1773" s="230"/>
      <c r="F1773" s="231">
        <f t="shared" si="531"/>
        <v>0</v>
      </c>
      <c r="G1773" s="296">
        <f t="shared" si="532"/>
        <v>0</v>
      </c>
    </row>
    <row r="1774" spans="1:123" s="232" customFormat="1" ht="24" customHeight="1" x14ac:dyDescent="0.2">
      <c r="A1774" s="229" t="str">
        <f t="shared" si="528"/>
        <v/>
      </c>
      <c r="B1774" s="227" t="str">
        <f t="shared" si="529"/>
        <v/>
      </c>
      <c r="C1774" s="228"/>
      <c r="D1774" s="229" t="str">
        <f t="shared" si="530"/>
        <v/>
      </c>
      <c r="E1774" s="230"/>
      <c r="F1774" s="231">
        <f t="shared" si="531"/>
        <v>0</v>
      </c>
      <c r="G1774" s="296">
        <f t="shared" si="532"/>
        <v>0</v>
      </c>
    </row>
    <row r="1775" spans="1:123" s="232" customFormat="1" ht="24" customHeight="1" x14ac:dyDescent="0.2">
      <c r="A1775" s="229" t="str">
        <f t="shared" si="528"/>
        <v/>
      </c>
      <c r="B1775" s="227" t="str">
        <f t="shared" si="529"/>
        <v/>
      </c>
      <c r="C1775" s="228"/>
      <c r="D1775" s="229" t="str">
        <f t="shared" si="530"/>
        <v/>
      </c>
      <c r="E1775" s="230"/>
      <c r="F1775" s="231">
        <f t="shared" si="531"/>
        <v>0</v>
      </c>
      <c r="G1775" s="296">
        <f t="shared" si="532"/>
        <v>0</v>
      </c>
    </row>
    <row r="1776" spans="1:123" s="232" customFormat="1" ht="24" customHeight="1" x14ac:dyDescent="0.2">
      <c r="A1776" s="229" t="str">
        <f t="shared" si="528"/>
        <v/>
      </c>
      <c r="B1776" s="227" t="str">
        <f t="shared" si="529"/>
        <v/>
      </c>
      <c r="C1776" s="228"/>
      <c r="D1776" s="229" t="str">
        <f t="shared" si="530"/>
        <v/>
      </c>
      <c r="E1776" s="230"/>
      <c r="F1776" s="231">
        <f t="shared" si="531"/>
        <v>0</v>
      </c>
      <c r="G1776" s="296">
        <f t="shared" si="532"/>
        <v>0</v>
      </c>
    </row>
    <row r="1777" spans="1:7" ht="24" customHeight="1" x14ac:dyDescent="0.2">
      <c r="A1777" s="297"/>
      <c r="B1777" s="97"/>
      <c r="C1777" s="97"/>
      <c r="D1777" s="103"/>
      <c r="E1777" s="104"/>
      <c r="F1777" s="368" t="s">
        <v>31</v>
      </c>
      <c r="G1777" s="298">
        <f>SUBTOTAL(9,G1763:G1776)</f>
        <v>0</v>
      </c>
    </row>
    <row r="1778" spans="1:7" ht="24" customHeight="1" x14ac:dyDescent="0.2">
      <c r="A1778" s="297"/>
      <c r="B1778" s="97"/>
      <c r="C1778" s="366" t="s">
        <v>605</v>
      </c>
      <c r="D1778" s="103"/>
      <c r="E1778" s="104"/>
      <c r="F1778" s="105"/>
      <c r="G1778" s="299"/>
    </row>
    <row r="1779" spans="1:7" s="232" customFormat="1" ht="24" customHeight="1" x14ac:dyDescent="0.2">
      <c r="A1779" s="229" t="str">
        <f t="shared" ref="A1779:A1786" si="533">IFERROR(VLOOKUP(C1779,Tabla_Insumos,4,FALSE),"")</f>
        <v/>
      </c>
      <c r="B1779" s="227">
        <f t="shared" ref="B1779:B1786" si="534">IFERROR(VLOOKUP(A1779,Tabla_Indices,5,FALSE),"")</f>
        <v>0</v>
      </c>
      <c r="C1779" s="228"/>
      <c r="D1779" s="229" t="str">
        <f t="shared" ref="D1779:D1786" si="535">IFERROR(VLOOKUP(C1779,Tabla_Insumos,2,FALSE),"")</f>
        <v/>
      </c>
      <c r="E1779" s="230"/>
      <c r="F1779" s="231">
        <f t="shared" ref="F1779:F1786" si="536">IFERROR(VLOOKUP(C1779,Tabla_Insumos,3,FALSE),0)</f>
        <v>0</v>
      </c>
      <c r="G1779" s="296">
        <f>ROUND(E1779*F1779,2)</f>
        <v>0</v>
      </c>
    </row>
    <row r="1780" spans="1:7" s="232" customFormat="1" ht="24" customHeight="1" x14ac:dyDescent="0.2">
      <c r="A1780" s="229" t="str">
        <f t="shared" si="533"/>
        <v/>
      </c>
      <c r="B1780" s="227">
        <f t="shared" si="534"/>
        <v>0</v>
      </c>
      <c r="C1780" s="228"/>
      <c r="D1780" s="229" t="str">
        <f t="shared" si="535"/>
        <v/>
      </c>
      <c r="E1780" s="230"/>
      <c r="F1780" s="231">
        <f t="shared" si="536"/>
        <v>0</v>
      </c>
      <c r="G1780" s="296">
        <f>ROUND(E1780*F1780,2)</f>
        <v>0</v>
      </c>
    </row>
    <row r="1781" spans="1:7" s="232" customFormat="1" ht="24" customHeight="1" x14ac:dyDescent="0.2">
      <c r="A1781" s="229" t="str">
        <f t="shared" si="533"/>
        <v/>
      </c>
      <c r="B1781" s="227">
        <f t="shared" si="534"/>
        <v>0</v>
      </c>
      <c r="C1781" s="228"/>
      <c r="D1781" s="229" t="str">
        <f t="shared" si="535"/>
        <v/>
      </c>
      <c r="E1781" s="230"/>
      <c r="F1781" s="231">
        <f t="shared" si="536"/>
        <v>0</v>
      </c>
      <c r="G1781" s="296">
        <f t="shared" ref="G1781:G1786" si="537">ROUND(E1781*F1781,2)</f>
        <v>0</v>
      </c>
    </row>
    <row r="1782" spans="1:7" s="232" customFormat="1" ht="24" customHeight="1" x14ac:dyDescent="0.2">
      <c r="A1782" s="229" t="str">
        <f t="shared" si="533"/>
        <v/>
      </c>
      <c r="B1782" s="227">
        <f t="shared" si="534"/>
        <v>0</v>
      </c>
      <c r="C1782" s="228"/>
      <c r="D1782" s="229" t="str">
        <f t="shared" si="535"/>
        <v/>
      </c>
      <c r="E1782" s="230"/>
      <c r="F1782" s="231">
        <f t="shared" si="536"/>
        <v>0</v>
      </c>
      <c r="G1782" s="296">
        <f t="shared" si="537"/>
        <v>0</v>
      </c>
    </row>
    <row r="1783" spans="1:7" s="232" customFormat="1" ht="24" customHeight="1" x14ac:dyDescent="0.2">
      <c r="A1783" s="229" t="str">
        <f t="shared" si="533"/>
        <v/>
      </c>
      <c r="B1783" s="227">
        <f t="shared" si="534"/>
        <v>0</v>
      </c>
      <c r="C1783" s="228"/>
      <c r="D1783" s="229" t="str">
        <f t="shared" si="535"/>
        <v/>
      </c>
      <c r="E1783" s="230"/>
      <c r="F1783" s="231">
        <f t="shared" si="536"/>
        <v>0</v>
      </c>
      <c r="G1783" s="296">
        <f t="shared" si="537"/>
        <v>0</v>
      </c>
    </row>
    <row r="1784" spans="1:7" s="232" customFormat="1" ht="24" customHeight="1" x14ac:dyDescent="0.2">
      <c r="A1784" s="229" t="str">
        <f t="shared" si="533"/>
        <v/>
      </c>
      <c r="B1784" s="227">
        <f t="shared" si="534"/>
        <v>0</v>
      </c>
      <c r="C1784" s="228"/>
      <c r="D1784" s="229" t="str">
        <f t="shared" si="535"/>
        <v/>
      </c>
      <c r="E1784" s="230"/>
      <c r="F1784" s="231">
        <f t="shared" si="536"/>
        <v>0</v>
      </c>
      <c r="G1784" s="296">
        <f t="shared" si="537"/>
        <v>0</v>
      </c>
    </row>
    <row r="1785" spans="1:7" s="232" customFormat="1" ht="24" customHeight="1" x14ac:dyDescent="0.2">
      <c r="A1785" s="229" t="str">
        <f t="shared" si="533"/>
        <v/>
      </c>
      <c r="B1785" s="227">
        <f t="shared" si="534"/>
        <v>0</v>
      </c>
      <c r="C1785" s="228"/>
      <c r="D1785" s="229" t="str">
        <f t="shared" si="535"/>
        <v/>
      </c>
      <c r="E1785" s="230"/>
      <c r="F1785" s="231">
        <f t="shared" si="536"/>
        <v>0</v>
      </c>
      <c r="G1785" s="296">
        <f t="shared" si="537"/>
        <v>0</v>
      </c>
    </row>
    <row r="1786" spans="1:7" s="232" customFormat="1" ht="24" customHeight="1" x14ac:dyDescent="0.2">
      <c r="A1786" s="229" t="str">
        <f t="shared" si="533"/>
        <v/>
      </c>
      <c r="B1786" s="227">
        <f t="shared" si="534"/>
        <v>0</v>
      </c>
      <c r="C1786" s="228"/>
      <c r="D1786" s="229" t="str">
        <f t="shared" si="535"/>
        <v/>
      </c>
      <c r="E1786" s="230"/>
      <c r="F1786" s="231">
        <f t="shared" si="536"/>
        <v>0</v>
      </c>
      <c r="G1786" s="296">
        <f t="shared" si="537"/>
        <v>0</v>
      </c>
    </row>
    <row r="1787" spans="1:7" ht="24" customHeight="1" x14ac:dyDescent="0.2">
      <c r="A1787" s="297"/>
      <c r="B1787" s="97"/>
      <c r="C1787" s="97"/>
      <c r="D1787" s="103"/>
      <c r="E1787" s="104"/>
      <c r="F1787" s="368" t="s">
        <v>32</v>
      </c>
      <c r="G1787" s="298">
        <f>SUBTOTAL(9,G1779:G1786)</f>
        <v>0</v>
      </c>
    </row>
    <row r="1788" spans="1:7" ht="24" customHeight="1" x14ac:dyDescent="0.2">
      <c r="A1788" s="297"/>
      <c r="B1788" s="97"/>
      <c r="C1788" s="366" t="s">
        <v>606</v>
      </c>
      <c r="D1788" s="103"/>
      <c r="E1788" s="104"/>
      <c r="F1788" s="105"/>
      <c r="G1788" s="299"/>
    </row>
    <row r="1789" spans="1:7" s="232" customFormat="1" ht="24" customHeight="1" x14ac:dyDescent="0.2">
      <c r="A1789" s="229" t="str">
        <f t="shared" ref="A1789:A1797" si="538">IFERROR(VLOOKUP(C1789,Tabla_Insumos,4,FALSE),"")</f>
        <v/>
      </c>
      <c r="B1789" s="227" t="str">
        <f t="shared" ref="B1789:B1797" si="539">IFERROR(VLOOKUP(C1789,Tabla_Insumos,5,FALSE),"")</f>
        <v/>
      </c>
      <c r="C1789" s="228"/>
      <c r="D1789" s="229" t="str">
        <f t="shared" ref="D1789:D1797" si="540">IFERROR(VLOOKUP(C1789,Tabla_Insumos,2,FALSE),"")</f>
        <v/>
      </c>
      <c r="E1789" s="230"/>
      <c r="F1789" s="231">
        <f t="shared" ref="F1789:F1797" si="541">IFERROR(VLOOKUP(C1789,Tabla_Insumos,3,FALSE),0)</f>
        <v>0</v>
      </c>
      <c r="G1789" s="296">
        <f t="shared" ref="G1789:G1797" si="542">ROUND(E1789*F1789,2)</f>
        <v>0</v>
      </c>
    </row>
    <row r="1790" spans="1:7" s="232" customFormat="1" ht="24" customHeight="1" x14ac:dyDescent="0.2">
      <c r="A1790" s="229" t="str">
        <f t="shared" si="538"/>
        <v/>
      </c>
      <c r="B1790" s="227" t="str">
        <f t="shared" si="539"/>
        <v/>
      </c>
      <c r="C1790" s="228"/>
      <c r="D1790" s="229" t="str">
        <f t="shared" si="540"/>
        <v/>
      </c>
      <c r="E1790" s="230"/>
      <c r="F1790" s="231">
        <f t="shared" si="541"/>
        <v>0</v>
      </c>
      <c r="G1790" s="296">
        <f t="shared" si="542"/>
        <v>0</v>
      </c>
    </row>
    <row r="1791" spans="1:7" s="232" customFormat="1" ht="24" customHeight="1" x14ac:dyDescent="0.2">
      <c r="A1791" s="229" t="str">
        <f t="shared" si="538"/>
        <v/>
      </c>
      <c r="B1791" s="227" t="str">
        <f t="shared" si="539"/>
        <v/>
      </c>
      <c r="C1791" s="228"/>
      <c r="D1791" s="229" t="str">
        <f t="shared" si="540"/>
        <v/>
      </c>
      <c r="E1791" s="230"/>
      <c r="F1791" s="231">
        <f t="shared" si="541"/>
        <v>0</v>
      </c>
      <c r="G1791" s="296">
        <f t="shared" si="542"/>
        <v>0</v>
      </c>
    </row>
    <row r="1792" spans="1:7" s="232" customFormat="1" ht="24" customHeight="1" x14ac:dyDescent="0.2">
      <c r="A1792" s="229" t="str">
        <f t="shared" si="538"/>
        <v/>
      </c>
      <c r="B1792" s="227" t="str">
        <f t="shared" si="539"/>
        <v/>
      </c>
      <c r="C1792" s="228"/>
      <c r="D1792" s="229" t="str">
        <f t="shared" si="540"/>
        <v/>
      </c>
      <c r="E1792" s="230"/>
      <c r="F1792" s="231">
        <f t="shared" si="541"/>
        <v>0</v>
      </c>
      <c r="G1792" s="296">
        <f t="shared" si="542"/>
        <v>0</v>
      </c>
    </row>
    <row r="1793" spans="1:7" s="232" customFormat="1" ht="24" customHeight="1" x14ac:dyDescent="0.2">
      <c r="A1793" s="229" t="str">
        <f t="shared" si="538"/>
        <v/>
      </c>
      <c r="B1793" s="227" t="str">
        <f t="shared" si="539"/>
        <v/>
      </c>
      <c r="C1793" s="228"/>
      <c r="D1793" s="229" t="str">
        <f t="shared" si="540"/>
        <v/>
      </c>
      <c r="E1793" s="230"/>
      <c r="F1793" s="231">
        <f t="shared" si="541"/>
        <v>0</v>
      </c>
      <c r="G1793" s="296">
        <f t="shared" si="542"/>
        <v>0</v>
      </c>
    </row>
    <row r="1794" spans="1:7" s="232" customFormat="1" ht="24" customHeight="1" x14ac:dyDescent="0.2">
      <c r="A1794" s="229" t="str">
        <f t="shared" si="538"/>
        <v/>
      </c>
      <c r="B1794" s="227" t="str">
        <f t="shared" si="539"/>
        <v/>
      </c>
      <c r="C1794" s="228"/>
      <c r="D1794" s="229" t="str">
        <f t="shared" si="540"/>
        <v/>
      </c>
      <c r="E1794" s="230"/>
      <c r="F1794" s="231">
        <f t="shared" si="541"/>
        <v>0</v>
      </c>
      <c r="G1794" s="296">
        <f t="shared" si="542"/>
        <v>0</v>
      </c>
    </row>
    <row r="1795" spans="1:7" s="232" customFormat="1" ht="24" customHeight="1" x14ac:dyDescent="0.2">
      <c r="A1795" s="229" t="str">
        <f t="shared" si="538"/>
        <v/>
      </c>
      <c r="B1795" s="227" t="str">
        <f t="shared" si="539"/>
        <v/>
      </c>
      <c r="C1795" s="228"/>
      <c r="D1795" s="229" t="str">
        <f t="shared" si="540"/>
        <v/>
      </c>
      <c r="E1795" s="230"/>
      <c r="F1795" s="231">
        <f t="shared" si="541"/>
        <v>0</v>
      </c>
      <c r="G1795" s="296">
        <f t="shared" si="542"/>
        <v>0</v>
      </c>
    </row>
    <row r="1796" spans="1:7" s="232" customFormat="1" ht="24" customHeight="1" x14ac:dyDescent="0.2">
      <c r="A1796" s="229" t="str">
        <f t="shared" si="538"/>
        <v/>
      </c>
      <c r="B1796" s="227" t="str">
        <f t="shared" si="539"/>
        <v/>
      </c>
      <c r="C1796" s="228"/>
      <c r="D1796" s="229" t="str">
        <f t="shared" si="540"/>
        <v/>
      </c>
      <c r="E1796" s="230"/>
      <c r="F1796" s="231">
        <f t="shared" si="541"/>
        <v>0</v>
      </c>
      <c r="G1796" s="296">
        <f t="shared" si="542"/>
        <v>0</v>
      </c>
    </row>
    <row r="1797" spans="1:7" s="232" customFormat="1" ht="24" customHeight="1" x14ac:dyDescent="0.2">
      <c r="A1797" s="229" t="str">
        <f t="shared" si="538"/>
        <v/>
      </c>
      <c r="B1797" s="227" t="str">
        <f t="shared" si="539"/>
        <v/>
      </c>
      <c r="C1797" s="228"/>
      <c r="D1797" s="229" t="str">
        <f t="shared" si="540"/>
        <v/>
      </c>
      <c r="E1797" s="230"/>
      <c r="F1797" s="231">
        <f t="shared" si="541"/>
        <v>0</v>
      </c>
      <c r="G1797" s="296">
        <f t="shared" si="542"/>
        <v>0</v>
      </c>
    </row>
    <row r="1798" spans="1:7" ht="24" customHeight="1" x14ac:dyDescent="0.2">
      <c r="A1798" s="300"/>
      <c r="B1798" s="103"/>
      <c r="C1798" s="97"/>
      <c r="D1798" s="103"/>
      <c r="E1798" s="104"/>
      <c r="F1798" s="368" t="s">
        <v>33</v>
      </c>
      <c r="G1798" s="298">
        <f>SUBTOTAL(9,G1789:G1797)</f>
        <v>0</v>
      </c>
    </row>
    <row r="1799" spans="1:7" ht="24" customHeight="1" x14ac:dyDescent="0.2">
      <c r="A1799" s="301"/>
      <c r="B1799" s="103"/>
      <c r="C1799" s="97"/>
      <c r="D1799" s="103"/>
      <c r="E1799" s="104"/>
      <c r="F1799" s="105"/>
      <c r="G1799" s="299"/>
    </row>
    <row r="1800" spans="1:7" ht="24" customHeight="1" x14ac:dyDescent="0.2">
      <c r="A1800" s="302" t="str">
        <f>B1758</f>
        <v/>
      </c>
      <c r="B1800" s="303" t="str">
        <f>C1758</f>
        <v/>
      </c>
      <c r="C1800" s="111"/>
      <c r="D1800" s="111" t="s">
        <v>34</v>
      </c>
      <c r="E1800" s="112"/>
      <c r="F1800" s="305" t="s">
        <v>35</v>
      </c>
      <c r="G1800" s="304">
        <f>SUBTOTAL(9,G1763:G1799)</f>
        <v>0</v>
      </c>
    </row>
    <row r="1802" spans="1:7" ht="24" customHeight="1" x14ac:dyDescent="0.2">
      <c r="A1802" s="284" t="s">
        <v>37</v>
      </c>
      <c r="B1802" s="285"/>
      <c r="C1802" s="285"/>
      <c r="D1802" s="285"/>
      <c r="E1802" s="285"/>
      <c r="F1802" s="285"/>
      <c r="G1802" s="286"/>
    </row>
    <row r="1803" spans="1:7" ht="24" customHeight="1" x14ac:dyDescent="0.2">
      <c r="A1803" s="287" t="s">
        <v>602</v>
      </c>
      <c r="B1803" s="99" t="str">
        <f>Comitente</f>
        <v>DIRECCION PROVINCIAL REDES DE GAS</v>
      </c>
      <c r="C1803" s="94"/>
      <c r="D1803" s="100"/>
      <c r="E1803" s="100"/>
      <c r="F1803" s="101"/>
      <c r="G1803" s="288"/>
    </row>
    <row r="1804" spans="1:7" ht="24" customHeight="1" x14ac:dyDescent="0.2">
      <c r="A1804" s="287" t="s">
        <v>603</v>
      </c>
      <c r="B1804" s="99">
        <f>Contratista</f>
        <v>0</v>
      </c>
      <c r="C1804" s="95"/>
      <c r="D1804" s="95"/>
      <c r="E1804" s="95"/>
      <c r="F1804" s="102"/>
      <c r="G1804" s="289"/>
    </row>
    <row r="1805" spans="1:7" ht="24" customHeight="1" x14ac:dyDescent="0.2">
      <c r="A1805" s="287" t="s">
        <v>24</v>
      </c>
      <c r="B1805" s="99" t="str">
        <f>Obra</f>
        <v>“SERVICIO de MANTENIMIENTO de las INSTALACIONES de GAS en los ESTABLECIMIENTOS EDUCATIVOS”</v>
      </c>
      <c r="C1805" s="95"/>
      <c r="D1805" s="95"/>
      <c r="E1805" s="95"/>
      <c r="F1805" s="102" t="s">
        <v>38</v>
      </c>
      <c r="G1805" s="290">
        <f>Fecha_Base</f>
        <v>0</v>
      </c>
    </row>
    <row r="1806" spans="1:7" ht="24" customHeight="1" x14ac:dyDescent="0.2">
      <c r="A1806" s="291" t="s">
        <v>601</v>
      </c>
      <c r="B1806" s="96" t="str">
        <f>Ubicación</f>
        <v>DEPARTAMENTO JACHAL A</v>
      </c>
      <c r="C1806" s="96"/>
      <c r="D1806" s="103"/>
      <c r="E1806" s="104"/>
      <c r="F1806" s="105"/>
      <c r="G1806" s="292"/>
    </row>
    <row r="1807" spans="1:7" ht="24" customHeight="1" x14ac:dyDescent="0.2">
      <c r="A1807" s="291" t="s">
        <v>39</v>
      </c>
      <c r="B1807" s="106" t="str">
        <f>IFERROR(VALUE(LEFT(B1808,FIND(".",B1808)-1)),"")</f>
        <v/>
      </c>
      <c r="C1807" s="97" t="str">
        <f>IFERROR(VLOOKUP(B1807,Tabla_CyP,2,FALSE),"")</f>
        <v/>
      </c>
      <c r="D1807" s="97"/>
      <c r="E1807" s="104"/>
      <c r="F1807" s="105"/>
      <c r="G1807" s="292"/>
    </row>
    <row r="1808" spans="1:7" ht="24" customHeight="1" x14ac:dyDescent="0.2">
      <c r="A1808" s="291" t="s">
        <v>25</v>
      </c>
      <c r="B1808" s="107" t="str">
        <f>IFERROR(VLOOKUP(COUNTIF($A$1:A1808,"ANALISIS DE PRECIOS"),Tabla_NumeroItem,2,FALSE),"")</f>
        <v/>
      </c>
      <c r="C1808" s="97" t="str">
        <f>IFERROR(VLOOKUP(B1808,Tabla_CyP,2,FALSE),"")</f>
        <v/>
      </c>
      <c r="D1808" s="103"/>
      <c r="E1808" s="104"/>
      <c r="F1808" s="102" t="s">
        <v>26</v>
      </c>
      <c r="G1808" s="293" t="str">
        <f>IFERROR(VLOOKUP(B1808,Tabla_CyP,4,FALSE),"")</f>
        <v/>
      </c>
    </row>
    <row r="1809" spans="1:123" ht="24" customHeight="1" x14ac:dyDescent="0.2">
      <c r="A1809" s="291"/>
      <c r="B1809" s="96"/>
      <c r="C1809" s="97"/>
      <c r="D1809" s="103"/>
      <c r="E1809" s="104"/>
      <c r="F1809" s="105"/>
      <c r="G1809" s="292"/>
    </row>
    <row r="1810" spans="1:123" ht="24" customHeight="1" x14ac:dyDescent="0.2">
      <c r="A1810" s="389" t="s">
        <v>507</v>
      </c>
      <c r="B1810" s="390"/>
      <c r="C1810" s="391" t="s">
        <v>0</v>
      </c>
      <c r="D1810" s="391" t="s">
        <v>27</v>
      </c>
      <c r="E1810" s="393" t="s">
        <v>28</v>
      </c>
      <c r="F1810" s="387" t="s">
        <v>29</v>
      </c>
      <c r="G1810" s="387" t="s">
        <v>30</v>
      </c>
    </row>
    <row r="1811" spans="1:123" s="109" customFormat="1" ht="24" customHeight="1" x14ac:dyDescent="0.2">
      <c r="A1811" s="108" t="s">
        <v>508</v>
      </c>
      <c r="B1811" s="108" t="s">
        <v>509</v>
      </c>
      <c r="C1811" s="392"/>
      <c r="D1811" s="392"/>
      <c r="E1811" s="394"/>
      <c r="F1811" s="388"/>
      <c r="G1811" s="388"/>
      <c r="H1811" s="233"/>
      <c r="I1811" s="233"/>
      <c r="J1811" s="233"/>
      <c r="K1811" s="233"/>
      <c r="L1811" s="233"/>
      <c r="M1811" s="233"/>
      <c r="N1811" s="233"/>
      <c r="O1811" s="233"/>
      <c r="P1811" s="233"/>
      <c r="Q1811" s="233"/>
      <c r="R1811" s="233"/>
      <c r="S1811" s="233"/>
      <c r="T1811" s="233"/>
      <c r="U1811" s="233"/>
      <c r="V1811" s="233"/>
      <c r="W1811" s="233"/>
      <c r="X1811" s="233"/>
      <c r="Y1811" s="233"/>
      <c r="Z1811" s="233"/>
      <c r="AA1811" s="233"/>
      <c r="AB1811" s="233"/>
      <c r="AC1811" s="233"/>
      <c r="AD1811" s="233"/>
      <c r="AE1811" s="233"/>
      <c r="AF1811" s="233"/>
      <c r="AG1811" s="233"/>
      <c r="AH1811" s="233"/>
      <c r="AI1811" s="233"/>
      <c r="AJ1811" s="233"/>
      <c r="AK1811" s="233"/>
      <c r="AL1811" s="233"/>
      <c r="AM1811" s="233"/>
      <c r="AN1811" s="233"/>
      <c r="AO1811" s="233"/>
      <c r="AP1811" s="233"/>
      <c r="AQ1811" s="233"/>
      <c r="AR1811" s="233"/>
      <c r="AS1811" s="233"/>
      <c r="AT1811" s="233"/>
      <c r="AU1811" s="233"/>
      <c r="AV1811" s="233"/>
      <c r="AW1811" s="233"/>
      <c r="AX1811" s="233"/>
      <c r="AY1811" s="233"/>
      <c r="AZ1811" s="233"/>
      <c r="BA1811" s="233"/>
      <c r="BB1811" s="233"/>
      <c r="BC1811" s="233"/>
      <c r="BD1811" s="233"/>
      <c r="BE1811" s="233"/>
      <c r="BF1811" s="233"/>
      <c r="BG1811" s="233"/>
      <c r="BH1811" s="233"/>
      <c r="BI1811" s="233"/>
      <c r="BJ1811" s="233"/>
      <c r="BK1811" s="233"/>
      <c r="BL1811" s="233"/>
      <c r="BM1811" s="233"/>
      <c r="BN1811" s="233"/>
      <c r="BO1811" s="233"/>
      <c r="BP1811" s="233"/>
      <c r="BQ1811" s="233"/>
      <c r="BR1811" s="233"/>
      <c r="BS1811" s="233"/>
      <c r="BT1811" s="233"/>
      <c r="BU1811" s="233"/>
      <c r="BV1811" s="233"/>
      <c r="BW1811" s="233"/>
      <c r="BX1811" s="233"/>
      <c r="BY1811" s="233"/>
      <c r="BZ1811" s="233"/>
      <c r="CA1811" s="233"/>
      <c r="CB1811" s="233"/>
      <c r="CC1811" s="233"/>
      <c r="CD1811" s="233"/>
      <c r="CE1811" s="233"/>
      <c r="CF1811" s="233"/>
      <c r="CG1811" s="233"/>
      <c r="CH1811" s="233"/>
      <c r="CI1811" s="233"/>
      <c r="CJ1811" s="233"/>
      <c r="CK1811" s="233"/>
      <c r="CL1811" s="233"/>
      <c r="CM1811" s="233"/>
      <c r="CN1811" s="233"/>
      <c r="CO1811" s="233"/>
      <c r="CP1811" s="233"/>
      <c r="CQ1811" s="233"/>
      <c r="CR1811" s="233"/>
      <c r="CS1811" s="233"/>
      <c r="CT1811" s="233"/>
      <c r="CU1811" s="233"/>
      <c r="CV1811" s="233"/>
      <c r="CW1811" s="233"/>
      <c r="CX1811" s="233"/>
      <c r="CY1811" s="233"/>
      <c r="CZ1811" s="233"/>
      <c r="DA1811" s="233"/>
      <c r="DB1811" s="233"/>
      <c r="DC1811" s="233"/>
      <c r="DD1811" s="233"/>
      <c r="DE1811" s="233"/>
      <c r="DF1811" s="233"/>
      <c r="DG1811" s="233"/>
      <c r="DH1811" s="233"/>
      <c r="DI1811" s="233"/>
      <c r="DJ1811" s="233"/>
      <c r="DK1811" s="233"/>
      <c r="DL1811" s="233"/>
      <c r="DM1811" s="233"/>
      <c r="DN1811" s="233"/>
      <c r="DO1811" s="233"/>
      <c r="DP1811" s="233"/>
      <c r="DQ1811" s="233"/>
      <c r="DR1811" s="233"/>
      <c r="DS1811" s="233"/>
    </row>
    <row r="1812" spans="1:123" ht="24" customHeight="1" x14ac:dyDescent="0.2">
      <c r="A1812" s="369"/>
      <c r="B1812" s="110"/>
      <c r="C1812" s="367" t="s">
        <v>604</v>
      </c>
      <c r="D1812" s="111"/>
      <c r="E1812" s="112"/>
      <c r="F1812" s="113"/>
      <c r="G1812" s="295"/>
    </row>
    <row r="1813" spans="1:123" s="232" customFormat="1" ht="24" customHeight="1" x14ac:dyDescent="0.2">
      <c r="A1813" s="229" t="str">
        <f t="shared" ref="A1813:A1826" si="543">IFERROR(VLOOKUP(C1813,Tabla_Insumos,4,FALSE),"")</f>
        <v/>
      </c>
      <c r="B1813" s="227" t="str">
        <f t="shared" ref="B1813:B1826" si="544">IFERROR(VLOOKUP(C1813,Tabla_Insumos,5,FALSE),"")</f>
        <v/>
      </c>
      <c r="C1813" s="228"/>
      <c r="D1813" s="229" t="str">
        <f t="shared" ref="D1813:D1826" si="545">IFERROR(VLOOKUP(C1813,Tabla_Insumos,2,FALSE),"")</f>
        <v/>
      </c>
      <c r="E1813" s="230"/>
      <c r="F1813" s="231">
        <f t="shared" ref="F1813:F1826" si="546">IFERROR(VLOOKUP(C1813,Tabla_Insumos,3,FALSE),0)</f>
        <v>0</v>
      </c>
      <c r="G1813" s="296">
        <f>ROUND(E1813*F1813,2)</f>
        <v>0</v>
      </c>
    </row>
    <row r="1814" spans="1:123" s="232" customFormat="1" ht="24" customHeight="1" x14ac:dyDescent="0.2">
      <c r="A1814" s="229" t="str">
        <f t="shared" si="543"/>
        <v/>
      </c>
      <c r="B1814" s="227" t="str">
        <f t="shared" si="544"/>
        <v/>
      </c>
      <c r="C1814" s="228"/>
      <c r="D1814" s="229" t="str">
        <f t="shared" si="545"/>
        <v/>
      </c>
      <c r="E1814" s="230"/>
      <c r="F1814" s="231">
        <f t="shared" si="546"/>
        <v>0</v>
      </c>
      <c r="G1814" s="296">
        <f t="shared" ref="G1814:G1826" si="547">ROUND(E1814*F1814,2)</f>
        <v>0</v>
      </c>
    </row>
    <row r="1815" spans="1:123" s="232" customFormat="1" ht="24" customHeight="1" x14ac:dyDescent="0.2">
      <c r="A1815" s="229" t="str">
        <f t="shared" si="543"/>
        <v/>
      </c>
      <c r="B1815" s="227" t="str">
        <f t="shared" si="544"/>
        <v/>
      </c>
      <c r="C1815" s="228"/>
      <c r="D1815" s="229" t="str">
        <f t="shared" si="545"/>
        <v/>
      </c>
      <c r="E1815" s="230"/>
      <c r="F1815" s="231">
        <f t="shared" si="546"/>
        <v>0</v>
      </c>
      <c r="G1815" s="296">
        <f t="shared" si="547"/>
        <v>0</v>
      </c>
    </row>
    <row r="1816" spans="1:123" s="232" customFormat="1" ht="24" customHeight="1" x14ac:dyDescent="0.2">
      <c r="A1816" s="229" t="str">
        <f t="shared" si="543"/>
        <v/>
      </c>
      <c r="B1816" s="227" t="str">
        <f t="shared" si="544"/>
        <v/>
      </c>
      <c r="C1816" s="228"/>
      <c r="D1816" s="229" t="str">
        <f t="shared" si="545"/>
        <v/>
      </c>
      <c r="E1816" s="230"/>
      <c r="F1816" s="231">
        <f t="shared" si="546"/>
        <v>0</v>
      </c>
      <c r="G1816" s="296">
        <f t="shared" si="547"/>
        <v>0</v>
      </c>
    </row>
    <row r="1817" spans="1:123" s="232" customFormat="1" ht="24" customHeight="1" x14ac:dyDescent="0.2">
      <c r="A1817" s="229" t="str">
        <f t="shared" si="543"/>
        <v/>
      </c>
      <c r="B1817" s="227" t="str">
        <f t="shared" si="544"/>
        <v/>
      </c>
      <c r="C1817" s="228"/>
      <c r="D1817" s="229" t="str">
        <f t="shared" si="545"/>
        <v/>
      </c>
      <c r="E1817" s="230"/>
      <c r="F1817" s="231">
        <f t="shared" si="546"/>
        <v>0</v>
      </c>
      <c r="G1817" s="296">
        <f t="shared" si="547"/>
        <v>0</v>
      </c>
    </row>
    <row r="1818" spans="1:123" s="232" customFormat="1" ht="24" customHeight="1" x14ac:dyDescent="0.2">
      <c r="A1818" s="229" t="str">
        <f t="shared" si="543"/>
        <v/>
      </c>
      <c r="B1818" s="227" t="str">
        <f t="shared" si="544"/>
        <v/>
      </c>
      <c r="C1818" s="228"/>
      <c r="D1818" s="229" t="str">
        <f t="shared" si="545"/>
        <v/>
      </c>
      <c r="E1818" s="230"/>
      <c r="F1818" s="231">
        <f t="shared" si="546"/>
        <v>0</v>
      </c>
      <c r="G1818" s="296">
        <f t="shared" si="547"/>
        <v>0</v>
      </c>
    </row>
    <row r="1819" spans="1:123" s="232" customFormat="1" ht="24" customHeight="1" x14ac:dyDescent="0.2">
      <c r="A1819" s="229" t="str">
        <f t="shared" si="543"/>
        <v/>
      </c>
      <c r="B1819" s="227" t="str">
        <f t="shared" si="544"/>
        <v/>
      </c>
      <c r="C1819" s="228"/>
      <c r="D1819" s="229" t="str">
        <f t="shared" si="545"/>
        <v/>
      </c>
      <c r="E1819" s="230"/>
      <c r="F1819" s="231">
        <f t="shared" si="546"/>
        <v>0</v>
      </c>
      <c r="G1819" s="296">
        <f t="shared" si="547"/>
        <v>0</v>
      </c>
    </row>
    <row r="1820" spans="1:123" s="232" customFormat="1" ht="24" customHeight="1" x14ac:dyDescent="0.2">
      <c r="A1820" s="229" t="str">
        <f t="shared" si="543"/>
        <v/>
      </c>
      <c r="B1820" s="227" t="str">
        <f t="shared" si="544"/>
        <v/>
      </c>
      <c r="C1820" s="228"/>
      <c r="D1820" s="229" t="str">
        <f t="shared" si="545"/>
        <v/>
      </c>
      <c r="E1820" s="230"/>
      <c r="F1820" s="231">
        <f t="shared" si="546"/>
        <v>0</v>
      </c>
      <c r="G1820" s="296">
        <f t="shared" si="547"/>
        <v>0</v>
      </c>
    </row>
    <row r="1821" spans="1:123" s="232" customFormat="1" ht="24" customHeight="1" x14ac:dyDescent="0.2">
      <c r="A1821" s="229" t="str">
        <f t="shared" si="543"/>
        <v/>
      </c>
      <c r="B1821" s="227" t="str">
        <f t="shared" si="544"/>
        <v/>
      </c>
      <c r="C1821" s="228"/>
      <c r="D1821" s="229" t="str">
        <f t="shared" si="545"/>
        <v/>
      </c>
      <c r="E1821" s="230"/>
      <c r="F1821" s="231">
        <f t="shared" si="546"/>
        <v>0</v>
      </c>
      <c r="G1821" s="296">
        <f t="shared" si="547"/>
        <v>0</v>
      </c>
    </row>
    <row r="1822" spans="1:123" s="232" customFormat="1" ht="24" customHeight="1" x14ac:dyDescent="0.2">
      <c r="A1822" s="229" t="str">
        <f t="shared" si="543"/>
        <v/>
      </c>
      <c r="B1822" s="227" t="str">
        <f t="shared" si="544"/>
        <v/>
      </c>
      <c r="C1822" s="228"/>
      <c r="D1822" s="229" t="str">
        <f t="shared" si="545"/>
        <v/>
      </c>
      <c r="E1822" s="230"/>
      <c r="F1822" s="231">
        <f t="shared" si="546"/>
        <v>0</v>
      </c>
      <c r="G1822" s="296">
        <f t="shared" si="547"/>
        <v>0</v>
      </c>
    </row>
    <row r="1823" spans="1:123" s="232" customFormat="1" ht="24" customHeight="1" x14ac:dyDescent="0.2">
      <c r="A1823" s="229" t="str">
        <f t="shared" si="543"/>
        <v/>
      </c>
      <c r="B1823" s="227" t="str">
        <f t="shared" si="544"/>
        <v/>
      </c>
      <c r="C1823" s="228"/>
      <c r="D1823" s="229" t="str">
        <f t="shared" si="545"/>
        <v/>
      </c>
      <c r="E1823" s="230"/>
      <c r="F1823" s="231">
        <f t="shared" si="546"/>
        <v>0</v>
      </c>
      <c r="G1823" s="296">
        <f t="shared" si="547"/>
        <v>0</v>
      </c>
    </row>
    <row r="1824" spans="1:123" s="232" customFormat="1" ht="24" customHeight="1" x14ac:dyDescent="0.2">
      <c r="A1824" s="229" t="str">
        <f t="shared" si="543"/>
        <v/>
      </c>
      <c r="B1824" s="227" t="str">
        <f t="shared" si="544"/>
        <v/>
      </c>
      <c r="C1824" s="228"/>
      <c r="D1824" s="229" t="str">
        <f t="shared" si="545"/>
        <v/>
      </c>
      <c r="E1824" s="230"/>
      <c r="F1824" s="231">
        <f t="shared" si="546"/>
        <v>0</v>
      </c>
      <c r="G1824" s="296">
        <f t="shared" si="547"/>
        <v>0</v>
      </c>
    </row>
    <row r="1825" spans="1:7" s="232" customFormat="1" ht="24" customHeight="1" x14ac:dyDescent="0.2">
      <c r="A1825" s="229" t="str">
        <f t="shared" si="543"/>
        <v/>
      </c>
      <c r="B1825" s="227" t="str">
        <f t="shared" si="544"/>
        <v/>
      </c>
      <c r="C1825" s="228"/>
      <c r="D1825" s="229" t="str">
        <f t="shared" si="545"/>
        <v/>
      </c>
      <c r="E1825" s="230"/>
      <c r="F1825" s="231">
        <f t="shared" si="546"/>
        <v>0</v>
      </c>
      <c r="G1825" s="296">
        <f t="shared" si="547"/>
        <v>0</v>
      </c>
    </row>
    <row r="1826" spans="1:7" s="232" customFormat="1" ht="24" customHeight="1" x14ac:dyDescent="0.2">
      <c r="A1826" s="229" t="str">
        <f t="shared" si="543"/>
        <v/>
      </c>
      <c r="B1826" s="227" t="str">
        <f t="shared" si="544"/>
        <v/>
      </c>
      <c r="C1826" s="228"/>
      <c r="D1826" s="229" t="str">
        <f t="shared" si="545"/>
        <v/>
      </c>
      <c r="E1826" s="230"/>
      <c r="F1826" s="231">
        <f t="shared" si="546"/>
        <v>0</v>
      </c>
      <c r="G1826" s="296">
        <f t="shared" si="547"/>
        <v>0</v>
      </c>
    </row>
    <row r="1827" spans="1:7" ht="24" customHeight="1" x14ac:dyDescent="0.2">
      <c r="A1827" s="297"/>
      <c r="B1827" s="97"/>
      <c r="C1827" s="97"/>
      <c r="D1827" s="103"/>
      <c r="E1827" s="104"/>
      <c r="F1827" s="368" t="s">
        <v>31</v>
      </c>
      <c r="G1827" s="298">
        <f>SUBTOTAL(9,G1813:G1826)</f>
        <v>0</v>
      </c>
    </row>
    <row r="1828" spans="1:7" ht="24" customHeight="1" x14ac:dyDescent="0.2">
      <c r="A1828" s="297"/>
      <c r="B1828" s="97"/>
      <c r="C1828" s="366" t="s">
        <v>605</v>
      </c>
      <c r="D1828" s="103"/>
      <c r="E1828" s="104"/>
      <c r="F1828" s="105"/>
      <c r="G1828" s="299"/>
    </row>
    <row r="1829" spans="1:7" s="232" customFormat="1" ht="24" customHeight="1" x14ac:dyDescent="0.2">
      <c r="A1829" s="229" t="str">
        <f t="shared" ref="A1829:A1836" si="548">IFERROR(VLOOKUP(C1829,Tabla_Insumos,4,FALSE),"")</f>
        <v/>
      </c>
      <c r="B1829" s="227">
        <f t="shared" ref="B1829:B1836" si="549">IFERROR(VLOOKUP(A1829,Tabla_Indices,5,FALSE),"")</f>
        <v>0</v>
      </c>
      <c r="C1829" s="228"/>
      <c r="D1829" s="229" t="str">
        <f t="shared" ref="D1829:D1836" si="550">IFERROR(VLOOKUP(C1829,Tabla_Insumos,2,FALSE),"")</f>
        <v/>
      </c>
      <c r="E1829" s="230"/>
      <c r="F1829" s="231">
        <f t="shared" ref="F1829:F1836" si="551">IFERROR(VLOOKUP(C1829,Tabla_Insumos,3,FALSE),0)</f>
        <v>0</v>
      </c>
      <c r="G1829" s="296">
        <f>ROUND(E1829*F1829,2)</f>
        <v>0</v>
      </c>
    </row>
    <row r="1830" spans="1:7" s="232" customFormat="1" ht="24" customHeight="1" x14ac:dyDescent="0.2">
      <c r="A1830" s="229" t="str">
        <f t="shared" si="548"/>
        <v/>
      </c>
      <c r="B1830" s="227">
        <f t="shared" si="549"/>
        <v>0</v>
      </c>
      <c r="C1830" s="228"/>
      <c r="D1830" s="229" t="str">
        <f t="shared" si="550"/>
        <v/>
      </c>
      <c r="E1830" s="230"/>
      <c r="F1830" s="231">
        <f t="shared" si="551"/>
        <v>0</v>
      </c>
      <c r="G1830" s="296">
        <f>ROUND(E1830*F1830,2)</f>
        <v>0</v>
      </c>
    </row>
    <row r="1831" spans="1:7" s="232" customFormat="1" ht="24" customHeight="1" x14ac:dyDescent="0.2">
      <c r="A1831" s="229" t="str">
        <f t="shared" si="548"/>
        <v/>
      </c>
      <c r="B1831" s="227">
        <f t="shared" si="549"/>
        <v>0</v>
      </c>
      <c r="C1831" s="228"/>
      <c r="D1831" s="229" t="str">
        <f t="shared" si="550"/>
        <v/>
      </c>
      <c r="E1831" s="230"/>
      <c r="F1831" s="231">
        <f t="shared" si="551"/>
        <v>0</v>
      </c>
      <c r="G1831" s="296">
        <f t="shared" ref="G1831:G1836" si="552">ROUND(E1831*F1831,2)</f>
        <v>0</v>
      </c>
    </row>
    <row r="1832" spans="1:7" s="232" customFormat="1" ht="24" customHeight="1" x14ac:dyDescent="0.2">
      <c r="A1832" s="229" t="str">
        <f t="shared" si="548"/>
        <v/>
      </c>
      <c r="B1832" s="227">
        <f t="shared" si="549"/>
        <v>0</v>
      </c>
      <c r="C1832" s="228"/>
      <c r="D1832" s="229" t="str">
        <f t="shared" si="550"/>
        <v/>
      </c>
      <c r="E1832" s="230"/>
      <c r="F1832" s="231">
        <f t="shared" si="551"/>
        <v>0</v>
      </c>
      <c r="G1832" s="296">
        <f t="shared" si="552"/>
        <v>0</v>
      </c>
    </row>
    <row r="1833" spans="1:7" s="232" customFormat="1" ht="24" customHeight="1" x14ac:dyDescent="0.2">
      <c r="A1833" s="229" t="str">
        <f t="shared" si="548"/>
        <v/>
      </c>
      <c r="B1833" s="227">
        <f t="shared" si="549"/>
        <v>0</v>
      </c>
      <c r="C1833" s="228"/>
      <c r="D1833" s="229" t="str">
        <f t="shared" si="550"/>
        <v/>
      </c>
      <c r="E1833" s="230"/>
      <c r="F1833" s="231">
        <f t="shared" si="551"/>
        <v>0</v>
      </c>
      <c r="G1833" s="296">
        <f t="shared" si="552"/>
        <v>0</v>
      </c>
    </row>
    <row r="1834" spans="1:7" s="232" customFormat="1" ht="24" customHeight="1" x14ac:dyDescent="0.2">
      <c r="A1834" s="229" t="str">
        <f t="shared" si="548"/>
        <v/>
      </c>
      <c r="B1834" s="227">
        <f t="shared" si="549"/>
        <v>0</v>
      </c>
      <c r="C1834" s="228"/>
      <c r="D1834" s="229" t="str">
        <f t="shared" si="550"/>
        <v/>
      </c>
      <c r="E1834" s="230"/>
      <c r="F1834" s="231">
        <f t="shared" si="551"/>
        <v>0</v>
      </c>
      <c r="G1834" s="296">
        <f t="shared" si="552"/>
        <v>0</v>
      </c>
    </row>
    <row r="1835" spans="1:7" s="232" customFormat="1" ht="24" customHeight="1" x14ac:dyDescent="0.2">
      <c r="A1835" s="229" t="str">
        <f t="shared" si="548"/>
        <v/>
      </c>
      <c r="B1835" s="227">
        <f t="shared" si="549"/>
        <v>0</v>
      </c>
      <c r="C1835" s="228"/>
      <c r="D1835" s="229" t="str">
        <f t="shared" si="550"/>
        <v/>
      </c>
      <c r="E1835" s="230"/>
      <c r="F1835" s="231">
        <f t="shared" si="551"/>
        <v>0</v>
      </c>
      <c r="G1835" s="296">
        <f t="shared" si="552"/>
        <v>0</v>
      </c>
    </row>
    <row r="1836" spans="1:7" s="232" customFormat="1" ht="24" customHeight="1" x14ac:dyDescent="0.2">
      <c r="A1836" s="229" t="str">
        <f t="shared" si="548"/>
        <v/>
      </c>
      <c r="B1836" s="227">
        <f t="shared" si="549"/>
        <v>0</v>
      </c>
      <c r="C1836" s="228"/>
      <c r="D1836" s="229" t="str">
        <f t="shared" si="550"/>
        <v/>
      </c>
      <c r="E1836" s="230"/>
      <c r="F1836" s="231">
        <f t="shared" si="551"/>
        <v>0</v>
      </c>
      <c r="G1836" s="296">
        <f t="shared" si="552"/>
        <v>0</v>
      </c>
    </row>
    <row r="1837" spans="1:7" ht="24" customHeight="1" x14ac:dyDescent="0.2">
      <c r="A1837" s="297"/>
      <c r="B1837" s="97"/>
      <c r="C1837" s="97"/>
      <c r="D1837" s="103"/>
      <c r="E1837" s="104"/>
      <c r="F1837" s="368" t="s">
        <v>32</v>
      </c>
      <c r="G1837" s="298">
        <f>SUBTOTAL(9,G1829:G1836)</f>
        <v>0</v>
      </c>
    </row>
    <row r="1838" spans="1:7" ht="24" customHeight="1" x14ac:dyDescent="0.2">
      <c r="A1838" s="297"/>
      <c r="B1838" s="97"/>
      <c r="C1838" s="366" t="s">
        <v>606</v>
      </c>
      <c r="D1838" s="103"/>
      <c r="E1838" s="104"/>
      <c r="F1838" s="105"/>
      <c r="G1838" s="299"/>
    </row>
    <row r="1839" spans="1:7" s="232" customFormat="1" ht="24" customHeight="1" x14ac:dyDescent="0.2">
      <c r="A1839" s="229" t="str">
        <f t="shared" ref="A1839:A1847" si="553">IFERROR(VLOOKUP(C1839,Tabla_Insumos,4,FALSE),"")</f>
        <v/>
      </c>
      <c r="B1839" s="227" t="str">
        <f t="shared" ref="B1839:B1847" si="554">IFERROR(VLOOKUP(C1839,Tabla_Insumos,5,FALSE),"")</f>
        <v/>
      </c>
      <c r="C1839" s="228"/>
      <c r="D1839" s="229" t="str">
        <f t="shared" ref="D1839:D1847" si="555">IFERROR(VLOOKUP(C1839,Tabla_Insumos,2,FALSE),"")</f>
        <v/>
      </c>
      <c r="E1839" s="230"/>
      <c r="F1839" s="231">
        <f t="shared" ref="F1839:F1847" si="556">IFERROR(VLOOKUP(C1839,Tabla_Insumos,3,FALSE),0)</f>
        <v>0</v>
      </c>
      <c r="G1839" s="296">
        <f t="shared" ref="G1839:G1847" si="557">ROUND(E1839*F1839,2)</f>
        <v>0</v>
      </c>
    </row>
    <row r="1840" spans="1:7" s="232" customFormat="1" ht="24" customHeight="1" x14ac:dyDescent="0.2">
      <c r="A1840" s="229" t="str">
        <f t="shared" si="553"/>
        <v/>
      </c>
      <c r="B1840" s="227" t="str">
        <f t="shared" si="554"/>
        <v/>
      </c>
      <c r="C1840" s="228"/>
      <c r="D1840" s="229" t="str">
        <f t="shared" si="555"/>
        <v/>
      </c>
      <c r="E1840" s="230"/>
      <c r="F1840" s="231">
        <f t="shared" si="556"/>
        <v>0</v>
      </c>
      <c r="G1840" s="296">
        <f t="shared" si="557"/>
        <v>0</v>
      </c>
    </row>
    <row r="1841" spans="1:7" s="232" customFormat="1" ht="24" customHeight="1" x14ac:dyDescent="0.2">
      <c r="A1841" s="229" t="str">
        <f t="shared" si="553"/>
        <v/>
      </c>
      <c r="B1841" s="227" t="str">
        <f t="shared" si="554"/>
        <v/>
      </c>
      <c r="C1841" s="228"/>
      <c r="D1841" s="229" t="str">
        <f t="shared" si="555"/>
        <v/>
      </c>
      <c r="E1841" s="230"/>
      <c r="F1841" s="231">
        <f t="shared" si="556"/>
        <v>0</v>
      </c>
      <c r="G1841" s="296">
        <f t="shared" si="557"/>
        <v>0</v>
      </c>
    </row>
    <row r="1842" spans="1:7" s="232" customFormat="1" ht="24" customHeight="1" x14ac:dyDescent="0.2">
      <c r="A1842" s="229" t="str">
        <f t="shared" si="553"/>
        <v/>
      </c>
      <c r="B1842" s="227" t="str">
        <f t="shared" si="554"/>
        <v/>
      </c>
      <c r="C1842" s="228"/>
      <c r="D1842" s="229" t="str">
        <f t="shared" si="555"/>
        <v/>
      </c>
      <c r="E1842" s="230"/>
      <c r="F1842" s="231">
        <f t="shared" si="556"/>
        <v>0</v>
      </c>
      <c r="G1842" s="296">
        <f t="shared" si="557"/>
        <v>0</v>
      </c>
    </row>
    <row r="1843" spans="1:7" s="232" customFormat="1" ht="24" customHeight="1" x14ac:dyDescent="0.2">
      <c r="A1843" s="229" t="str">
        <f t="shared" si="553"/>
        <v/>
      </c>
      <c r="B1843" s="227" t="str">
        <f t="shared" si="554"/>
        <v/>
      </c>
      <c r="C1843" s="228"/>
      <c r="D1843" s="229" t="str">
        <f t="shared" si="555"/>
        <v/>
      </c>
      <c r="E1843" s="230"/>
      <c r="F1843" s="231">
        <f t="shared" si="556"/>
        <v>0</v>
      </c>
      <c r="G1843" s="296">
        <f t="shared" si="557"/>
        <v>0</v>
      </c>
    </row>
    <row r="1844" spans="1:7" s="232" customFormat="1" ht="24" customHeight="1" x14ac:dyDescent="0.2">
      <c r="A1844" s="229" t="str">
        <f t="shared" si="553"/>
        <v/>
      </c>
      <c r="B1844" s="227" t="str">
        <f t="shared" si="554"/>
        <v/>
      </c>
      <c r="C1844" s="228"/>
      <c r="D1844" s="229" t="str">
        <f t="shared" si="555"/>
        <v/>
      </c>
      <c r="E1844" s="230"/>
      <c r="F1844" s="231">
        <f t="shared" si="556"/>
        <v>0</v>
      </c>
      <c r="G1844" s="296">
        <f t="shared" si="557"/>
        <v>0</v>
      </c>
    </row>
    <row r="1845" spans="1:7" s="232" customFormat="1" ht="24" customHeight="1" x14ac:dyDescent="0.2">
      <c r="A1845" s="229" t="str">
        <f t="shared" si="553"/>
        <v/>
      </c>
      <c r="B1845" s="227" t="str">
        <f t="shared" si="554"/>
        <v/>
      </c>
      <c r="C1845" s="228"/>
      <c r="D1845" s="229" t="str">
        <f t="shared" si="555"/>
        <v/>
      </c>
      <c r="E1845" s="230"/>
      <c r="F1845" s="231">
        <f t="shared" si="556"/>
        <v>0</v>
      </c>
      <c r="G1845" s="296">
        <f t="shared" si="557"/>
        <v>0</v>
      </c>
    </row>
    <row r="1846" spans="1:7" s="232" customFormat="1" ht="24" customHeight="1" x14ac:dyDescent="0.2">
      <c r="A1846" s="229" t="str">
        <f t="shared" si="553"/>
        <v/>
      </c>
      <c r="B1846" s="227" t="str">
        <f t="shared" si="554"/>
        <v/>
      </c>
      <c r="C1846" s="228"/>
      <c r="D1846" s="229" t="str">
        <f t="shared" si="555"/>
        <v/>
      </c>
      <c r="E1846" s="230"/>
      <c r="F1846" s="231">
        <f t="shared" si="556"/>
        <v>0</v>
      </c>
      <c r="G1846" s="296">
        <f t="shared" si="557"/>
        <v>0</v>
      </c>
    </row>
    <row r="1847" spans="1:7" s="232" customFormat="1" ht="24" customHeight="1" x14ac:dyDescent="0.2">
      <c r="A1847" s="229" t="str">
        <f t="shared" si="553"/>
        <v/>
      </c>
      <c r="B1847" s="227" t="str">
        <f t="shared" si="554"/>
        <v/>
      </c>
      <c r="C1847" s="228"/>
      <c r="D1847" s="229" t="str">
        <f t="shared" si="555"/>
        <v/>
      </c>
      <c r="E1847" s="230"/>
      <c r="F1847" s="231">
        <f t="shared" si="556"/>
        <v>0</v>
      </c>
      <c r="G1847" s="296">
        <f t="shared" si="557"/>
        <v>0</v>
      </c>
    </row>
    <row r="1848" spans="1:7" ht="24" customHeight="1" x14ac:dyDescent="0.2">
      <c r="A1848" s="300"/>
      <c r="B1848" s="103"/>
      <c r="C1848" s="97"/>
      <c r="D1848" s="103"/>
      <c r="E1848" s="104"/>
      <c r="F1848" s="368" t="s">
        <v>33</v>
      </c>
      <c r="G1848" s="298">
        <f>SUBTOTAL(9,G1839:G1847)</f>
        <v>0</v>
      </c>
    </row>
    <row r="1849" spans="1:7" ht="24" customHeight="1" x14ac:dyDescent="0.2">
      <c r="A1849" s="301"/>
      <c r="B1849" s="103"/>
      <c r="C1849" s="97"/>
      <c r="D1849" s="103"/>
      <c r="E1849" s="104"/>
      <c r="F1849" s="105"/>
      <c r="G1849" s="299"/>
    </row>
    <row r="1850" spans="1:7" ht="24" customHeight="1" x14ac:dyDescent="0.2">
      <c r="A1850" s="302" t="str">
        <f>B1808</f>
        <v/>
      </c>
      <c r="B1850" s="303" t="str">
        <f>C1808</f>
        <v/>
      </c>
      <c r="C1850" s="111"/>
      <c r="D1850" s="111" t="s">
        <v>34</v>
      </c>
      <c r="E1850" s="112"/>
      <c r="F1850" s="305" t="s">
        <v>35</v>
      </c>
      <c r="G1850" s="304">
        <f>SUBTOTAL(9,G1813:G1849)</f>
        <v>0</v>
      </c>
    </row>
    <row r="1852" spans="1:7" ht="24" customHeight="1" x14ac:dyDescent="0.2">
      <c r="A1852" s="284" t="s">
        <v>37</v>
      </c>
      <c r="B1852" s="285"/>
      <c r="C1852" s="285"/>
      <c r="D1852" s="285"/>
      <c r="E1852" s="285"/>
      <c r="F1852" s="285"/>
      <c r="G1852" s="286"/>
    </row>
    <row r="1853" spans="1:7" ht="24" customHeight="1" x14ac:dyDescent="0.2">
      <c r="A1853" s="287" t="s">
        <v>602</v>
      </c>
      <c r="B1853" s="99" t="str">
        <f>Comitente</f>
        <v>DIRECCION PROVINCIAL REDES DE GAS</v>
      </c>
      <c r="C1853" s="94"/>
      <c r="D1853" s="100"/>
      <c r="E1853" s="100"/>
      <c r="F1853" s="101"/>
      <c r="G1853" s="288"/>
    </row>
    <row r="1854" spans="1:7" ht="24" customHeight="1" x14ac:dyDescent="0.2">
      <c r="A1854" s="287" t="s">
        <v>603</v>
      </c>
      <c r="B1854" s="99">
        <f>Contratista</f>
        <v>0</v>
      </c>
      <c r="C1854" s="95"/>
      <c r="D1854" s="95"/>
      <c r="E1854" s="95"/>
      <c r="F1854" s="102"/>
      <c r="G1854" s="289"/>
    </row>
    <row r="1855" spans="1:7" ht="24" customHeight="1" x14ac:dyDescent="0.2">
      <c r="A1855" s="287" t="s">
        <v>24</v>
      </c>
      <c r="B1855" s="99" t="str">
        <f>Obra</f>
        <v>“SERVICIO de MANTENIMIENTO de las INSTALACIONES de GAS en los ESTABLECIMIENTOS EDUCATIVOS”</v>
      </c>
      <c r="C1855" s="95"/>
      <c r="D1855" s="95"/>
      <c r="E1855" s="95"/>
      <c r="F1855" s="102" t="s">
        <v>38</v>
      </c>
      <c r="G1855" s="290">
        <f>Fecha_Base</f>
        <v>0</v>
      </c>
    </row>
    <row r="1856" spans="1:7" ht="24" customHeight="1" x14ac:dyDescent="0.2">
      <c r="A1856" s="291" t="s">
        <v>601</v>
      </c>
      <c r="B1856" s="96" t="str">
        <f>Ubicación</f>
        <v>DEPARTAMENTO JACHAL A</v>
      </c>
      <c r="C1856" s="96"/>
      <c r="D1856" s="103"/>
      <c r="E1856" s="104"/>
      <c r="F1856" s="105"/>
      <c r="G1856" s="292"/>
    </row>
    <row r="1857" spans="1:123" ht="24" customHeight="1" x14ac:dyDescent="0.2">
      <c r="A1857" s="291" t="s">
        <v>39</v>
      </c>
      <c r="B1857" s="106" t="str">
        <f>IFERROR(VALUE(LEFT(B1858,FIND(".",B1858)-1)),"")</f>
        <v/>
      </c>
      <c r="C1857" s="97" t="str">
        <f>IFERROR(VLOOKUP(B1857,Tabla_CyP,2,FALSE),"")</f>
        <v/>
      </c>
      <c r="D1857" s="97"/>
      <c r="E1857" s="104"/>
      <c r="F1857" s="105"/>
      <c r="G1857" s="292"/>
    </row>
    <row r="1858" spans="1:123" ht="24" customHeight="1" x14ac:dyDescent="0.2">
      <c r="A1858" s="291" t="s">
        <v>25</v>
      </c>
      <c r="B1858" s="107" t="str">
        <f>IFERROR(VLOOKUP(COUNTIF($A$1:A1858,"ANALISIS DE PRECIOS"),Tabla_NumeroItem,2,FALSE),"")</f>
        <v/>
      </c>
      <c r="C1858" s="97" t="str">
        <f>IFERROR(VLOOKUP(B1858,Tabla_CyP,2,FALSE),"")</f>
        <v/>
      </c>
      <c r="D1858" s="103"/>
      <c r="E1858" s="104"/>
      <c r="F1858" s="102" t="s">
        <v>26</v>
      </c>
      <c r="G1858" s="293" t="str">
        <f>IFERROR(VLOOKUP(B1858,Tabla_CyP,4,FALSE),"")</f>
        <v/>
      </c>
    </row>
    <row r="1859" spans="1:123" ht="24" customHeight="1" x14ac:dyDescent="0.2">
      <c r="A1859" s="291"/>
      <c r="B1859" s="96"/>
      <c r="C1859" s="97"/>
      <c r="D1859" s="103"/>
      <c r="E1859" s="104"/>
      <c r="F1859" s="105"/>
      <c r="G1859" s="292"/>
    </row>
    <row r="1860" spans="1:123" ht="24" customHeight="1" x14ac:dyDescent="0.2">
      <c r="A1860" s="389" t="s">
        <v>507</v>
      </c>
      <c r="B1860" s="390"/>
      <c r="C1860" s="391" t="s">
        <v>0</v>
      </c>
      <c r="D1860" s="391" t="s">
        <v>27</v>
      </c>
      <c r="E1860" s="393" t="s">
        <v>28</v>
      </c>
      <c r="F1860" s="387" t="s">
        <v>29</v>
      </c>
      <c r="G1860" s="387" t="s">
        <v>30</v>
      </c>
    </row>
    <row r="1861" spans="1:123" s="109" customFormat="1" ht="24" customHeight="1" x14ac:dyDescent="0.2">
      <c r="A1861" s="108" t="s">
        <v>508</v>
      </c>
      <c r="B1861" s="108" t="s">
        <v>509</v>
      </c>
      <c r="C1861" s="392"/>
      <c r="D1861" s="392"/>
      <c r="E1861" s="394"/>
      <c r="F1861" s="388"/>
      <c r="G1861" s="388"/>
      <c r="H1861" s="233"/>
      <c r="I1861" s="233"/>
      <c r="J1861" s="233"/>
      <c r="K1861" s="233"/>
      <c r="L1861" s="233"/>
      <c r="M1861" s="233"/>
      <c r="N1861" s="233"/>
      <c r="O1861" s="233"/>
      <c r="P1861" s="233"/>
      <c r="Q1861" s="233"/>
      <c r="R1861" s="233"/>
      <c r="S1861" s="233"/>
      <c r="T1861" s="233"/>
      <c r="U1861" s="233"/>
      <c r="V1861" s="233"/>
      <c r="W1861" s="233"/>
      <c r="X1861" s="233"/>
      <c r="Y1861" s="233"/>
      <c r="Z1861" s="233"/>
      <c r="AA1861" s="233"/>
      <c r="AB1861" s="233"/>
      <c r="AC1861" s="233"/>
      <c r="AD1861" s="233"/>
      <c r="AE1861" s="233"/>
      <c r="AF1861" s="233"/>
      <c r="AG1861" s="233"/>
      <c r="AH1861" s="233"/>
      <c r="AI1861" s="233"/>
      <c r="AJ1861" s="233"/>
      <c r="AK1861" s="233"/>
      <c r="AL1861" s="233"/>
      <c r="AM1861" s="233"/>
      <c r="AN1861" s="233"/>
      <c r="AO1861" s="233"/>
      <c r="AP1861" s="233"/>
      <c r="AQ1861" s="233"/>
      <c r="AR1861" s="233"/>
      <c r="AS1861" s="233"/>
      <c r="AT1861" s="233"/>
      <c r="AU1861" s="233"/>
      <c r="AV1861" s="233"/>
      <c r="AW1861" s="233"/>
      <c r="AX1861" s="233"/>
      <c r="AY1861" s="233"/>
      <c r="AZ1861" s="233"/>
      <c r="BA1861" s="233"/>
      <c r="BB1861" s="233"/>
      <c r="BC1861" s="233"/>
      <c r="BD1861" s="233"/>
      <c r="BE1861" s="233"/>
      <c r="BF1861" s="233"/>
      <c r="BG1861" s="233"/>
      <c r="BH1861" s="233"/>
      <c r="BI1861" s="233"/>
      <c r="BJ1861" s="233"/>
      <c r="BK1861" s="233"/>
      <c r="BL1861" s="233"/>
      <c r="BM1861" s="233"/>
      <c r="BN1861" s="233"/>
      <c r="BO1861" s="233"/>
      <c r="BP1861" s="233"/>
      <c r="BQ1861" s="233"/>
      <c r="BR1861" s="233"/>
      <c r="BS1861" s="233"/>
      <c r="BT1861" s="233"/>
      <c r="BU1861" s="233"/>
      <c r="BV1861" s="233"/>
      <c r="BW1861" s="233"/>
      <c r="BX1861" s="233"/>
      <c r="BY1861" s="233"/>
      <c r="BZ1861" s="233"/>
      <c r="CA1861" s="233"/>
      <c r="CB1861" s="233"/>
      <c r="CC1861" s="233"/>
      <c r="CD1861" s="233"/>
      <c r="CE1861" s="233"/>
      <c r="CF1861" s="233"/>
      <c r="CG1861" s="233"/>
      <c r="CH1861" s="233"/>
      <c r="CI1861" s="233"/>
      <c r="CJ1861" s="233"/>
      <c r="CK1861" s="233"/>
      <c r="CL1861" s="233"/>
      <c r="CM1861" s="233"/>
      <c r="CN1861" s="233"/>
      <c r="CO1861" s="233"/>
      <c r="CP1861" s="233"/>
      <c r="CQ1861" s="233"/>
      <c r="CR1861" s="233"/>
      <c r="CS1861" s="233"/>
      <c r="CT1861" s="233"/>
      <c r="CU1861" s="233"/>
      <c r="CV1861" s="233"/>
      <c r="CW1861" s="233"/>
      <c r="CX1861" s="233"/>
      <c r="CY1861" s="233"/>
      <c r="CZ1861" s="233"/>
      <c r="DA1861" s="233"/>
      <c r="DB1861" s="233"/>
      <c r="DC1861" s="233"/>
      <c r="DD1861" s="233"/>
      <c r="DE1861" s="233"/>
      <c r="DF1861" s="233"/>
      <c r="DG1861" s="233"/>
      <c r="DH1861" s="233"/>
      <c r="DI1861" s="233"/>
      <c r="DJ1861" s="233"/>
      <c r="DK1861" s="233"/>
      <c r="DL1861" s="233"/>
      <c r="DM1861" s="233"/>
      <c r="DN1861" s="233"/>
      <c r="DO1861" s="233"/>
      <c r="DP1861" s="233"/>
      <c r="DQ1861" s="233"/>
      <c r="DR1861" s="233"/>
      <c r="DS1861" s="233"/>
    </row>
    <row r="1862" spans="1:123" ht="24" customHeight="1" x14ac:dyDescent="0.2">
      <c r="A1862" s="369"/>
      <c r="B1862" s="110"/>
      <c r="C1862" s="367" t="s">
        <v>604</v>
      </c>
      <c r="D1862" s="111"/>
      <c r="E1862" s="112"/>
      <c r="F1862" s="113"/>
      <c r="G1862" s="295"/>
    </row>
    <row r="1863" spans="1:123" s="232" customFormat="1" ht="24" customHeight="1" x14ac:dyDescent="0.2">
      <c r="A1863" s="229" t="str">
        <f t="shared" ref="A1863:A1876" si="558">IFERROR(VLOOKUP(C1863,Tabla_Insumos,4,FALSE),"")</f>
        <v/>
      </c>
      <c r="B1863" s="227" t="str">
        <f t="shared" ref="B1863:B1876" si="559">IFERROR(VLOOKUP(C1863,Tabla_Insumos,5,FALSE),"")</f>
        <v/>
      </c>
      <c r="C1863" s="228"/>
      <c r="D1863" s="229" t="str">
        <f t="shared" ref="D1863:D1876" si="560">IFERROR(VLOOKUP(C1863,Tabla_Insumos,2,FALSE),"")</f>
        <v/>
      </c>
      <c r="E1863" s="230"/>
      <c r="F1863" s="231">
        <f t="shared" ref="F1863:F1876" si="561">IFERROR(VLOOKUP(C1863,Tabla_Insumos,3,FALSE),0)</f>
        <v>0</v>
      </c>
      <c r="G1863" s="296">
        <f>ROUND(E1863*F1863,2)</f>
        <v>0</v>
      </c>
    </row>
    <row r="1864" spans="1:123" s="232" customFormat="1" ht="24" customHeight="1" x14ac:dyDescent="0.2">
      <c r="A1864" s="229" t="str">
        <f t="shared" si="558"/>
        <v/>
      </c>
      <c r="B1864" s="227" t="str">
        <f t="shared" si="559"/>
        <v/>
      </c>
      <c r="C1864" s="228"/>
      <c r="D1864" s="229" t="str">
        <f t="shared" si="560"/>
        <v/>
      </c>
      <c r="E1864" s="230"/>
      <c r="F1864" s="231">
        <f t="shared" si="561"/>
        <v>0</v>
      </c>
      <c r="G1864" s="296">
        <f t="shared" ref="G1864:G1876" si="562">ROUND(E1864*F1864,2)</f>
        <v>0</v>
      </c>
    </row>
    <row r="1865" spans="1:123" s="232" customFormat="1" ht="24" customHeight="1" x14ac:dyDescent="0.2">
      <c r="A1865" s="229" t="str">
        <f t="shared" si="558"/>
        <v/>
      </c>
      <c r="B1865" s="227" t="str">
        <f t="shared" si="559"/>
        <v/>
      </c>
      <c r="C1865" s="228"/>
      <c r="D1865" s="229" t="str">
        <f t="shared" si="560"/>
        <v/>
      </c>
      <c r="E1865" s="230"/>
      <c r="F1865" s="231">
        <f t="shared" si="561"/>
        <v>0</v>
      </c>
      <c r="G1865" s="296">
        <f t="shared" si="562"/>
        <v>0</v>
      </c>
    </row>
    <row r="1866" spans="1:123" s="232" customFormat="1" ht="24" customHeight="1" x14ac:dyDescent="0.2">
      <c r="A1866" s="229" t="str">
        <f t="shared" si="558"/>
        <v/>
      </c>
      <c r="B1866" s="227" t="str">
        <f t="shared" si="559"/>
        <v/>
      </c>
      <c r="C1866" s="228"/>
      <c r="D1866" s="229" t="str">
        <f t="shared" si="560"/>
        <v/>
      </c>
      <c r="E1866" s="230"/>
      <c r="F1866" s="231">
        <f t="shared" si="561"/>
        <v>0</v>
      </c>
      <c r="G1866" s="296">
        <f t="shared" si="562"/>
        <v>0</v>
      </c>
    </row>
    <row r="1867" spans="1:123" s="232" customFormat="1" ht="24" customHeight="1" x14ac:dyDescent="0.2">
      <c r="A1867" s="229" t="str">
        <f t="shared" si="558"/>
        <v/>
      </c>
      <c r="B1867" s="227" t="str">
        <f t="shared" si="559"/>
        <v/>
      </c>
      <c r="C1867" s="228"/>
      <c r="D1867" s="229" t="str">
        <f t="shared" si="560"/>
        <v/>
      </c>
      <c r="E1867" s="230"/>
      <c r="F1867" s="231">
        <f t="shared" si="561"/>
        <v>0</v>
      </c>
      <c r="G1867" s="296">
        <f t="shared" si="562"/>
        <v>0</v>
      </c>
    </row>
    <row r="1868" spans="1:123" s="232" customFormat="1" ht="24" customHeight="1" x14ac:dyDescent="0.2">
      <c r="A1868" s="229" t="str">
        <f t="shared" si="558"/>
        <v/>
      </c>
      <c r="B1868" s="227" t="str">
        <f t="shared" si="559"/>
        <v/>
      </c>
      <c r="C1868" s="228"/>
      <c r="D1868" s="229" t="str">
        <f t="shared" si="560"/>
        <v/>
      </c>
      <c r="E1868" s="230"/>
      <c r="F1868" s="231">
        <f t="shared" si="561"/>
        <v>0</v>
      </c>
      <c r="G1868" s="296">
        <f t="shared" si="562"/>
        <v>0</v>
      </c>
    </row>
    <row r="1869" spans="1:123" s="232" customFormat="1" ht="24" customHeight="1" x14ac:dyDescent="0.2">
      <c r="A1869" s="229" t="str">
        <f t="shared" si="558"/>
        <v/>
      </c>
      <c r="B1869" s="227" t="str">
        <f t="shared" si="559"/>
        <v/>
      </c>
      <c r="C1869" s="228"/>
      <c r="D1869" s="229" t="str">
        <f t="shared" si="560"/>
        <v/>
      </c>
      <c r="E1869" s="230"/>
      <c r="F1869" s="231">
        <f t="shared" si="561"/>
        <v>0</v>
      </c>
      <c r="G1869" s="296">
        <f t="shared" si="562"/>
        <v>0</v>
      </c>
    </row>
    <row r="1870" spans="1:123" s="232" customFormat="1" ht="24" customHeight="1" x14ac:dyDescent="0.2">
      <c r="A1870" s="229" t="str">
        <f t="shared" si="558"/>
        <v/>
      </c>
      <c r="B1870" s="227" t="str">
        <f t="shared" si="559"/>
        <v/>
      </c>
      <c r="C1870" s="228"/>
      <c r="D1870" s="229" t="str">
        <f t="shared" si="560"/>
        <v/>
      </c>
      <c r="E1870" s="230"/>
      <c r="F1870" s="231">
        <f t="shared" si="561"/>
        <v>0</v>
      </c>
      <c r="G1870" s="296">
        <f t="shared" si="562"/>
        <v>0</v>
      </c>
    </row>
    <row r="1871" spans="1:123" s="232" customFormat="1" ht="24" customHeight="1" x14ac:dyDescent="0.2">
      <c r="A1871" s="229" t="str">
        <f t="shared" si="558"/>
        <v/>
      </c>
      <c r="B1871" s="227" t="str">
        <f t="shared" si="559"/>
        <v/>
      </c>
      <c r="C1871" s="228"/>
      <c r="D1871" s="229" t="str">
        <f t="shared" si="560"/>
        <v/>
      </c>
      <c r="E1871" s="230"/>
      <c r="F1871" s="231">
        <f t="shared" si="561"/>
        <v>0</v>
      </c>
      <c r="G1871" s="296">
        <f t="shared" si="562"/>
        <v>0</v>
      </c>
    </row>
    <row r="1872" spans="1:123" s="232" customFormat="1" ht="24" customHeight="1" x14ac:dyDescent="0.2">
      <c r="A1872" s="229" t="str">
        <f t="shared" si="558"/>
        <v/>
      </c>
      <c r="B1872" s="227" t="str">
        <f t="shared" si="559"/>
        <v/>
      </c>
      <c r="C1872" s="228"/>
      <c r="D1872" s="229" t="str">
        <f t="shared" si="560"/>
        <v/>
      </c>
      <c r="E1872" s="230"/>
      <c r="F1872" s="231">
        <f t="shared" si="561"/>
        <v>0</v>
      </c>
      <c r="G1872" s="296">
        <f t="shared" si="562"/>
        <v>0</v>
      </c>
    </row>
    <row r="1873" spans="1:7" s="232" customFormat="1" ht="24" customHeight="1" x14ac:dyDescent="0.2">
      <c r="A1873" s="229" t="str">
        <f t="shared" si="558"/>
        <v/>
      </c>
      <c r="B1873" s="227" t="str">
        <f t="shared" si="559"/>
        <v/>
      </c>
      <c r="C1873" s="228"/>
      <c r="D1873" s="229" t="str">
        <f t="shared" si="560"/>
        <v/>
      </c>
      <c r="E1873" s="230"/>
      <c r="F1873" s="231">
        <f t="shared" si="561"/>
        <v>0</v>
      </c>
      <c r="G1873" s="296">
        <f t="shared" si="562"/>
        <v>0</v>
      </c>
    </row>
    <row r="1874" spans="1:7" s="232" customFormat="1" ht="24" customHeight="1" x14ac:dyDescent="0.2">
      <c r="A1874" s="229" t="str">
        <f t="shared" si="558"/>
        <v/>
      </c>
      <c r="B1874" s="227" t="str">
        <f t="shared" si="559"/>
        <v/>
      </c>
      <c r="C1874" s="228"/>
      <c r="D1874" s="229" t="str">
        <f t="shared" si="560"/>
        <v/>
      </c>
      <c r="E1874" s="230"/>
      <c r="F1874" s="231">
        <f t="shared" si="561"/>
        <v>0</v>
      </c>
      <c r="G1874" s="296">
        <f t="shared" si="562"/>
        <v>0</v>
      </c>
    </row>
    <row r="1875" spans="1:7" s="232" customFormat="1" ht="24" customHeight="1" x14ac:dyDescent="0.2">
      <c r="A1875" s="229" t="str">
        <f t="shared" si="558"/>
        <v/>
      </c>
      <c r="B1875" s="227" t="str">
        <f t="shared" si="559"/>
        <v/>
      </c>
      <c r="C1875" s="228"/>
      <c r="D1875" s="229" t="str">
        <f t="shared" si="560"/>
        <v/>
      </c>
      <c r="E1875" s="230"/>
      <c r="F1875" s="231">
        <f t="shared" si="561"/>
        <v>0</v>
      </c>
      <c r="G1875" s="296">
        <f t="shared" si="562"/>
        <v>0</v>
      </c>
    </row>
    <row r="1876" spans="1:7" s="232" customFormat="1" ht="24" customHeight="1" x14ac:dyDescent="0.2">
      <c r="A1876" s="229" t="str">
        <f t="shared" si="558"/>
        <v/>
      </c>
      <c r="B1876" s="227" t="str">
        <f t="shared" si="559"/>
        <v/>
      </c>
      <c r="C1876" s="228"/>
      <c r="D1876" s="229" t="str">
        <f t="shared" si="560"/>
        <v/>
      </c>
      <c r="E1876" s="230"/>
      <c r="F1876" s="231">
        <f t="shared" si="561"/>
        <v>0</v>
      </c>
      <c r="G1876" s="296">
        <f t="shared" si="562"/>
        <v>0</v>
      </c>
    </row>
    <row r="1877" spans="1:7" ht="24" customHeight="1" x14ac:dyDescent="0.2">
      <c r="A1877" s="297"/>
      <c r="B1877" s="97"/>
      <c r="C1877" s="97"/>
      <c r="D1877" s="103"/>
      <c r="E1877" s="104"/>
      <c r="F1877" s="368" t="s">
        <v>31</v>
      </c>
      <c r="G1877" s="298">
        <f>SUBTOTAL(9,G1863:G1876)</f>
        <v>0</v>
      </c>
    </row>
    <row r="1878" spans="1:7" ht="24" customHeight="1" x14ac:dyDescent="0.2">
      <c r="A1878" s="297"/>
      <c r="B1878" s="97"/>
      <c r="C1878" s="366" t="s">
        <v>605</v>
      </c>
      <c r="D1878" s="103"/>
      <c r="E1878" s="104"/>
      <c r="F1878" s="105"/>
      <c r="G1878" s="299"/>
    </row>
    <row r="1879" spans="1:7" s="232" customFormat="1" ht="24" customHeight="1" x14ac:dyDescent="0.2">
      <c r="A1879" s="229" t="str">
        <f t="shared" ref="A1879:A1886" si="563">IFERROR(VLOOKUP(C1879,Tabla_Insumos,4,FALSE),"")</f>
        <v/>
      </c>
      <c r="B1879" s="227">
        <f t="shared" ref="B1879:B1886" si="564">IFERROR(VLOOKUP(A1879,Tabla_Indices,5,FALSE),"")</f>
        <v>0</v>
      </c>
      <c r="C1879" s="228"/>
      <c r="D1879" s="229" t="str">
        <f t="shared" ref="D1879:D1886" si="565">IFERROR(VLOOKUP(C1879,Tabla_Insumos,2,FALSE),"")</f>
        <v/>
      </c>
      <c r="E1879" s="230"/>
      <c r="F1879" s="231">
        <f t="shared" ref="F1879:F1886" si="566">IFERROR(VLOOKUP(C1879,Tabla_Insumos,3,FALSE),0)</f>
        <v>0</v>
      </c>
      <c r="G1879" s="296">
        <f>ROUND(E1879*F1879,2)</f>
        <v>0</v>
      </c>
    </row>
    <row r="1880" spans="1:7" s="232" customFormat="1" ht="24" customHeight="1" x14ac:dyDescent="0.2">
      <c r="A1880" s="229" t="str">
        <f t="shared" si="563"/>
        <v/>
      </c>
      <c r="B1880" s="227">
        <f t="shared" si="564"/>
        <v>0</v>
      </c>
      <c r="C1880" s="228"/>
      <c r="D1880" s="229" t="str">
        <f t="shared" si="565"/>
        <v/>
      </c>
      <c r="E1880" s="230"/>
      <c r="F1880" s="231">
        <f t="shared" si="566"/>
        <v>0</v>
      </c>
      <c r="G1880" s="296">
        <f>ROUND(E1880*F1880,2)</f>
        <v>0</v>
      </c>
    </row>
    <row r="1881" spans="1:7" s="232" customFormat="1" ht="24" customHeight="1" x14ac:dyDescent="0.2">
      <c r="A1881" s="229" t="str">
        <f t="shared" si="563"/>
        <v/>
      </c>
      <c r="B1881" s="227">
        <f t="shared" si="564"/>
        <v>0</v>
      </c>
      <c r="C1881" s="228"/>
      <c r="D1881" s="229" t="str">
        <f t="shared" si="565"/>
        <v/>
      </c>
      <c r="E1881" s="230"/>
      <c r="F1881" s="231">
        <f t="shared" si="566"/>
        <v>0</v>
      </c>
      <c r="G1881" s="296">
        <f t="shared" ref="G1881:G1886" si="567">ROUND(E1881*F1881,2)</f>
        <v>0</v>
      </c>
    </row>
    <row r="1882" spans="1:7" s="232" customFormat="1" ht="24" customHeight="1" x14ac:dyDescent="0.2">
      <c r="A1882" s="229" t="str">
        <f t="shared" si="563"/>
        <v/>
      </c>
      <c r="B1882" s="227">
        <f t="shared" si="564"/>
        <v>0</v>
      </c>
      <c r="C1882" s="228"/>
      <c r="D1882" s="229" t="str">
        <f t="shared" si="565"/>
        <v/>
      </c>
      <c r="E1882" s="230"/>
      <c r="F1882" s="231">
        <f t="shared" si="566"/>
        <v>0</v>
      </c>
      <c r="G1882" s="296">
        <f t="shared" si="567"/>
        <v>0</v>
      </c>
    </row>
    <row r="1883" spans="1:7" s="232" customFormat="1" ht="24" customHeight="1" x14ac:dyDescent="0.2">
      <c r="A1883" s="229" t="str">
        <f t="shared" si="563"/>
        <v/>
      </c>
      <c r="B1883" s="227">
        <f t="shared" si="564"/>
        <v>0</v>
      </c>
      <c r="C1883" s="228"/>
      <c r="D1883" s="229" t="str">
        <f t="shared" si="565"/>
        <v/>
      </c>
      <c r="E1883" s="230"/>
      <c r="F1883" s="231">
        <f t="shared" si="566"/>
        <v>0</v>
      </c>
      <c r="G1883" s="296">
        <f t="shared" si="567"/>
        <v>0</v>
      </c>
    </row>
    <row r="1884" spans="1:7" s="232" customFormat="1" ht="24" customHeight="1" x14ac:dyDescent="0.2">
      <c r="A1884" s="229" t="str">
        <f t="shared" si="563"/>
        <v/>
      </c>
      <c r="B1884" s="227">
        <f t="shared" si="564"/>
        <v>0</v>
      </c>
      <c r="C1884" s="228"/>
      <c r="D1884" s="229" t="str">
        <f t="shared" si="565"/>
        <v/>
      </c>
      <c r="E1884" s="230"/>
      <c r="F1884" s="231">
        <f t="shared" si="566"/>
        <v>0</v>
      </c>
      <c r="G1884" s="296">
        <f t="shared" si="567"/>
        <v>0</v>
      </c>
    </row>
    <row r="1885" spans="1:7" s="232" customFormat="1" ht="24" customHeight="1" x14ac:dyDescent="0.2">
      <c r="A1885" s="229" t="str">
        <f t="shared" si="563"/>
        <v/>
      </c>
      <c r="B1885" s="227">
        <f t="shared" si="564"/>
        <v>0</v>
      </c>
      <c r="C1885" s="228"/>
      <c r="D1885" s="229" t="str">
        <f t="shared" si="565"/>
        <v/>
      </c>
      <c r="E1885" s="230"/>
      <c r="F1885" s="231">
        <f t="shared" si="566"/>
        <v>0</v>
      </c>
      <c r="G1885" s="296">
        <f t="shared" si="567"/>
        <v>0</v>
      </c>
    </row>
    <row r="1886" spans="1:7" s="232" customFormat="1" ht="24" customHeight="1" x14ac:dyDescent="0.2">
      <c r="A1886" s="229" t="str">
        <f t="shared" si="563"/>
        <v/>
      </c>
      <c r="B1886" s="227">
        <f t="shared" si="564"/>
        <v>0</v>
      </c>
      <c r="C1886" s="228"/>
      <c r="D1886" s="229" t="str">
        <f t="shared" si="565"/>
        <v/>
      </c>
      <c r="E1886" s="230"/>
      <c r="F1886" s="231">
        <f t="shared" si="566"/>
        <v>0</v>
      </c>
      <c r="G1886" s="296">
        <f t="shared" si="567"/>
        <v>0</v>
      </c>
    </row>
    <row r="1887" spans="1:7" ht="24" customHeight="1" x14ac:dyDescent="0.2">
      <c r="A1887" s="297"/>
      <c r="B1887" s="97"/>
      <c r="C1887" s="97"/>
      <c r="D1887" s="103"/>
      <c r="E1887" s="104"/>
      <c r="F1887" s="368" t="s">
        <v>32</v>
      </c>
      <c r="G1887" s="298">
        <f>SUBTOTAL(9,G1879:G1886)</f>
        <v>0</v>
      </c>
    </row>
    <row r="1888" spans="1:7" ht="24" customHeight="1" x14ac:dyDescent="0.2">
      <c r="A1888" s="297"/>
      <c r="B1888" s="97"/>
      <c r="C1888" s="366" t="s">
        <v>606</v>
      </c>
      <c r="D1888" s="103"/>
      <c r="E1888" s="104"/>
      <c r="F1888" s="105"/>
      <c r="G1888" s="299"/>
    </row>
    <row r="1889" spans="1:7" s="232" customFormat="1" ht="24" customHeight="1" x14ac:dyDescent="0.2">
      <c r="A1889" s="229" t="str">
        <f t="shared" ref="A1889:A1897" si="568">IFERROR(VLOOKUP(C1889,Tabla_Insumos,4,FALSE),"")</f>
        <v/>
      </c>
      <c r="B1889" s="227" t="str">
        <f t="shared" ref="B1889:B1897" si="569">IFERROR(VLOOKUP(C1889,Tabla_Insumos,5,FALSE),"")</f>
        <v/>
      </c>
      <c r="C1889" s="228"/>
      <c r="D1889" s="229" t="str">
        <f t="shared" ref="D1889:D1897" si="570">IFERROR(VLOOKUP(C1889,Tabla_Insumos,2,FALSE),"")</f>
        <v/>
      </c>
      <c r="E1889" s="230"/>
      <c r="F1889" s="231">
        <f t="shared" ref="F1889:F1897" si="571">IFERROR(VLOOKUP(C1889,Tabla_Insumos,3,FALSE),0)</f>
        <v>0</v>
      </c>
      <c r="G1889" s="296">
        <f t="shared" ref="G1889:G1897" si="572">ROUND(E1889*F1889,2)</f>
        <v>0</v>
      </c>
    </row>
    <row r="1890" spans="1:7" s="232" customFormat="1" ht="24" customHeight="1" x14ac:dyDescent="0.2">
      <c r="A1890" s="229" t="str">
        <f t="shared" si="568"/>
        <v/>
      </c>
      <c r="B1890" s="227" t="str">
        <f t="shared" si="569"/>
        <v/>
      </c>
      <c r="C1890" s="228"/>
      <c r="D1890" s="229" t="str">
        <f t="shared" si="570"/>
        <v/>
      </c>
      <c r="E1890" s="230"/>
      <c r="F1890" s="231">
        <f t="shared" si="571"/>
        <v>0</v>
      </c>
      <c r="G1890" s="296">
        <f t="shared" si="572"/>
        <v>0</v>
      </c>
    </row>
    <row r="1891" spans="1:7" s="232" customFormat="1" ht="24" customHeight="1" x14ac:dyDescent="0.2">
      <c r="A1891" s="229" t="str">
        <f t="shared" si="568"/>
        <v/>
      </c>
      <c r="B1891" s="227" t="str">
        <f t="shared" si="569"/>
        <v/>
      </c>
      <c r="C1891" s="228"/>
      <c r="D1891" s="229" t="str">
        <f t="shared" si="570"/>
        <v/>
      </c>
      <c r="E1891" s="230"/>
      <c r="F1891" s="231">
        <f t="shared" si="571"/>
        <v>0</v>
      </c>
      <c r="G1891" s="296">
        <f t="shared" si="572"/>
        <v>0</v>
      </c>
    </row>
    <row r="1892" spans="1:7" s="232" customFormat="1" ht="24" customHeight="1" x14ac:dyDescent="0.2">
      <c r="A1892" s="229" t="str">
        <f t="shared" si="568"/>
        <v/>
      </c>
      <c r="B1892" s="227" t="str">
        <f t="shared" si="569"/>
        <v/>
      </c>
      <c r="C1892" s="228"/>
      <c r="D1892" s="229" t="str">
        <f t="shared" si="570"/>
        <v/>
      </c>
      <c r="E1892" s="230"/>
      <c r="F1892" s="231">
        <f t="shared" si="571"/>
        <v>0</v>
      </c>
      <c r="G1892" s="296">
        <f t="shared" si="572"/>
        <v>0</v>
      </c>
    </row>
    <row r="1893" spans="1:7" s="232" customFormat="1" ht="24" customHeight="1" x14ac:dyDescent="0.2">
      <c r="A1893" s="229" t="str">
        <f t="shared" si="568"/>
        <v/>
      </c>
      <c r="B1893" s="227" t="str">
        <f t="shared" si="569"/>
        <v/>
      </c>
      <c r="C1893" s="228"/>
      <c r="D1893" s="229" t="str">
        <f t="shared" si="570"/>
        <v/>
      </c>
      <c r="E1893" s="230"/>
      <c r="F1893" s="231">
        <f t="shared" si="571"/>
        <v>0</v>
      </c>
      <c r="G1893" s="296">
        <f t="shared" si="572"/>
        <v>0</v>
      </c>
    </row>
    <row r="1894" spans="1:7" s="232" customFormat="1" ht="24" customHeight="1" x14ac:dyDescent="0.2">
      <c r="A1894" s="229" t="str">
        <f t="shared" si="568"/>
        <v/>
      </c>
      <c r="B1894" s="227" t="str">
        <f t="shared" si="569"/>
        <v/>
      </c>
      <c r="C1894" s="228"/>
      <c r="D1894" s="229" t="str">
        <f t="shared" si="570"/>
        <v/>
      </c>
      <c r="E1894" s="230"/>
      <c r="F1894" s="231">
        <f t="shared" si="571"/>
        <v>0</v>
      </c>
      <c r="G1894" s="296">
        <f t="shared" si="572"/>
        <v>0</v>
      </c>
    </row>
    <row r="1895" spans="1:7" s="232" customFormat="1" ht="24" customHeight="1" x14ac:dyDescent="0.2">
      <c r="A1895" s="229" t="str">
        <f t="shared" si="568"/>
        <v/>
      </c>
      <c r="B1895" s="227" t="str">
        <f t="shared" si="569"/>
        <v/>
      </c>
      <c r="C1895" s="228"/>
      <c r="D1895" s="229" t="str">
        <f t="shared" si="570"/>
        <v/>
      </c>
      <c r="E1895" s="230"/>
      <c r="F1895" s="231">
        <f t="shared" si="571"/>
        <v>0</v>
      </c>
      <c r="G1895" s="296">
        <f t="shared" si="572"/>
        <v>0</v>
      </c>
    </row>
    <row r="1896" spans="1:7" s="232" customFormat="1" ht="24" customHeight="1" x14ac:dyDescent="0.2">
      <c r="A1896" s="229" t="str">
        <f t="shared" si="568"/>
        <v/>
      </c>
      <c r="B1896" s="227" t="str">
        <f t="shared" si="569"/>
        <v/>
      </c>
      <c r="C1896" s="228"/>
      <c r="D1896" s="229" t="str">
        <f t="shared" si="570"/>
        <v/>
      </c>
      <c r="E1896" s="230"/>
      <c r="F1896" s="231">
        <f t="shared" si="571"/>
        <v>0</v>
      </c>
      <c r="G1896" s="296">
        <f t="shared" si="572"/>
        <v>0</v>
      </c>
    </row>
    <row r="1897" spans="1:7" s="232" customFormat="1" ht="24" customHeight="1" x14ac:dyDescent="0.2">
      <c r="A1897" s="229" t="str">
        <f t="shared" si="568"/>
        <v/>
      </c>
      <c r="B1897" s="227" t="str">
        <f t="shared" si="569"/>
        <v/>
      </c>
      <c r="C1897" s="228"/>
      <c r="D1897" s="229" t="str">
        <f t="shared" si="570"/>
        <v/>
      </c>
      <c r="E1897" s="230"/>
      <c r="F1897" s="231">
        <f t="shared" si="571"/>
        <v>0</v>
      </c>
      <c r="G1897" s="296">
        <f t="shared" si="572"/>
        <v>0</v>
      </c>
    </row>
    <row r="1898" spans="1:7" ht="24" customHeight="1" x14ac:dyDescent="0.2">
      <c r="A1898" s="300"/>
      <c r="B1898" s="103"/>
      <c r="C1898" s="97"/>
      <c r="D1898" s="103"/>
      <c r="E1898" s="104"/>
      <c r="F1898" s="368" t="s">
        <v>33</v>
      </c>
      <c r="G1898" s="298">
        <f>SUBTOTAL(9,G1889:G1897)</f>
        <v>0</v>
      </c>
    </row>
    <row r="1899" spans="1:7" ht="24" customHeight="1" x14ac:dyDescent="0.2">
      <c r="A1899" s="301"/>
      <c r="B1899" s="103"/>
      <c r="C1899" s="97"/>
      <c r="D1899" s="103"/>
      <c r="E1899" s="104"/>
      <c r="F1899" s="105"/>
      <c r="G1899" s="299"/>
    </row>
    <row r="1900" spans="1:7" ht="24" customHeight="1" x14ac:dyDescent="0.2">
      <c r="A1900" s="302" t="str">
        <f>B1858</f>
        <v/>
      </c>
      <c r="B1900" s="303" t="str">
        <f>C1858</f>
        <v/>
      </c>
      <c r="C1900" s="111"/>
      <c r="D1900" s="111" t="s">
        <v>34</v>
      </c>
      <c r="E1900" s="112"/>
      <c r="F1900" s="305" t="s">
        <v>35</v>
      </c>
      <c r="G1900" s="304">
        <f>SUBTOTAL(9,G1863:G1899)</f>
        <v>0</v>
      </c>
    </row>
    <row r="1902" spans="1:7" ht="24" customHeight="1" x14ac:dyDescent="0.2">
      <c r="A1902" s="284" t="s">
        <v>37</v>
      </c>
      <c r="B1902" s="285"/>
      <c r="C1902" s="285"/>
      <c r="D1902" s="285"/>
      <c r="E1902" s="285"/>
      <c r="F1902" s="285"/>
      <c r="G1902" s="286"/>
    </row>
    <row r="1903" spans="1:7" ht="24" customHeight="1" x14ac:dyDescent="0.2">
      <c r="A1903" s="287" t="s">
        <v>602</v>
      </c>
      <c r="B1903" s="99" t="str">
        <f>Comitente</f>
        <v>DIRECCION PROVINCIAL REDES DE GAS</v>
      </c>
      <c r="C1903" s="94"/>
      <c r="D1903" s="100"/>
      <c r="E1903" s="100"/>
      <c r="F1903" s="101"/>
      <c r="G1903" s="288"/>
    </row>
    <row r="1904" spans="1:7" ht="24" customHeight="1" x14ac:dyDescent="0.2">
      <c r="A1904" s="287" t="s">
        <v>603</v>
      </c>
      <c r="B1904" s="99">
        <f>Contratista</f>
        <v>0</v>
      </c>
      <c r="C1904" s="95"/>
      <c r="D1904" s="95"/>
      <c r="E1904" s="95"/>
      <c r="F1904" s="102"/>
      <c r="G1904" s="289"/>
    </row>
    <row r="1905" spans="1:123" ht="24" customHeight="1" x14ac:dyDescent="0.2">
      <c r="A1905" s="287" t="s">
        <v>24</v>
      </c>
      <c r="B1905" s="99" t="str">
        <f>Obra</f>
        <v>“SERVICIO de MANTENIMIENTO de las INSTALACIONES de GAS en los ESTABLECIMIENTOS EDUCATIVOS”</v>
      </c>
      <c r="C1905" s="95"/>
      <c r="D1905" s="95"/>
      <c r="E1905" s="95"/>
      <c r="F1905" s="102" t="s">
        <v>38</v>
      </c>
      <c r="G1905" s="290">
        <f>Fecha_Base</f>
        <v>0</v>
      </c>
    </row>
    <row r="1906" spans="1:123" ht="24" customHeight="1" x14ac:dyDescent="0.2">
      <c r="A1906" s="291" t="s">
        <v>601</v>
      </c>
      <c r="B1906" s="96" t="str">
        <f>Ubicación</f>
        <v>DEPARTAMENTO JACHAL A</v>
      </c>
      <c r="C1906" s="96"/>
      <c r="D1906" s="103"/>
      <c r="E1906" s="104"/>
      <c r="F1906" s="105"/>
      <c r="G1906" s="292"/>
    </row>
    <row r="1907" spans="1:123" ht="24" customHeight="1" x14ac:dyDescent="0.2">
      <c r="A1907" s="291" t="s">
        <v>39</v>
      </c>
      <c r="B1907" s="106" t="str">
        <f>IFERROR(VALUE(LEFT(B1908,FIND(".",B1908)-1)),"")</f>
        <v/>
      </c>
      <c r="C1907" s="97" t="str">
        <f>IFERROR(VLOOKUP(B1907,Tabla_CyP,2,FALSE),"")</f>
        <v/>
      </c>
      <c r="D1907" s="97"/>
      <c r="E1907" s="104"/>
      <c r="F1907" s="105"/>
      <c r="G1907" s="292"/>
    </row>
    <row r="1908" spans="1:123" ht="24" customHeight="1" x14ac:dyDescent="0.2">
      <c r="A1908" s="291" t="s">
        <v>25</v>
      </c>
      <c r="B1908" s="107" t="str">
        <f>IFERROR(VLOOKUP(COUNTIF($A$1:A1908,"ANALISIS DE PRECIOS"),Tabla_NumeroItem,2,FALSE),"")</f>
        <v/>
      </c>
      <c r="C1908" s="97" t="str">
        <f>IFERROR(VLOOKUP(B1908,Tabla_CyP,2,FALSE),"")</f>
        <v/>
      </c>
      <c r="D1908" s="103"/>
      <c r="E1908" s="104"/>
      <c r="F1908" s="102" t="s">
        <v>26</v>
      </c>
      <c r="G1908" s="293" t="str">
        <f>IFERROR(VLOOKUP(B1908,Tabla_CyP,4,FALSE),"")</f>
        <v/>
      </c>
    </row>
    <row r="1909" spans="1:123" ht="24" customHeight="1" x14ac:dyDescent="0.2">
      <c r="A1909" s="291"/>
      <c r="B1909" s="96"/>
      <c r="C1909" s="97"/>
      <c r="D1909" s="103"/>
      <c r="E1909" s="104"/>
      <c r="F1909" s="105"/>
      <c r="G1909" s="292"/>
    </row>
    <row r="1910" spans="1:123" ht="24" customHeight="1" x14ac:dyDescent="0.2">
      <c r="A1910" s="389" t="s">
        <v>507</v>
      </c>
      <c r="B1910" s="390"/>
      <c r="C1910" s="391" t="s">
        <v>0</v>
      </c>
      <c r="D1910" s="391" t="s">
        <v>27</v>
      </c>
      <c r="E1910" s="393" t="s">
        <v>28</v>
      </c>
      <c r="F1910" s="387" t="s">
        <v>29</v>
      </c>
      <c r="G1910" s="387" t="s">
        <v>30</v>
      </c>
    </row>
    <row r="1911" spans="1:123" s="109" customFormat="1" ht="24" customHeight="1" x14ac:dyDescent="0.2">
      <c r="A1911" s="108" t="s">
        <v>508</v>
      </c>
      <c r="B1911" s="108" t="s">
        <v>509</v>
      </c>
      <c r="C1911" s="392"/>
      <c r="D1911" s="392"/>
      <c r="E1911" s="394"/>
      <c r="F1911" s="388"/>
      <c r="G1911" s="388"/>
      <c r="H1911" s="233"/>
      <c r="I1911" s="233"/>
      <c r="J1911" s="233"/>
      <c r="K1911" s="233"/>
      <c r="L1911" s="233"/>
      <c r="M1911" s="233"/>
      <c r="N1911" s="233"/>
      <c r="O1911" s="233"/>
      <c r="P1911" s="233"/>
      <c r="Q1911" s="233"/>
      <c r="R1911" s="233"/>
      <c r="S1911" s="233"/>
      <c r="T1911" s="233"/>
      <c r="U1911" s="233"/>
      <c r="V1911" s="233"/>
      <c r="W1911" s="233"/>
      <c r="X1911" s="233"/>
      <c r="Y1911" s="233"/>
      <c r="Z1911" s="233"/>
      <c r="AA1911" s="233"/>
      <c r="AB1911" s="233"/>
      <c r="AC1911" s="233"/>
      <c r="AD1911" s="233"/>
      <c r="AE1911" s="233"/>
      <c r="AF1911" s="233"/>
      <c r="AG1911" s="233"/>
      <c r="AH1911" s="233"/>
      <c r="AI1911" s="233"/>
      <c r="AJ1911" s="233"/>
      <c r="AK1911" s="233"/>
      <c r="AL1911" s="233"/>
      <c r="AM1911" s="233"/>
      <c r="AN1911" s="233"/>
      <c r="AO1911" s="233"/>
      <c r="AP1911" s="233"/>
      <c r="AQ1911" s="233"/>
      <c r="AR1911" s="233"/>
      <c r="AS1911" s="233"/>
      <c r="AT1911" s="233"/>
      <c r="AU1911" s="233"/>
      <c r="AV1911" s="233"/>
      <c r="AW1911" s="233"/>
      <c r="AX1911" s="233"/>
      <c r="AY1911" s="233"/>
      <c r="AZ1911" s="233"/>
      <c r="BA1911" s="233"/>
      <c r="BB1911" s="233"/>
      <c r="BC1911" s="233"/>
      <c r="BD1911" s="233"/>
      <c r="BE1911" s="233"/>
      <c r="BF1911" s="233"/>
      <c r="BG1911" s="233"/>
      <c r="BH1911" s="233"/>
      <c r="BI1911" s="233"/>
      <c r="BJ1911" s="233"/>
      <c r="BK1911" s="233"/>
      <c r="BL1911" s="233"/>
      <c r="BM1911" s="233"/>
      <c r="BN1911" s="233"/>
      <c r="BO1911" s="233"/>
      <c r="BP1911" s="233"/>
      <c r="BQ1911" s="233"/>
      <c r="BR1911" s="233"/>
      <c r="BS1911" s="233"/>
      <c r="BT1911" s="233"/>
      <c r="BU1911" s="233"/>
      <c r="BV1911" s="233"/>
      <c r="BW1911" s="233"/>
      <c r="BX1911" s="233"/>
      <c r="BY1911" s="233"/>
      <c r="BZ1911" s="233"/>
      <c r="CA1911" s="233"/>
      <c r="CB1911" s="233"/>
      <c r="CC1911" s="233"/>
      <c r="CD1911" s="233"/>
      <c r="CE1911" s="233"/>
      <c r="CF1911" s="233"/>
      <c r="CG1911" s="233"/>
      <c r="CH1911" s="233"/>
      <c r="CI1911" s="233"/>
      <c r="CJ1911" s="233"/>
      <c r="CK1911" s="233"/>
      <c r="CL1911" s="233"/>
      <c r="CM1911" s="233"/>
      <c r="CN1911" s="233"/>
      <c r="CO1911" s="233"/>
      <c r="CP1911" s="233"/>
      <c r="CQ1911" s="233"/>
      <c r="CR1911" s="233"/>
      <c r="CS1911" s="233"/>
      <c r="CT1911" s="233"/>
      <c r="CU1911" s="233"/>
      <c r="CV1911" s="233"/>
      <c r="CW1911" s="233"/>
      <c r="CX1911" s="233"/>
      <c r="CY1911" s="233"/>
      <c r="CZ1911" s="233"/>
      <c r="DA1911" s="233"/>
      <c r="DB1911" s="233"/>
      <c r="DC1911" s="233"/>
      <c r="DD1911" s="233"/>
      <c r="DE1911" s="233"/>
      <c r="DF1911" s="233"/>
      <c r="DG1911" s="233"/>
      <c r="DH1911" s="233"/>
      <c r="DI1911" s="233"/>
      <c r="DJ1911" s="233"/>
      <c r="DK1911" s="233"/>
      <c r="DL1911" s="233"/>
      <c r="DM1911" s="233"/>
      <c r="DN1911" s="233"/>
      <c r="DO1911" s="233"/>
      <c r="DP1911" s="233"/>
      <c r="DQ1911" s="233"/>
      <c r="DR1911" s="233"/>
      <c r="DS1911" s="233"/>
    </row>
    <row r="1912" spans="1:123" ht="24" customHeight="1" x14ac:dyDescent="0.2">
      <c r="A1912" s="369"/>
      <c r="B1912" s="110"/>
      <c r="C1912" s="367" t="s">
        <v>604</v>
      </c>
      <c r="D1912" s="111"/>
      <c r="E1912" s="112"/>
      <c r="F1912" s="113"/>
      <c r="G1912" s="295"/>
    </row>
    <row r="1913" spans="1:123" s="232" customFormat="1" ht="24" customHeight="1" x14ac:dyDescent="0.2">
      <c r="A1913" s="229" t="str">
        <f t="shared" ref="A1913:A1926" si="573">IFERROR(VLOOKUP(C1913,Tabla_Insumos,4,FALSE),"")</f>
        <v/>
      </c>
      <c r="B1913" s="227" t="str">
        <f t="shared" ref="B1913:B1926" si="574">IFERROR(VLOOKUP(C1913,Tabla_Insumos,5,FALSE),"")</f>
        <v/>
      </c>
      <c r="C1913" s="228"/>
      <c r="D1913" s="229" t="str">
        <f t="shared" ref="D1913:D1926" si="575">IFERROR(VLOOKUP(C1913,Tabla_Insumos,2,FALSE),"")</f>
        <v/>
      </c>
      <c r="E1913" s="230"/>
      <c r="F1913" s="231">
        <f t="shared" ref="F1913:F1926" si="576">IFERROR(VLOOKUP(C1913,Tabla_Insumos,3,FALSE),0)</f>
        <v>0</v>
      </c>
      <c r="G1913" s="296">
        <f>ROUND(E1913*F1913,2)</f>
        <v>0</v>
      </c>
    </row>
    <row r="1914" spans="1:123" s="232" customFormat="1" ht="24" customHeight="1" x14ac:dyDescent="0.2">
      <c r="A1914" s="229" t="str">
        <f t="shared" si="573"/>
        <v/>
      </c>
      <c r="B1914" s="227" t="str">
        <f t="shared" si="574"/>
        <v/>
      </c>
      <c r="C1914" s="228"/>
      <c r="D1914" s="229" t="str">
        <f t="shared" si="575"/>
        <v/>
      </c>
      <c r="E1914" s="230"/>
      <c r="F1914" s="231">
        <f t="shared" si="576"/>
        <v>0</v>
      </c>
      <c r="G1914" s="296">
        <f t="shared" ref="G1914:G1926" si="577">ROUND(E1914*F1914,2)</f>
        <v>0</v>
      </c>
    </row>
    <row r="1915" spans="1:123" s="232" customFormat="1" ht="24" customHeight="1" x14ac:dyDescent="0.2">
      <c r="A1915" s="229" t="str">
        <f t="shared" si="573"/>
        <v/>
      </c>
      <c r="B1915" s="227" t="str">
        <f t="shared" si="574"/>
        <v/>
      </c>
      <c r="C1915" s="228"/>
      <c r="D1915" s="229" t="str">
        <f t="shared" si="575"/>
        <v/>
      </c>
      <c r="E1915" s="230"/>
      <c r="F1915" s="231">
        <f t="shared" si="576"/>
        <v>0</v>
      </c>
      <c r="G1915" s="296">
        <f t="shared" si="577"/>
        <v>0</v>
      </c>
    </row>
    <row r="1916" spans="1:123" s="232" customFormat="1" ht="24" customHeight="1" x14ac:dyDescent="0.2">
      <c r="A1916" s="229" t="str">
        <f t="shared" si="573"/>
        <v/>
      </c>
      <c r="B1916" s="227" t="str">
        <f t="shared" si="574"/>
        <v/>
      </c>
      <c r="C1916" s="228"/>
      <c r="D1916" s="229" t="str">
        <f t="shared" si="575"/>
        <v/>
      </c>
      <c r="E1916" s="230"/>
      <c r="F1916" s="231">
        <f t="shared" si="576"/>
        <v>0</v>
      </c>
      <c r="G1916" s="296">
        <f t="shared" si="577"/>
        <v>0</v>
      </c>
    </row>
    <row r="1917" spans="1:123" s="232" customFormat="1" ht="24" customHeight="1" x14ac:dyDescent="0.2">
      <c r="A1917" s="229" t="str">
        <f t="shared" si="573"/>
        <v/>
      </c>
      <c r="B1917" s="227" t="str">
        <f t="shared" si="574"/>
        <v/>
      </c>
      <c r="C1917" s="228"/>
      <c r="D1917" s="229" t="str">
        <f t="shared" si="575"/>
        <v/>
      </c>
      <c r="E1917" s="230"/>
      <c r="F1917" s="231">
        <f t="shared" si="576"/>
        <v>0</v>
      </c>
      <c r="G1917" s="296">
        <f t="shared" si="577"/>
        <v>0</v>
      </c>
    </row>
    <row r="1918" spans="1:123" s="232" customFormat="1" ht="24" customHeight="1" x14ac:dyDescent="0.2">
      <c r="A1918" s="229" t="str">
        <f t="shared" si="573"/>
        <v/>
      </c>
      <c r="B1918" s="227" t="str">
        <f t="shared" si="574"/>
        <v/>
      </c>
      <c r="C1918" s="228"/>
      <c r="D1918" s="229" t="str">
        <f t="shared" si="575"/>
        <v/>
      </c>
      <c r="E1918" s="230"/>
      <c r="F1918" s="231">
        <f t="shared" si="576"/>
        <v>0</v>
      </c>
      <c r="G1918" s="296">
        <f t="shared" si="577"/>
        <v>0</v>
      </c>
    </row>
    <row r="1919" spans="1:123" s="232" customFormat="1" ht="24" customHeight="1" x14ac:dyDescent="0.2">
      <c r="A1919" s="229" t="str">
        <f t="shared" si="573"/>
        <v/>
      </c>
      <c r="B1919" s="227" t="str">
        <f t="shared" si="574"/>
        <v/>
      </c>
      <c r="C1919" s="228"/>
      <c r="D1919" s="229" t="str">
        <f t="shared" si="575"/>
        <v/>
      </c>
      <c r="E1919" s="230"/>
      <c r="F1919" s="231">
        <f t="shared" si="576"/>
        <v>0</v>
      </c>
      <c r="G1919" s="296">
        <f t="shared" si="577"/>
        <v>0</v>
      </c>
    </row>
    <row r="1920" spans="1:123" s="232" customFormat="1" ht="24" customHeight="1" x14ac:dyDescent="0.2">
      <c r="A1920" s="229" t="str">
        <f t="shared" si="573"/>
        <v/>
      </c>
      <c r="B1920" s="227" t="str">
        <f t="shared" si="574"/>
        <v/>
      </c>
      <c r="C1920" s="228"/>
      <c r="D1920" s="229" t="str">
        <f t="shared" si="575"/>
        <v/>
      </c>
      <c r="E1920" s="230"/>
      <c r="F1920" s="231">
        <f t="shared" si="576"/>
        <v>0</v>
      </c>
      <c r="G1920" s="296">
        <f t="shared" si="577"/>
        <v>0</v>
      </c>
    </row>
    <row r="1921" spans="1:7" s="232" customFormat="1" ht="24" customHeight="1" x14ac:dyDescent="0.2">
      <c r="A1921" s="229" t="str">
        <f t="shared" si="573"/>
        <v/>
      </c>
      <c r="B1921" s="227" t="str">
        <f t="shared" si="574"/>
        <v/>
      </c>
      <c r="C1921" s="228"/>
      <c r="D1921" s="229" t="str">
        <f t="shared" si="575"/>
        <v/>
      </c>
      <c r="E1921" s="230"/>
      <c r="F1921" s="231">
        <f t="shared" si="576"/>
        <v>0</v>
      </c>
      <c r="G1921" s="296">
        <f t="shared" si="577"/>
        <v>0</v>
      </c>
    </row>
    <row r="1922" spans="1:7" s="232" customFormat="1" ht="24" customHeight="1" x14ac:dyDescent="0.2">
      <c r="A1922" s="229" t="str">
        <f t="shared" si="573"/>
        <v/>
      </c>
      <c r="B1922" s="227" t="str">
        <f t="shared" si="574"/>
        <v/>
      </c>
      <c r="C1922" s="228"/>
      <c r="D1922" s="229" t="str">
        <f t="shared" si="575"/>
        <v/>
      </c>
      <c r="E1922" s="230"/>
      <c r="F1922" s="231">
        <f t="shared" si="576"/>
        <v>0</v>
      </c>
      <c r="G1922" s="296">
        <f t="shared" si="577"/>
        <v>0</v>
      </c>
    </row>
    <row r="1923" spans="1:7" s="232" customFormat="1" ht="24" customHeight="1" x14ac:dyDescent="0.2">
      <c r="A1923" s="229" t="str">
        <f t="shared" si="573"/>
        <v/>
      </c>
      <c r="B1923" s="227" t="str">
        <f t="shared" si="574"/>
        <v/>
      </c>
      <c r="C1923" s="228"/>
      <c r="D1923" s="229" t="str">
        <f t="shared" si="575"/>
        <v/>
      </c>
      <c r="E1923" s="230"/>
      <c r="F1923" s="231">
        <f t="shared" si="576"/>
        <v>0</v>
      </c>
      <c r="G1923" s="296">
        <f t="shared" si="577"/>
        <v>0</v>
      </c>
    </row>
    <row r="1924" spans="1:7" s="232" customFormat="1" ht="24" customHeight="1" x14ac:dyDescent="0.2">
      <c r="A1924" s="229" t="str">
        <f t="shared" si="573"/>
        <v/>
      </c>
      <c r="B1924" s="227" t="str">
        <f t="shared" si="574"/>
        <v/>
      </c>
      <c r="C1924" s="228"/>
      <c r="D1924" s="229" t="str">
        <f t="shared" si="575"/>
        <v/>
      </c>
      <c r="E1924" s="230"/>
      <c r="F1924" s="231">
        <f t="shared" si="576"/>
        <v>0</v>
      </c>
      <c r="G1924" s="296">
        <f t="shared" si="577"/>
        <v>0</v>
      </c>
    </row>
    <row r="1925" spans="1:7" s="232" customFormat="1" ht="24" customHeight="1" x14ac:dyDescent="0.2">
      <c r="A1925" s="229" t="str">
        <f t="shared" si="573"/>
        <v/>
      </c>
      <c r="B1925" s="227" t="str">
        <f t="shared" si="574"/>
        <v/>
      </c>
      <c r="C1925" s="228"/>
      <c r="D1925" s="229" t="str">
        <f t="shared" si="575"/>
        <v/>
      </c>
      <c r="E1925" s="230"/>
      <c r="F1925" s="231">
        <f t="shared" si="576"/>
        <v>0</v>
      </c>
      <c r="G1925" s="296">
        <f t="shared" si="577"/>
        <v>0</v>
      </c>
    </row>
    <row r="1926" spans="1:7" s="232" customFormat="1" ht="24" customHeight="1" x14ac:dyDescent="0.2">
      <c r="A1926" s="229" t="str">
        <f t="shared" si="573"/>
        <v/>
      </c>
      <c r="B1926" s="227" t="str">
        <f t="shared" si="574"/>
        <v/>
      </c>
      <c r="C1926" s="228"/>
      <c r="D1926" s="229" t="str">
        <f t="shared" si="575"/>
        <v/>
      </c>
      <c r="E1926" s="230"/>
      <c r="F1926" s="231">
        <f t="shared" si="576"/>
        <v>0</v>
      </c>
      <c r="G1926" s="296">
        <f t="shared" si="577"/>
        <v>0</v>
      </c>
    </row>
    <row r="1927" spans="1:7" ht="24" customHeight="1" x14ac:dyDescent="0.2">
      <c r="A1927" s="297"/>
      <c r="B1927" s="97"/>
      <c r="C1927" s="97"/>
      <c r="D1927" s="103"/>
      <c r="E1927" s="104"/>
      <c r="F1927" s="368" t="s">
        <v>31</v>
      </c>
      <c r="G1927" s="298">
        <f>SUBTOTAL(9,G1913:G1926)</f>
        <v>0</v>
      </c>
    </row>
    <row r="1928" spans="1:7" ht="24" customHeight="1" x14ac:dyDescent="0.2">
      <c r="A1928" s="297"/>
      <c r="B1928" s="97"/>
      <c r="C1928" s="366" t="s">
        <v>605</v>
      </c>
      <c r="D1928" s="103"/>
      <c r="E1928" s="104"/>
      <c r="F1928" s="105"/>
      <c r="G1928" s="299"/>
    </row>
    <row r="1929" spans="1:7" s="232" customFormat="1" ht="24" customHeight="1" x14ac:dyDescent="0.2">
      <c r="A1929" s="229" t="str">
        <f t="shared" ref="A1929:A1936" si="578">IFERROR(VLOOKUP(C1929,Tabla_Insumos,4,FALSE),"")</f>
        <v/>
      </c>
      <c r="B1929" s="227">
        <f t="shared" ref="B1929:B1936" si="579">IFERROR(VLOOKUP(A1929,Tabla_Indices,5,FALSE),"")</f>
        <v>0</v>
      </c>
      <c r="C1929" s="228"/>
      <c r="D1929" s="229" t="str">
        <f t="shared" ref="D1929:D1936" si="580">IFERROR(VLOOKUP(C1929,Tabla_Insumos,2,FALSE),"")</f>
        <v/>
      </c>
      <c r="E1929" s="230"/>
      <c r="F1929" s="231">
        <f t="shared" ref="F1929:F1936" si="581">IFERROR(VLOOKUP(C1929,Tabla_Insumos,3,FALSE),0)</f>
        <v>0</v>
      </c>
      <c r="G1929" s="296">
        <f>ROUND(E1929*F1929,2)</f>
        <v>0</v>
      </c>
    </row>
    <row r="1930" spans="1:7" s="232" customFormat="1" ht="24" customHeight="1" x14ac:dyDescent="0.2">
      <c r="A1930" s="229" t="str">
        <f t="shared" si="578"/>
        <v/>
      </c>
      <c r="B1930" s="227">
        <f t="shared" si="579"/>
        <v>0</v>
      </c>
      <c r="C1930" s="228"/>
      <c r="D1930" s="229" t="str">
        <f t="shared" si="580"/>
        <v/>
      </c>
      <c r="E1930" s="230"/>
      <c r="F1930" s="231">
        <f t="shared" si="581"/>
        <v>0</v>
      </c>
      <c r="G1930" s="296">
        <f>ROUND(E1930*F1930,2)</f>
        <v>0</v>
      </c>
    </row>
    <row r="1931" spans="1:7" s="232" customFormat="1" ht="24" customHeight="1" x14ac:dyDescent="0.2">
      <c r="A1931" s="229" t="str">
        <f t="shared" si="578"/>
        <v/>
      </c>
      <c r="B1931" s="227">
        <f t="shared" si="579"/>
        <v>0</v>
      </c>
      <c r="C1931" s="228"/>
      <c r="D1931" s="229" t="str">
        <f t="shared" si="580"/>
        <v/>
      </c>
      <c r="E1931" s="230"/>
      <c r="F1931" s="231">
        <f t="shared" si="581"/>
        <v>0</v>
      </c>
      <c r="G1931" s="296">
        <f t="shared" ref="G1931:G1936" si="582">ROUND(E1931*F1931,2)</f>
        <v>0</v>
      </c>
    </row>
    <row r="1932" spans="1:7" s="232" customFormat="1" ht="24" customHeight="1" x14ac:dyDescent="0.2">
      <c r="A1932" s="229" t="str">
        <f t="shared" si="578"/>
        <v/>
      </c>
      <c r="B1932" s="227">
        <f t="shared" si="579"/>
        <v>0</v>
      </c>
      <c r="C1932" s="228"/>
      <c r="D1932" s="229" t="str">
        <f t="shared" si="580"/>
        <v/>
      </c>
      <c r="E1932" s="230"/>
      <c r="F1932" s="231">
        <f t="shared" si="581"/>
        <v>0</v>
      </c>
      <c r="G1932" s="296">
        <f t="shared" si="582"/>
        <v>0</v>
      </c>
    </row>
    <row r="1933" spans="1:7" s="232" customFormat="1" ht="24" customHeight="1" x14ac:dyDescent="0.2">
      <c r="A1933" s="229" t="str">
        <f t="shared" si="578"/>
        <v/>
      </c>
      <c r="B1933" s="227">
        <f t="shared" si="579"/>
        <v>0</v>
      </c>
      <c r="C1933" s="228"/>
      <c r="D1933" s="229" t="str">
        <f t="shared" si="580"/>
        <v/>
      </c>
      <c r="E1933" s="230"/>
      <c r="F1933" s="231">
        <f t="shared" si="581"/>
        <v>0</v>
      </c>
      <c r="G1933" s="296">
        <f t="shared" si="582"/>
        <v>0</v>
      </c>
    </row>
    <row r="1934" spans="1:7" s="232" customFormat="1" ht="24" customHeight="1" x14ac:dyDescent="0.2">
      <c r="A1934" s="229" t="str">
        <f t="shared" si="578"/>
        <v/>
      </c>
      <c r="B1934" s="227">
        <f t="shared" si="579"/>
        <v>0</v>
      </c>
      <c r="C1934" s="228"/>
      <c r="D1934" s="229" t="str">
        <f t="shared" si="580"/>
        <v/>
      </c>
      <c r="E1934" s="230"/>
      <c r="F1934" s="231">
        <f t="shared" si="581"/>
        <v>0</v>
      </c>
      <c r="G1934" s="296">
        <f t="shared" si="582"/>
        <v>0</v>
      </c>
    </row>
    <row r="1935" spans="1:7" s="232" customFormat="1" ht="24" customHeight="1" x14ac:dyDescent="0.2">
      <c r="A1935" s="229" t="str">
        <f t="shared" si="578"/>
        <v/>
      </c>
      <c r="B1935" s="227">
        <f t="shared" si="579"/>
        <v>0</v>
      </c>
      <c r="C1935" s="228"/>
      <c r="D1935" s="229" t="str">
        <f t="shared" si="580"/>
        <v/>
      </c>
      <c r="E1935" s="230"/>
      <c r="F1935" s="231">
        <f t="shared" si="581"/>
        <v>0</v>
      </c>
      <c r="G1935" s="296">
        <f t="shared" si="582"/>
        <v>0</v>
      </c>
    </row>
    <row r="1936" spans="1:7" s="232" customFormat="1" ht="24" customHeight="1" x14ac:dyDescent="0.2">
      <c r="A1936" s="229" t="str">
        <f t="shared" si="578"/>
        <v/>
      </c>
      <c r="B1936" s="227">
        <f t="shared" si="579"/>
        <v>0</v>
      </c>
      <c r="C1936" s="228"/>
      <c r="D1936" s="229" t="str">
        <f t="shared" si="580"/>
        <v/>
      </c>
      <c r="E1936" s="230"/>
      <c r="F1936" s="231">
        <f t="shared" si="581"/>
        <v>0</v>
      </c>
      <c r="G1936" s="296">
        <f t="shared" si="582"/>
        <v>0</v>
      </c>
    </row>
    <row r="1937" spans="1:7" ht="24" customHeight="1" x14ac:dyDescent="0.2">
      <c r="A1937" s="297"/>
      <c r="B1937" s="97"/>
      <c r="C1937" s="97"/>
      <c r="D1937" s="103"/>
      <c r="E1937" s="104"/>
      <c r="F1937" s="368" t="s">
        <v>32</v>
      </c>
      <c r="G1937" s="298">
        <f>SUBTOTAL(9,G1929:G1936)</f>
        <v>0</v>
      </c>
    </row>
    <row r="1938" spans="1:7" ht="24" customHeight="1" x14ac:dyDescent="0.2">
      <c r="A1938" s="297"/>
      <c r="B1938" s="97"/>
      <c r="C1938" s="366" t="s">
        <v>606</v>
      </c>
      <c r="D1938" s="103"/>
      <c r="E1938" s="104"/>
      <c r="F1938" s="105"/>
      <c r="G1938" s="299"/>
    </row>
    <row r="1939" spans="1:7" s="232" customFormat="1" ht="24" customHeight="1" x14ac:dyDescent="0.2">
      <c r="A1939" s="229" t="str">
        <f t="shared" ref="A1939:A1947" si="583">IFERROR(VLOOKUP(C1939,Tabla_Insumos,4,FALSE),"")</f>
        <v/>
      </c>
      <c r="B1939" s="227" t="str">
        <f t="shared" ref="B1939:B1947" si="584">IFERROR(VLOOKUP(C1939,Tabla_Insumos,5,FALSE),"")</f>
        <v/>
      </c>
      <c r="C1939" s="228"/>
      <c r="D1939" s="229" t="str">
        <f t="shared" ref="D1939:D1947" si="585">IFERROR(VLOOKUP(C1939,Tabla_Insumos,2,FALSE),"")</f>
        <v/>
      </c>
      <c r="E1939" s="230"/>
      <c r="F1939" s="231">
        <f t="shared" ref="F1939:F1947" si="586">IFERROR(VLOOKUP(C1939,Tabla_Insumos,3,FALSE),0)</f>
        <v>0</v>
      </c>
      <c r="G1939" s="296">
        <f t="shared" ref="G1939:G1947" si="587">ROUND(E1939*F1939,2)</f>
        <v>0</v>
      </c>
    </row>
    <row r="1940" spans="1:7" s="232" customFormat="1" ht="24" customHeight="1" x14ac:dyDescent="0.2">
      <c r="A1940" s="229" t="str">
        <f t="shared" si="583"/>
        <v/>
      </c>
      <c r="B1940" s="227" t="str">
        <f t="shared" si="584"/>
        <v/>
      </c>
      <c r="C1940" s="228"/>
      <c r="D1940" s="229" t="str">
        <f t="shared" si="585"/>
        <v/>
      </c>
      <c r="E1940" s="230"/>
      <c r="F1940" s="231">
        <f t="shared" si="586"/>
        <v>0</v>
      </c>
      <c r="G1940" s="296">
        <f t="shared" si="587"/>
        <v>0</v>
      </c>
    </row>
    <row r="1941" spans="1:7" s="232" customFormat="1" ht="24" customHeight="1" x14ac:dyDescent="0.2">
      <c r="A1941" s="229" t="str">
        <f t="shared" si="583"/>
        <v/>
      </c>
      <c r="B1941" s="227" t="str">
        <f t="shared" si="584"/>
        <v/>
      </c>
      <c r="C1941" s="228"/>
      <c r="D1941" s="229" t="str">
        <f t="shared" si="585"/>
        <v/>
      </c>
      <c r="E1941" s="230"/>
      <c r="F1941" s="231">
        <f t="shared" si="586"/>
        <v>0</v>
      </c>
      <c r="G1941" s="296">
        <f t="shared" si="587"/>
        <v>0</v>
      </c>
    </row>
    <row r="1942" spans="1:7" s="232" customFormat="1" ht="24" customHeight="1" x14ac:dyDescent="0.2">
      <c r="A1942" s="229" t="str">
        <f t="shared" si="583"/>
        <v/>
      </c>
      <c r="B1942" s="227" t="str">
        <f t="shared" si="584"/>
        <v/>
      </c>
      <c r="C1942" s="228"/>
      <c r="D1942" s="229" t="str">
        <f t="shared" si="585"/>
        <v/>
      </c>
      <c r="E1942" s="230"/>
      <c r="F1942" s="231">
        <f t="shared" si="586"/>
        <v>0</v>
      </c>
      <c r="G1942" s="296">
        <f t="shared" si="587"/>
        <v>0</v>
      </c>
    </row>
    <row r="1943" spans="1:7" s="232" customFormat="1" ht="24" customHeight="1" x14ac:dyDescent="0.2">
      <c r="A1943" s="229" t="str">
        <f t="shared" si="583"/>
        <v/>
      </c>
      <c r="B1943" s="227" t="str">
        <f t="shared" si="584"/>
        <v/>
      </c>
      <c r="C1943" s="228"/>
      <c r="D1943" s="229" t="str">
        <f t="shared" si="585"/>
        <v/>
      </c>
      <c r="E1943" s="230"/>
      <c r="F1943" s="231">
        <f t="shared" si="586"/>
        <v>0</v>
      </c>
      <c r="G1943" s="296">
        <f t="shared" si="587"/>
        <v>0</v>
      </c>
    </row>
    <row r="1944" spans="1:7" s="232" customFormat="1" ht="24" customHeight="1" x14ac:dyDescent="0.2">
      <c r="A1944" s="229" t="str">
        <f t="shared" si="583"/>
        <v/>
      </c>
      <c r="B1944" s="227" t="str">
        <f t="shared" si="584"/>
        <v/>
      </c>
      <c r="C1944" s="228"/>
      <c r="D1944" s="229" t="str">
        <f t="shared" si="585"/>
        <v/>
      </c>
      <c r="E1944" s="230"/>
      <c r="F1944" s="231">
        <f t="shared" si="586"/>
        <v>0</v>
      </c>
      <c r="G1944" s="296">
        <f t="shared" si="587"/>
        <v>0</v>
      </c>
    </row>
    <row r="1945" spans="1:7" s="232" customFormat="1" ht="24" customHeight="1" x14ac:dyDescent="0.2">
      <c r="A1945" s="229" t="str">
        <f t="shared" si="583"/>
        <v/>
      </c>
      <c r="B1945" s="227" t="str">
        <f t="shared" si="584"/>
        <v/>
      </c>
      <c r="C1945" s="228"/>
      <c r="D1945" s="229" t="str">
        <f t="shared" si="585"/>
        <v/>
      </c>
      <c r="E1945" s="230"/>
      <c r="F1945" s="231">
        <f t="shared" si="586"/>
        <v>0</v>
      </c>
      <c r="G1945" s="296">
        <f t="shared" si="587"/>
        <v>0</v>
      </c>
    </row>
    <row r="1946" spans="1:7" s="232" customFormat="1" ht="24" customHeight="1" x14ac:dyDescent="0.2">
      <c r="A1946" s="229" t="str">
        <f t="shared" si="583"/>
        <v/>
      </c>
      <c r="B1946" s="227" t="str">
        <f t="shared" si="584"/>
        <v/>
      </c>
      <c r="C1946" s="228"/>
      <c r="D1946" s="229" t="str">
        <f t="shared" si="585"/>
        <v/>
      </c>
      <c r="E1946" s="230"/>
      <c r="F1946" s="231">
        <f t="shared" si="586"/>
        <v>0</v>
      </c>
      <c r="G1946" s="296">
        <f t="shared" si="587"/>
        <v>0</v>
      </c>
    </row>
    <row r="1947" spans="1:7" s="232" customFormat="1" ht="24" customHeight="1" x14ac:dyDescent="0.2">
      <c r="A1947" s="229" t="str">
        <f t="shared" si="583"/>
        <v/>
      </c>
      <c r="B1947" s="227" t="str">
        <f t="shared" si="584"/>
        <v/>
      </c>
      <c r="C1947" s="228"/>
      <c r="D1947" s="229" t="str">
        <f t="shared" si="585"/>
        <v/>
      </c>
      <c r="E1947" s="230"/>
      <c r="F1947" s="231">
        <f t="shared" si="586"/>
        <v>0</v>
      </c>
      <c r="G1947" s="296">
        <f t="shared" si="587"/>
        <v>0</v>
      </c>
    </row>
    <row r="1948" spans="1:7" ht="24" customHeight="1" x14ac:dyDescent="0.2">
      <c r="A1948" s="300"/>
      <c r="B1948" s="103"/>
      <c r="C1948" s="97"/>
      <c r="D1948" s="103"/>
      <c r="E1948" s="104"/>
      <c r="F1948" s="368" t="s">
        <v>33</v>
      </c>
      <c r="G1948" s="298">
        <f>SUBTOTAL(9,G1939:G1947)</f>
        <v>0</v>
      </c>
    </row>
    <row r="1949" spans="1:7" ht="24" customHeight="1" x14ac:dyDescent="0.2">
      <c r="A1949" s="301"/>
      <c r="B1949" s="103"/>
      <c r="C1949" s="97"/>
      <c r="D1949" s="103"/>
      <c r="E1949" s="104"/>
      <c r="F1949" s="105"/>
      <c r="G1949" s="299"/>
    </row>
    <row r="1950" spans="1:7" ht="24" customHeight="1" x14ac:dyDescent="0.2">
      <c r="A1950" s="302" t="str">
        <f>B1908</f>
        <v/>
      </c>
      <c r="B1950" s="303" t="str">
        <f>C1908</f>
        <v/>
      </c>
      <c r="C1950" s="111"/>
      <c r="D1950" s="111" t="s">
        <v>34</v>
      </c>
      <c r="E1950" s="112"/>
      <c r="F1950" s="305" t="s">
        <v>35</v>
      </c>
      <c r="G1950" s="304">
        <f>SUBTOTAL(9,G1913:G1949)</f>
        <v>0</v>
      </c>
    </row>
    <row r="1952" spans="1:7" ht="24" customHeight="1" x14ac:dyDescent="0.2">
      <c r="A1952" s="284" t="s">
        <v>37</v>
      </c>
      <c r="B1952" s="285"/>
      <c r="C1952" s="285"/>
      <c r="D1952" s="285"/>
      <c r="E1952" s="285"/>
      <c r="F1952" s="285"/>
      <c r="G1952" s="286"/>
    </row>
    <row r="1953" spans="1:123" ht="24" customHeight="1" x14ac:dyDescent="0.2">
      <c r="A1953" s="287" t="s">
        <v>602</v>
      </c>
      <c r="B1953" s="99" t="str">
        <f>Comitente</f>
        <v>DIRECCION PROVINCIAL REDES DE GAS</v>
      </c>
      <c r="C1953" s="94"/>
      <c r="D1953" s="100"/>
      <c r="E1953" s="100"/>
      <c r="F1953" s="101"/>
      <c r="G1953" s="288"/>
    </row>
    <row r="1954" spans="1:123" ht="24" customHeight="1" x14ac:dyDescent="0.2">
      <c r="A1954" s="287" t="s">
        <v>603</v>
      </c>
      <c r="B1954" s="99">
        <f>Contratista</f>
        <v>0</v>
      </c>
      <c r="C1954" s="95"/>
      <c r="D1954" s="95"/>
      <c r="E1954" s="95"/>
      <c r="F1954" s="102"/>
      <c r="G1954" s="289"/>
    </row>
    <row r="1955" spans="1:123" ht="24" customHeight="1" x14ac:dyDescent="0.2">
      <c r="A1955" s="287" t="s">
        <v>24</v>
      </c>
      <c r="B1955" s="99" t="str">
        <f>Obra</f>
        <v>“SERVICIO de MANTENIMIENTO de las INSTALACIONES de GAS en los ESTABLECIMIENTOS EDUCATIVOS”</v>
      </c>
      <c r="C1955" s="95"/>
      <c r="D1955" s="95"/>
      <c r="E1955" s="95"/>
      <c r="F1955" s="102" t="s">
        <v>38</v>
      </c>
      <c r="G1955" s="290">
        <f>Fecha_Base</f>
        <v>0</v>
      </c>
    </row>
    <row r="1956" spans="1:123" ht="24" customHeight="1" x14ac:dyDescent="0.2">
      <c r="A1956" s="291" t="s">
        <v>601</v>
      </c>
      <c r="B1956" s="96" t="str">
        <f>Ubicación</f>
        <v>DEPARTAMENTO JACHAL A</v>
      </c>
      <c r="C1956" s="96"/>
      <c r="D1956" s="103"/>
      <c r="E1956" s="104"/>
      <c r="F1956" s="105"/>
      <c r="G1956" s="292"/>
    </row>
    <row r="1957" spans="1:123" ht="24" customHeight="1" x14ac:dyDescent="0.2">
      <c r="A1957" s="291" t="s">
        <v>39</v>
      </c>
      <c r="B1957" s="106" t="str">
        <f>IFERROR(VALUE(LEFT(B1958,FIND(".",B1958)-1)),"")</f>
        <v/>
      </c>
      <c r="C1957" s="97" t="str">
        <f>IFERROR(VLOOKUP(B1957,Tabla_CyP,2,FALSE),"")</f>
        <v/>
      </c>
      <c r="D1957" s="97"/>
      <c r="E1957" s="104"/>
      <c r="F1957" s="105"/>
      <c r="G1957" s="292"/>
    </row>
    <row r="1958" spans="1:123" ht="24" customHeight="1" x14ac:dyDescent="0.2">
      <c r="A1958" s="291" t="s">
        <v>25</v>
      </c>
      <c r="B1958" s="107" t="str">
        <f>IFERROR(VLOOKUP(COUNTIF($A$1:A1958,"ANALISIS DE PRECIOS"),Tabla_NumeroItem,2,FALSE),"")</f>
        <v/>
      </c>
      <c r="C1958" s="97" t="str">
        <f>IFERROR(VLOOKUP(B1958,Tabla_CyP,2,FALSE),"")</f>
        <v/>
      </c>
      <c r="D1958" s="103"/>
      <c r="E1958" s="104"/>
      <c r="F1958" s="102" t="s">
        <v>26</v>
      </c>
      <c r="G1958" s="293" t="str">
        <f>IFERROR(VLOOKUP(B1958,Tabla_CyP,4,FALSE),"")</f>
        <v/>
      </c>
    </row>
    <row r="1959" spans="1:123" ht="24" customHeight="1" x14ac:dyDescent="0.2">
      <c r="A1959" s="291"/>
      <c r="B1959" s="96"/>
      <c r="C1959" s="97"/>
      <c r="D1959" s="103"/>
      <c r="E1959" s="104"/>
      <c r="F1959" s="105"/>
      <c r="G1959" s="292"/>
    </row>
    <row r="1960" spans="1:123" ht="24" customHeight="1" x14ac:dyDescent="0.2">
      <c r="A1960" s="389" t="s">
        <v>507</v>
      </c>
      <c r="B1960" s="390"/>
      <c r="C1960" s="391" t="s">
        <v>0</v>
      </c>
      <c r="D1960" s="391" t="s">
        <v>27</v>
      </c>
      <c r="E1960" s="393" t="s">
        <v>28</v>
      </c>
      <c r="F1960" s="387" t="s">
        <v>29</v>
      </c>
      <c r="G1960" s="387" t="s">
        <v>30</v>
      </c>
    </row>
    <row r="1961" spans="1:123" s="109" customFormat="1" ht="24" customHeight="1" x14ac:dyDescent="0.2">
      <c r="A1961" s="108" t="s">
        <v>508</v>
      </c>
      <c r="B1961" s="108" t="s">
        <v>509</v>
      </c>
      <c r="C1961" s="392"/>
      <c r="D1961" s="392"/>
      <c r="E1961" s="394"/>
      <c r="F1961" s="388"/>
      <c r="G1961" s="388"/>
      <c r="H1961" s="233"/>
      <c r="I1961" s="233"/>
      <c r="J1961" s="233"/>
      <c r="K1961" s="233"/>
      <c r="L1961" s="233"/>
      <c r="M1961" s="233"/>
      <c r="N1961" s="233"/>
      <c r="O1961" s="233"/>
      <c r="P1961" s="233"/>
      <c r="Q1961" s="233"/>
      <c r="R1961" s="233"/>
      <c r="S1961" s="233"/>
      <c r="T1961" s="233"/>
      <c r="U1961" s="233"/>
      <c r="V1961" s="233"/>
      <c r="W1961" s="233"/>
      <c r="X1961" s="233"/>
      <c r="Y1961" s="233"/>
      <c r="Z1961" s="233"/>
      <c r="AA1961" s="233"/>
      <c r="AB1961" s="233"/>
      <c r="AC1961" s="233"/>
      <c r="AD1961" s="233"/>
      <c r="AE1961" s="233"/>
      <c r="AF1961" s="233"/>
      <c r="AG1961" s="233"/>
      <c r="AH1961" s="233"/>
      <c r="AI1961" s="233"/>
      <c r="AJ1961" s="233"/>
      <c r="AK1961" s="233"/>
      <c r="AL1961" s="233"/>
      <c r="AM1961" s="233"/>
      <c r="AN1961" s="233"/>
      <c r="AO1961" s="233"/>
      <c r="AP1961" s="233"/>
      <c r="AQ1961" s="233"/>
      <c r="AR1961" s="233"/>
      <c r="AS1961" s="233"/>
      <c r="AT1961" s="233"/>
      <c r="AU1961" s="233"/>
      <c r="AV1961" s="233"/>
      <c r="AW1961" s="233"/>
      <c r="AX1961" s="233"/>
      <c r="AY1961" s="233"/>
      <c r="AZ1961" s="233"/>
      <c r="BA1961" s="233"/>
      <c r="BB1961" s="233"/>
      <c r="BC1961" s="233"/>
      <c r="BD1961" s="233"/>
      <c r="BE1961" s="233"/>
      <c r="BF1961" s="233"/>
      <c r="BG1961" s="233"/>
      <c r="BH1961" s="233"/>
      <c r="BI1961" s="233"/>
      <c r="BJ1961" s="233"/>
      <c r="BK1961" s="233"/>
      <c r="BL1961" s="233"/>
      <c r="BM1961" s="233"/>
      <c r="BN1961" s="233"/>
      <c r="BO1961" s="233"/>
      <c r="BP1961" s="233"/>
      <c r="BQ1961" s="233"/>
      <c r="BR1961" s="233"/>
      <c r="BS1961" s="233"/>
      <c r="BT1961" s="233"/>
      <c r="BU1961" s="233"/>
      <c r="BV1961" s="233"/>
      <c r="BW1961" s="233"/>
      <c r="BX1961" s="233"/>
      <c r="BY1961" s="233"/>
      <c r="BZ1961" s="233"/>
      <c r="CA1961" s="233"/>
      <c r="CB1961" s="233"/>
      <c r="CC1961" s="233"/>
      <c r="CD1961" s="233"/>
      <c r="CE1961" s="233"/>
      <c r="CF1961" s="233"/>
      <c r="CG1961" s="233"/>
      <c r="CH1961" s="233"/>
      <c r="CI1961" s="233"/>
      <c r="CJ1961" s="233"/>
      <c r="CK1961" s="233"/>
      <c r="CL1961" s="233"/>
      <c r="CM1961" s="233"/>
      <c r="CN1961" s="233"/>
      <c r="CO1961" s="233"/>
      <c r="CP1961" s="233"/>
      <c r="CQ1961" s="233"/>
      <c r="CR1961" s="233"/>
      <c r="CS1961" s="233"/>
      <c r="CT1961" s="233"/>
      <c r="CU1961" s="233"/>
      <c r="CV1961" s="233"/>
      <c r="CW1961" s="233"/>
      <c r="CX1961" s="233"/>
      <c r="CY1961" s="233"/>
      <c r="CZ1961" s="233"/>
      <c r="DA1961" s="233"/>
      <c r="DB1961" s="233"/>
      <c r="DC1961" s="233"/>
      <c r="DD1961" s="233"/>
      <c r="DE1961" s="233"/>
      <c r="DF1961" s="233"/>
      <c r="DG1961" s="233"/>
      <c r="DH1961" s="233"/>
      <c r="DI1961" s="233"/>
      <c r="DJ1961" s="233"/>
      <c r="DK1961" s="233"/>
      <c r="DL1961" s="233"/>
      <c r="DM1961" s="233"/>
      <c r="DN1961" s="233"/>
      <c r="DO1961" s="233"/>
      <c r="DP1961" s="233"/>
      <c r="DQ1961" s="233"/>
      <c r="DR1961" s="233"/>
      <c r="DS1961" s="233"/>
    </row>
    <row r="1962" spans="1:123" ht="24" customHeight="1" x14ac:dyDescent="0.2">
      <c r="A1962" s="369"/>
      <c r="B1962" s="110"/>
      <c r="C1962" s="367" t="s">
        <v>604</v>
      </c>
      <c r="D1962" s="111"/>
      <c r="E1962" s="112"/>
      <c r="F1962" s="113"/>
      <c r="G1962" s="295"/>
    </row>
    <row r="1963" spans="1:123" s="232" customFormat="1" ht="24" customHeight="1" x14ac:dyDescent="0.2">
      <c r="A1963" s="229" t="str">
        <f t="shared" ref="A1963:A1976" si="588">IFERROR(VLOOKUP(C1963,Tabla_Insumos,4,FALSE),"")</f>
        <v/>
      </c>
      <c r="B1963" s="227" t="str">
        <f t="shared" ref="B1963:B1976" si="589">IFERROR(VLOOKUP(C1963,Tabla_Insumos,5,FALSE),"")</f>
        <v/>
      </c>
      <c r="C1963" s="228"/>
      <c r="D1963" s="229" t="str">
        <f t="shared" ref="D1963:D1976" si="590">IFERROR(VLOOKUP(C1963,Tabla_Insumos,2,FALSE),"")</f>
        <v/>
      </c>
      <c r="E1963" s="230"/>
      <c r="F1963" s="231">
        <f t="shared" ref="F1963:F1976" si="591">IFERROR(VLOOKUP(C1963,Tabla_Insumos,3,FALSE),0)</f>
        <v>0</v>
      </c>
      <c r="G1963" s="296">
        <f>ROUND(E1963*F1963,2)</f>
        <v>0</v>
      </c>
    </row>
    <row r="1964" spans="1:123" s="232" customFormat="1" ht="24" customHeight="1" x14ac:dyDescent="0.2">
      <c r="A1964" s="229" t="str">
        <f t="shared" si="588"/>
        <v/>
      </c>
      <c r="B1964" s="227" t="str">
        <f t="shared" si="589"/>
        <v/>
      </c>
      <c r="C1964" s="228"/>
      <c r="D1964" s="229" t="str">
        <f t="shared" si="590"/>
        <v/>
      </c>
      <c r="E1964" s="230"/>
      <c r="F1964" s="231">
        <f t="shared" si="591"/>
        <v>0</v>
      </c>
      <c r="G1964" s="296">
        <f t="shared" ref="G1964:G1976" si="592">ROUND(E1964*F1964,2)</f>
        <v>0</v>
      </c>
    </row>
    <row r="1965" spans="1:123" s="232" customFormat="1" ht="24" customHeight="1" x14ac:dyDescent="0.2">
      <c r="A1965" s="229" t="str">
        <f t="shared" si="588"/>
        <v/>
      </c>
      <c r="B1965" s="227" t="str">
        <f t="shared" si="589"/>
        <v/>
      </c>
      <c r="C1965" s="228"/>
      <c r="D1965" s="229" t="str">
        <f t="shared" si="590"/>
        <v/>
      </c>
      <c r="E1965" s="230"/>
      <c r="F1965" s="231">
        <f t="shared" si="591"/>
        <v>0</v>
      </c>
      <c r="G1965" s="296">
        <f t="shared" si="592"/>
        <v>0</v>
      </c>
    </row>
    <row r="1966" spans="1:123" s="232" customFormat="1" ht="24" customHeight="1" x14ac:dyDescent="0.2">
      <c r="A1966" s="229" t="str">
        <f t="shared" si="588"/>
        <v/>
      </c>
      <c r="B1966" s="227" t="str">
        <f t="shared" si="589"/>
        <v/>
      </c>
      <c r="C1966" s="228"/>
      <c r="D1966" s="229" t="str">
        <f t="shared" si="590"/>
        <v/>
      </c>
      <c r="E1966" s="230"/>
      <c r="F1966" s="231">
        <f t="shared" si="591"/>
        <v>0</v>
      </c>
      <c r="G1966" s="296">
        <f t="shared" si="592"/>
        <v>0</v>
      </c>
    </row>
    <row r="1967" spans="1:123" s="232" customFormat="1" ht="24" customHeight="1" x14ac:dyDescent="0.2">
      <c r="A1967" s="229" t="str">
        <f t="shared" si="588"/>
        <v/>
      </c>
      <c r="B1967" s="227" t="str">
        <f t="shared" si="589"/>
        <v/>
      </c>
      <c r="C1967" s="228"/>
      <c r="D1967" s="229" t="str">
        <f t="shared" si="590"/>
        <v/>
      </c>
      <c r="E1967" s="230"/>
      <c r="F1967" s="231">
        <f t="shared" si="591"/>
        <v>0</v>
      </c>
      <c r="G1967" s="296">
        <f t="shared" si="592"/>
        <v>0</v>
      </c>
    </row>
    <row r="1968" spans="1:123" s="232" customFormat="1" ht="24" customHeight="1" x14ac:dyDescent="0.2">
      <c r="A1968" s="229" t="str">
        <f t="shared" si="588"/>
        <v/>
      </c>
      <c r="B1968" s="227" t="str">
        <f t="shared" si="589"/>
        <v/>
      </c>
      <c r="C1968" s="228"/>
      <c r="D1968" s="229" t="str">
        <f t="shared" si="590"/>
        <v/>
      </c>
      <c r="E1968" s="230"/>
      <c r="F1968" s="231">
        <f t="shared" si="591"/>
        <v>0</v>
      </c>
      <c r="G1968" s="296">
        <f t="shared" si="592"/>
        <v>0</v>
      </c>
    </row>
    <row r="1969" spans="1:7" s="232" customFormat="1" ht="24" customHeight="1" x14ac:dyDescent="0.2">
      <c r="A1969" s="229" t="str">
        <f t="shared" si="588"/>
        <v/>
      </c>
      <c r="B1969" s="227" t="str">
        <f t="shared" si="589"/>
        <v/>
      </c>
      <c r="C1969" s="228"/>
      <c r="D1969" s="229" t="str">
        <f t="shared" si="590"/>
        <v/>
      </c>
      <c r="E1969" s="230"/>
      <c r="F1969" s="231">
        <f t="shared" si="591"/>
        <v>0</v>
      </c>
      <c r="G1969" s="296">
        <f t="shared" si="592"/>
        <v>0</v>
      </c>
    </row>
    <row r="1970" spans="1:7" s="232" customFormat="1" ht="24" customHeight="1" x14ac:dyDescent="0.2">
      <c r="A1970" s="229" t="str">
        <f t="shared" si="588"/>
        <v/>
      </c>
      <c r="B1970" s="227" t="str">
        <f t="shared" si="589"/>
        <v/>
      </c>
      <c r="C1970" s="228"/>
      <c r="D1970" s="229" t="str">
        <f t="shared" si="590"/>
        <v/>
      </c>
      <c r="E1970" s="230"/>
      <c r="F1970" s="231">
        <f t="shared" si="591"/>
        <v>0</v>
      </c>
      <c r="G1970" s="296">
        <f t="shared" si="592"/>
        <v>0</v>
      </c>
    </row>
    <row r="1971" spans="1:7" s="232" customFormat="1" ht="24" customHeight="1" x14ac:dyDescent="0.2">
      <c r="A1971" s="229" t="str">
        <f t="shared" si="588"/>
        <v/>
      </c>
      <c r="B1971" s="227" t="str">
        <f t="shared" si="589"/>
        <v/>
      </c>
      <c r="C1971" s="228"/>
      <c r="D1971" s="229" t="str">
        <f t="shared" si="590"/>
        <v/>
      </c>
      <c r="E1971" s="230"/>
      <c r="F1971" s="231">
        <f t="shared" si="591"/>
        <v>0</v>
      </c>
      <c r="G1971" s="296">
        <f t="shared" si="592"/>
        <v>0</v>
      </c>
    </row>
    <row r="1972" spans="1:7" s="232" customFormat="1" ht="24" customHeight="1" x14ac:dyDescent="0.2">
      <c r="A1972" s="229" t="str">
        <f t="shared" si="588"/>
        <v/>
      </c>
      <c r="B1972" s="227" t="str">
        <f t="shared" si="589"/>
        <v/>
      </c>
      <c r="C1972" s="228"/>
      <c r="D1972" s="229" t="str">
        <f t="shared" si="590"/>
        <v/>
      </c>
      <c r="E1972" s="230"/>
      <c r="F1972" s="231">
        <f t="shared" si="591"/>
        <v>0</v>
      </c>
      <c r="G1972" s="296">
        <f t="shared" si="592"/>
        <v>0</v>
      </c>
    </row>
    <row r="1973" spans="1:7" s="232" customFormat="1" ht="24" customHeight="1" x14ac:dyDescent="0.2">
      <c r="A1973" s="229" t="str">
        <f t="shared" si="588"/>
        <v/>
      </c>
      <c r="B1973" s="227" t="str">
        <f t="shared" si="589"/>
        <v/>
      </c>
      <c r="C1973" s="228"/>
      <c r="D1973" s="229" t="str">
        <f t="shared" si="590"/>
        <v/>
      </c>
      <c r="E1973" s="230"/>
      <c r="F1973" s="231">
        <f t="shared" si="591"/>
        <v>0</v>
      </c>
      <c r="G1973" s="296">
        <f t="shared" si="592"/>
        <v>0</v>
      </c>
    </row>
    <row r="1974" spans="1:7" s="232" customFormat="1" ht="24" customHeight="1" x14ac:dyDescent="0.2">
      <c r="A1974" s="229" t="str">
        <f t="shared" si="588"/>
        <v/>
      </c>
      <c r="B1974" s="227" t="str">
        <f t="shared" si="589"/>
        <v/>
      </c>
      <c r="C1974" s="228"/>
      <c r="D1974" s="229" t="str">
        <f t="shared" si="590"/>
        <v/>
      </c>
      <c r="E1974" s="230"/>
      <c r="F1974" s="231">
        <f t="shared" si="591"/>
        <v>0</v>
      </c>
      <c r="G1974" s="296">
        <f t="shared" si="592"/>
        <v>0</v>
      </c>
    </row>
    <row r="1975" spans="1:7" s="232" customFormat="1" ht="24" customHeight="1" x14ac:dyDescent="0.2">
      <c r="A1975" s="229" t="str">
        <f t="shared" si="588"/>
        <v/>
      </c>
      <c r="B1975" s="227" t="str">
        <f t="shared" si="589"/>
        <v/>
      </c>
      <c r="C1975" s="228"/>
      <c r="D1975" s="229" t="str">
        <f t="shared" si="590"/>
        <v/>
      </c>
      <c r="E1975" s="230"/>
      <c r="F1975" s="231">
        <f t="shared" si="591"/>
        <v>0</v>
      </c>
      <c r="G1975" s="296">
        <f t="shared" si="592"/>
        <v>0</v>
      </c>
    </row>
    <row r="1976" spans="1:7" s="232" customFormat="1" ht="24" customHeight="1" x14ac:dyDescent="0.2">
      <c r="A1976" s="229" t="str">
        <f t="shared" si="588"/>
        <v/>
      </c>
      <c r="B1976" s="227" t="str">
        <f t="shared" si="589"/>
        <v/>
      </c>
      <c r="C1976" s="228"/>
      <c r="D1976" s="229" t="str">
        <f t="shared" si="590"/>
        <v/>
      </c>
      <c r="E1976" s="230"/>
      <c r="F1976" s="231">
        <f t="shared" si="591"/>
        <v>0</v>
      </c>
      <c r="G1976" s="296">
        <f t="shared" si="592"/>
        <v>0</v>
      </c>
    </row>
    <row r="1977" spans="1:7" ht="24" customHeight="1" x14ac:dyDescent="0.2">
      <c r="A1977" s="297"/>
      <c r="B1977" s="97"/>
      <c r="C1977" s="97"/>
      <c r="D1977" s="103"/>
      <c r="E1977" s="104"/>
      <c r="F1977" s="368" t="s">
        <v>31</v>
      </c>
      <c r="G1977" s="298">
        <f>SUBTOTAL(9,G1963:G1976)</f>
        <v>0</v>
      </c>
    </row>
    <row r="1978" spans="1:7" ht="24" customHeight="1" x14ac:dyDescent="0.2">
      <c r="A1978" s="297"/>
      <c r="B1978" s="97"/>
      <c r="C1978" s="366" t="s">
        <v>605</v>
      </c>
      <c r="D1978" s="103"/>
      <c r="E1978" s="104"/>
      <c r="F1978" s="105"/>
      <c r="G1978" s="299"/>
    </row>
    <row r="1979" spans="1:7" s="232" customFormat="1" ht="24" customHeight="1" x14ac:dyDescent="0.2">
      <c r="A1979" s="229" t="str">
        <f t="shared" ref="A1979:A1986" si="593">IFERROR(VLOOKUP(C1979,Tabla_Insumos,4,FALSE),"")</f>
        <v/>
      </c>
      <c r="B1979" s="227">
        <f t="shared" ref="B1979:B1986" si="594">IFERROR(VLOOKUP(A1979,Tabla_Indices,5,FALSE),"")</f>
        <v>0</v>
      </c>
      <c r="C1979" s="228"/>
      <c r="D1979" s="229" t="str">
        <f t="shared" ref="D1979:D1986" si="595">IFERROR(VLOOKUP(C1979,Tabla_Insumos,2,FALSE),"")</f>
        <v/>
      </c>
      <c r="E1979" s="230"/>
      <c r="F1979" s="231">
        <f t="shared" ref="F1979:F1986" si="596">IFERROR(VLOOKUP(C1979,Tabla_Insumos,3,FALSE),0)</f>
        <v>0</v>
      </c>
      <c r="G1979" s="296">
        <f>ROUND(E1979*F1979,2)</f>
        <v>0</v>
      </c>
    </row>
    <row r="1980" spans="1:7" s="232" customFormat="1" ht="24" customHeight="1" x14ac:dyDescent="0.2">
      <c r="A1980" s="229" t="str">
        <f t="shared" si="593"/>
        <v/>
      </c>
      <c r="B1980" s="227">
        <f t="shared" si="594"/>
        <v>0</v>
      </c>
      <c r="C1980" s="228"/>
      <c r="D1980" s="229" t="str">
        <f t="shared" si="595"/>
        <v/>
      </c>
      <c r="E1980" s="230"/>
      <c r="F1980" s="231">
        <f t="shared" si="596"/>
        <v>0</v>
      </c>
      <c r="G1980" s="296">
        <f>ROUND(E1980*F1980,2)</f>
        <v>0</v>
      </c>
    </row>
    <row r="1981" spans="1:7" s="232" customFormat="1" ht="24" customHeight="1" x14ac:dyDescent="0.2">
      <c r="A1981" s="229" t="str">
        <f t="shared" si="593"/>
        <v/>
      </c>
      <c r="B1981" s="227">
        <f t="shared" si="594"/>
        <v>0</v>
      </c>
      <c r="C1981" s="228"/>
      <c r="D1981" s="229" t="str">
        <f t="shared" si="595"/>
        <v/>
      </c>
      <c r="E1981" s="230"/>
      <c r="F1981" s="231">
        <f t="shared" si="596"/>
        <v>0</v>
      </c>
      <c r="G1981" s="296">
        <f t="shared" ref="G1981:G1986" si="597">ROUND(E1981*F1981,2)</f>
        <v>0</v>
      </c>
    </row>
    <row r="1982" spans="1:7" s="232" customFormat="1" ht="24" customHeight="1" x14ac:dyDescent="0.2">
      <c r="A1982" s="229" t="str">
        <f t="shared" si="593"/>
        <v/>
      </c>
      <c r="B1982" s="227">
        <f t="shared" si="594"/>
        <v>0</v>
      </c>
      <c r="C1982" s="228"/>
      <c r="D1982" s="229" t="str">
        <f t="shared" si="595"/>
        <v/>
      </c>
      <c r="E1982" s="230"/>
      <c r="F1982" s="231">
        <f t="shared" si="596"/>
        <v>0</v>
      </c>
      <c r="G1982" s="296">
        <f t="shared" si="597"/>
        <v>0</v>
      </c>
    </row>
    <row r="1983" spans="1:7" s="232" customFormat="1" ht="24" customHeight="1" x14ac:dyDescent="0.2">
      <c r="A1983" s="229" t="str">
        <f t="shared" si="593"/>
        <v/>
      </c>
      <c r="B1983" s="227">
        <f t="shared" si="594"/>
        <v>0</v>
      </c>
      <c r="C1983" s="228"/>
      <c r="D1983" s="229" t="str">
        <f t="shared" si="595"/>
        <v/>
      </c>
      <c r="E1983" s="230"/>
      <c r="F1983" s="231">
        <f t="shared" si="596"/>
        <v>0</v>
      </c>
      <c r="G1983" s="296">
        <f t="shared" si="597"/>
        <v>0</v>
      </c>
    </row>
    <row r="1984" spans="1:7" s="232" customFormat="1" ht="24" customHeight="1" x14ac:dyDescent="0.2">
      <c r="A1984" s="229" t="str">
        <f t="shared" si="593"/>
        <v/>
      </c>
      <c r="B1984" s="227">
        <f t="shared" si="594"/>
        <v>0</v>
      </c>
      <c r="C1984" s="228"/>
      <c r="D1984" s="229" t="str">
        <f t="shared" si="595"/>
        <v/>
      </c>
      <c r="E1984" s="230"/>
      <c r="F1984" s="231">
        <f t="shared" si="596"/>
        <v>0</v>
      </c>
      <c r="G1984" s="296">
        <f t="shared" si="597"/>
        <v>0</v>
      </c>
    </row>
    <row r="1985" spans="1:7" s="232" customFormat="1" ht="24" customHeight="1" x14ac:dyDescent="0.2">
      <c r="A1985" s="229" t="str">
        <f t="shared" si="593"/>
        <v/>
      </c>
      <c r="B1985" s="227">
        <f t="shared" si="594"/>
        <v>0</v>
      </c>
      <c r="C1985" s="228"/>
      <c r="D1985" s="229" t="str">
        <f t="shared" si="595"/>
        <v/>
      </c>
      <c r="E1985" s="230"/>
      <c r="F1985" s="231">
        <f t="shared" si="596"/>
        <v>0</v>
      </c>
      <c r="G1985" s="296">
        <f t="shared" si="597"/>
        <v>0</v>
      </c>
    </row>
    <row r="1986" spans="1:7" s="232" customFormat="1" ht="24" customHeight="1" x14ac:dyDescent="0.2">
      <c r="A1986" s="229" t="str">
        <f t="shared" si="593"/>
        <v/>
      </c>
      <c r="B1986" s="227">
        <f t="shared" si="594"/>
        <v>0</v>
      </c>
      <c r="C1986" s="228"/>
      <c r="D1986" s="229" t="str">
        <f t="shared" si="595"/>
        <v/>
      </c>
      <c r="E1986" s="230"/>
      <c r="F1986" s="231">
        <f t="shared" si="596"/>
        <v>0</v>
      </c>
      <c r="G1986" s="296">
        <f t="shared" si="597"/>
        <v>0</v>
      </c>
    </row>
    <row r="1987" spans="1:7" ht="24" customHeight="1" x14ac:dyDescent="0.2">
      <c r="A1987" s="297"/>
      <c r="B1987" s="97"/>
      <c r="C1987" s="97"/>
      <c r="D1987" s="103"/>
      <c r="E1987" s="104"/>
      <c r="F1987" s="368" t="s">
        <v>32</v>
      </c>
      <c r="G1987" s="298">
        <f>SUBTOTAL(9,G1979:G1986)</f>
        <v>0</v>
      </c>
    </row>
    <row r="1988" spans="1:7" ht="24" customHeight="1" x14ac:dyDescent="0.2">
      <c r="A1988" s="297"/>
      <c r="B1988" s="97"/>
      <c r="C1988" s="366" t="s">
        <v>606</v>
      </c>
      <c r="D1988" s="103"/>
      <c r="E1988" s="104"/>
      <c r="F1988" s="105"/>
      <c r="G1988" s="299"/>
    </row>
    <row r="1989" spans="1:7" s="232" customFormat="1" ht="24" customHeight="1" x14ac:dyDescent="0.2">
      <c r="A1989" s="229" t="str">
        <f t="shared" ref="A1989:A1997" si="598">IFERROR(VLOOKUP(C1989,Tabla_Insumos,4,FALSE),"")</f>
        <v/>
      </c>
      <c r="B1989" s="227" t="str">
        <f t="shared" ref="B1989:B1997" si="599">IFERROR(VLOOKUP(C1989,Tabla_Insumos,5,FALSE),"")</f>
        <v/>
      </c>
      <c r="C1989" s="228"/>
      <c r="D1989" s="229" t="str">
        <f t="shared" ref="D1989:D1997" si="600">IFERROR(VLOOKUP(C1989,Tabla_Insumos,2,FALSE),"")</f>
        <v/>
      </c>
      <c r="E1989" s="230"/>
      <c r="F1989" s="231">
        <f t="shared" ref="F1989:F1997" si="601">IFERROR(VLOOKUP(C1989,Tabla_Insumos,3,FALSE),0)</f>
        <v>0</v>
      </c>
      <c r="G1989" s="296">
        <f t="shared" ref="G1989:G1997" si="602">ROUND(E1989*F1989,2)</f>
        <v>0</v>
      </c>
    </row>
    <row r="1990" spans="1:7" s="232" customFormat="1" ht="24" customHeight="1" x14ac:dyDescent="0.2">
      <c r="A1990" s="229" t="str">
        <f t="shared" si="598"/>
        <v/>
      </c>
      <c r="B1990" s="227" t="str">
        <f t="shared" si="599"/>
        <v/>
      </c>
      <c r="C1990" s="228"/>
      <c r="D1990" s="229" t="str">
        <f t="shared" si="600"/>
        <v/>
      </c>
      <c r="E1990" s="230"/>
      <c r="F1990" s="231">
        <f t="shared" si="601"/>
        <v>0</v>
      </c>
      <c r="G1990" s="296">
        <f t="shared" si="602"/>
        <v>0</v>
      </c>
    </row>
    <row r="1991" spans="1:7" s="232" customFormat="1" ht="24" customHeight="1" x14ac:dyDescent="0.2">
      <c r="A1991" s="229" t="str">
        <f t="shared" si="598"/>
        <v/>
      </c>
      <c r="B1991" s="227" t="str">
        <f t="shared" si="599"/>
        <v/>
      </c>
      <c r="C1991" s="228"/>
      <c r="D1991" s="229" t="str">
        <f t="shared" si="600"/>
        <v/>
      </c>
      <c r="E1991" s="230"/>
      <c r="F1991" s="231">
        <f t="shared" si="601"/>
        <v>0</v>
      </c>
      <c r="G1991" s="296">
        <f t="shared" si="602"/>
        <v>0</v>
      </c>
    </row>
    <row r="1992" spans="1:7" s="232" customFormat="1" ht="24" customHeight="1" x14ac:dyDescent="0.2">
      <c r="A1992" s="229" t="str">
        <f t="shared" si="598"/>
        <v/>
      </c>
      <c r="B1992" s="227" t="str">
        <f t="shared" si="599"/>
        <v/>
      </c>
      <c r="C1992" s="228"/>
      <c r="D1992" s="229" t="str">
        <f t="shared" si="600"/>
        <v/>
      </c>
      <c r="E1992" s="230"/>
      <c r="F1992" s="231">
        <f t="shared" si="601"/>
        <v>0</v>
      </c>
      <c r="G1992" s="296">
        <f t="shared" si="602"/>
        <v>0</v>
      </c>
    </row>
    <row r="1993" spans="1:7" s="232" customFormat="1" ht="24" customHeight="1" x14ac:dyDescent="0.2">
      <c r="A1993" s="229" t="str">
        <f t="shared" si="598"/>
        <v/>
      </c>
      <c r="B1993" s="227" t="str">
        <f t="shared" si="599"/>
        <v/>
      </c>
      <c r="C1993" s="228"/>
      <c r="D1993" s="229" t="str">
        <f t="shared" si="600"/>
        <v/>
      </c>
      <c r="E1993" s="230"/>
      <c r="F1993" s="231">
        <f t="shared" si="601"/>
        <v>0</v>
      </c>
      <c r="G1993" s="296">
        <f t="shared" si="602"/>
        <v>0</v>
      </c>
    </row>
    <row r="1994" spans="1:7" s="232" customFormat="1" ht="24" customHeight="1" x14ac:dyDescent="0.2">
      <c r="A1994" s="229" t="str">
        <f t="shared" si="598"/>
        <v/>
      </c>
      <c r="B1994" s="227" t="str">
        <f t="shared" si="599"/>
        <v/>
      </c>
      <c r="C1994" s="228"/>
      <c r="D1994" s="229" t="str">
        <f t="shared" si="600"/>
        <v/>
      </c>
      <c r="E1994" s="230"/>
      <c r="F1994" s="231">
        <f t="shared" si="601"/>
        <v>0</v>
      </c>
      <c r="G1994" s="296">
        <f t="shared" si="602"/>
        <v>0</v>
      </c>
    </row>
    <row r="1995" spans="1:7" s="232" customFormat="1" ht="24" customHeight="1" x14ac:dyDescent="0.2">
      <c r="A1995" s="229" t="str">
        <f t="shared" si="598"/>
        <v/>
      </c>
      <c r="B1995" s="227" t="str">
        <f t="shared" si="599"/>
        <v/>
      </c>
      <c r="C1995" s="228"/>
      <c r="D1995" s="229" t="str">
        <f t="shared" si="600"/>
        <v/>
      </c>
      <c r="E1995" s="230"/>
      <c r="F1995" s="231">
        <f t="shared" si="601"/>
        <v>0</v>
      </c>
      <c r="G1995" s="296">
        <f t="shared" si="602"/>
        <v>0</v>
      </c>
    </row>
    <row r="1996" spans="1:7" s="232" customFormat="1" ht="24" customHeight="1" x14ac:dyDescent="0.2">
      <c r="A1996" s="229" t="str">
        <f t="shared" si="598"/>
        <v/>
      </c>
      <c r="B1996" s="227" t="str">
        <f t="shared" si="599"/>
        <v/>
      </c>
      <c r="C1996" s="228"/>
      <c r="D1996" s="229" t="str">
        <f t="shared" si="600"/>
        <v/>
      </c>
      <c r="E1996" s="230"/>
      <c r="F1996" s="231">
        <f t="shared" si="601"/>
        <v>0</v>
      </c>
      <c r="G1996" s="296">
        <f t="shared" si="602"/>
        <v>0</v>
      </c>
    </row>
    <row r="1997" spans="1:7" s="232" customFormat="1" ht="24" customHeight="1" x14ac:dyDescent="0.2">
      <c r="A1997" s="229" t="str">
        <f t="shared" si="598"/>
        <v/>
      </c>
      <c r="B1997" s="227" t="str">
        <f t="shared" si="599"/>
        <v/>
      </c>
      <c r="C1997" s="228"/>
      <c r="D1997" s="229" t="str">
        <f t="shared" si="600"/>
        <v/>
      </c>
      <c r="E1997" s="230"/>
      <c r="F1997" s="231">
        <f t="shared" si="601"/>
        <v>0</v>
      </c>
      <c r="G1997" s="296">
        <f t="shared" si="602"/>
        <v>0</v>
      </c>
    </row>
    <row r="1998" spans="1:7" ht="24" customHeight="1" x14ac:dyDescent="0.2">
      <c r="A1998" s="300"/>
      <c r="B1998" s="103"/>
      <c r="C1998" s="97"/>
      <c r="D1998" s="103"/>
      <c r="E1998" s="104"/>
      <c r="F1998" s="368" t="s">
        <v>33</v>
      </c>
      <c r="G1998" s="298">
        <f>SUBTOTAL(9,G1989:G1997)</f>
        <v>0</v>
      </c>
    </row>
    <row r="1999" spans="1:7" ht="24" customHeight="1" x14ac:dyDescent="0.2">
      <c r="A1999" s="301"/>
      <c r="B1999" s="103"/>
      <c r="C1999" s="97"/>
      <c r="D1999" s="103"/>
      <c r="E1999" s="104"/>
      <c r="F1999" s="105"/>
      <c r="G1999" s="299"/>
    </row>
    <row r="2000" spans="1:7" ht="24" customHeight="1" x14ac:dyDescent="0.2">
      <c r="A2000" s="302" t="str">
        <f>B1958</f>
        <v/>
      </c>
      <c r="B2000" s="303" t="str">
        <f>C1958</f>
        <v/>
      </c>
      <c r="C2000" s="111"/>
      <c r="D2000" s="111" t="s">
        <v>34</v>
      </c>
      <c r="E2000" s="112"/>
      <c r="F2000" s="305" t="s">
        <v>35</v>
      </c>
      <c r="G2000" s="304">
        <f>SUBTOTAL(9,G1963:G1999)</f>
        <v>0</v>
      </c>
    </row>
    <row r="2002" spans="1:123" ht="24" customHeight="1" x14ac:dyDescent="0.2">
      <c r="A2002" s="284" t="s">
        <v>37</v>
      </c>
      <c r="B2002" s="285"/>
      <c r="C2002" s="285"/>
      <c r="D2002" s="285"/>
      <c r="E2002" s="285"/>
      <c r="F2002" s="285"/>
      <c r="G2002" s="286"/>
    </row>
    <row r="2003" spans="1:123" ht="24" customHeight="1" x14ac:dyDescent="0.2">
      <c r="A2003" s="287" t="s">
        <v>602</v>
      </c>
      <c r="B2003" s="99" t="str">
        <f>Comitente</f>
        <v>DIRECCION PROVINCIAL REDES DE GAS</v>
      </c>
      <c r="C2003" s="94"/>
      <c r="D2003" s="100"/>
      <c r="E2003" s="100"/>
      <c r="F2003" s="101"/>
      <c r="G2003" s="288"/>
    </row>
    <row r="2004" spans="1:123" ht="24" customHeight="1" x14ac:dyDescent="0.2">
      <c r="A2004" s="287" t="s">
        <v>603</v>
      </c>
      <c r="B2004" s="99">
        <f>Contratista</f>
        <v>0</v>
      </c>
      <c r="C2004" s="95"/>
      <c r="D2004" s="95"/>
      <c r="E2004" s="95"/>
      <c r="F2004" s="102"/>
      <c r="G2004" s="289"/>
    </row>
    <row r="2005" spans="1:123" ht="24" customHeight="1" x14ac:dyDescent="0.2">
      <c r="A2005" s="287" t="s">
        <v>24</v>
      </c>
      <c r="B2005" s="99" t="str">
        <f>Obra</f>
        <v>“SERVICIO de MANTENIMIENTO de las INSTALACIONES de GAS en los ESTABLECIMIENTOS EDUCATIVOS”</v>
      </c>
      <c r="C2005" s="95"/>
      <c r="D2005" s="95"/>
      <c r="E2005" s="95"/>
      <c r="F2005" s="102" t="s">
        <v>38</v>
      </c>
      <c r="G2005" s="290">
        <f>Fecha_Base</f>
        <v>0</v>
      </c>
    </row>
    <row r="2006" spans="1:123" ht="24" customHeight="1" x14ac:dyDescent="0.2">
      <c r="A2006" s="291" t="s">
        <v>601</v>
      </c>
      <c r="B2006" s="96" t="str">
        <f>Ubicación</f>
        <v>DEPARTAMENTO JACHAL A</v>
      </c>
      <c r="C2006" s="96"/>
      <c r="D2006" s="103"/>
      <c r="E2006" s="104"/>
      <c r="F2006" s="105"/>
      <c r="G2006" s="292"/>
    </row>
    <row r="2007" spans="1:123" ht="24" customHeight="1" x14ac:dyDescent="0.2">
      <c r="A2007" s="291" t="s">
        <v>39</v>
      </c>
      <c r="B2007" s="106" t="str">
        <f>IFERROR(VALUE(LEFT(B2008,FIND(".",B2008)-1)),"")</f>
        <v/>
      </c>
      <c r="C2007" s="97" t="str">
        <f>IFERROR(VLOOKUP(B2007,Tabla_CyP,2,FALSE),"")</f>
        <v/>
      </c>
      <c r="D2007" s="97"/>
      <c r="E2007" s="104"/>
      <c r="F2007" s="105"/>
      <c r="G2007" s="292"/>
    </row>
    <row r="2008" spans="1:123" ht="24" customHeight="1" x14ac:dyDescent="0.2">
      <c r="A2008" s="291" t="s">
        <v>25</v>
      </c>
      <c r="B2008" s="107" t="str">
        <f>IFERROR(VLOOKUP(COUNTIF($A$1:A2008,"ANALISIS DE PRECIOS"),Tabla_NumeroItem,2,FALSE),"")</f>
        <v/>
      </c>
      <c r="C2008" s="97" t="str">
        <f>IFERROR(VLOOKUP(B2008,Tabla_CyP,2,FALSE),"")</f>
        <v/>
      </c>
      <c r="D2008" s="103"/>
      <c r="E2008" s="104"/>
      <c r="F2008" s="102" t="s">
        <v>26</v>
      </c>
      <c r="G2008" s="293" t="str">
        <f>IFERROR(VLOOKUP(B2008,Tabla_CyP,4,FALSE),"")</f>
        <v/>
      </c>
    </row>
    <row r="2009" spans="1:123" ht="24" customHeight="1" x14ac:dyDescent="0.2">
      <c r="A2009" s="291"/>
      <c r="B2009" s="96"/>
      <c r="C2009" s="97"/>
      <c r="D2009" s="103"/>
      <c r="E2009" s="104"/>
      <c r="F2009" s="105"/>
      <c r="G2009" s="292"/>
    </row>
    <row r="2010" spans="1:123" ht="24" customHeight="1" x14ac:dyDescent="0.2">
      <c r="A2010" s="389" t="s">
        <v>507</v>
      </c>
      <c r="B2010" s="390"/>
      <c r="C2010" s="391" t="s">
        <v>0</v>
      </c>
      <c r="D2010" s="391" t="s">
        <v>27</v>
      </c>
      <c r="E2010" s="393" t="s">
        <v>28</v>
      </c>
      <c r="F2010" s="387" t="s">
        <v>29</v>
      </c>
      <c r="G2010" s="387" t="s">
        <v>30</v>
      </c>
    </row>
    <row r="2011" spans="1:123" s="109" customFormat="1" ht="24" customHeight="1" x14ac:dyDescent="0.2">
      <c r="A2011" s="108" t="s">
        <v>508</v>
      </c>
      <c r="B2011" s="108" t="s">
        <v>509</v>
      </c>
      <c r="C2011" s="392"/>
      <c r="D2011" s="392"/>
      <c r="E2011" s="394"/>
      <c r="F2011" s="388"/>
      <c r="G2011" s="388"/>
      <c r="H2011" s="233"/>
      <c r="I2011" s="233"/>
      <c r="J2011" s="233"/>
      <c r="K2011" s="233"/>
      <c r="L2011" s="233"/>
      <c r="M2011" s="233"/>
      <c r="N2011" s="233"/>
      <c r="O2011" s="233"/>
      <c r="P2011" s="233"/>
      <c r="Q2011" s="233"/>
      <c r="R2011" s="233"/>
      <c r="S2011" s="233"/>
      <c r="T2011" s="233"/>
      <c r="U2011" s="233"/>
      <c r="V2011" s="233"/>
      <c r="W2011" s="233"/>
      <c r="X2011" s="233"/>
      <c r="Y2011" s="233"/>
      <c r="Z2011" s="233"/>
      <c r="AA2011" s="233"/>
      <c r="AB2011" s="233"/>
      <c r="AC2011" s="233"/>
      <c r="AD2011" s="233"/>
      <c r="AE2011" s="233"/>
      <c r="AF2011" s="233"/>
      <c r="AG2011" s="233"/>
      <c r="AH2011" s="233"/>
      <c r="AI2011" s="233"/>
      <c r="AJ2011" s="233"/>
      <c r="AK2011" s="233"/>
      <c r="AL2011" s="233"/>
      <c r="AM2011" s="233"/>
      <c r="AN2011" s="233"/>
      <c r="AO2011" s="233"/>
      <c r="AP2011" s="233"/>
      <c r="AQ2011" s="233"/>
      <c r="AR2011" s="233"/>
      <c r="AS2011" s="233"/>
      <c r="AT2011" s="233"/>
      <c r="AU2011" s="233"/>
      <c r="AV2011" s="233"/>
      <c r="AW2011" s="233"/>
      <c r="AX2011" s="233"/>
      <c r="AY2011" s="233"/>
      <c r="AZ2011" s="233"/>
      <c r="BA2011" s="233"/>
      <c r="BB2011" s="233"/>
      <c r="BC2011" s="233"/>
      <c r="BD2011" s="233"/>
      <c r="BE2011" s="233"/>
      <c r="BF2011" s="233"/>
      <c r="BG2011" s="233"/>
      <c r="BH2011" s="233"/>
      <c r="BI2011" s="233"/>
      <c r="BJ2011" s="233"/>
      <c r="BK2011" s="233"/>
      <c r="BL2011" s="233"/>
      <c r="BM2011" s="233"/>
      <c r="BN2011" s="233"/>
      <c r="BO2011" s="233"/>
      <c r="BP2011" s="233"/>
      <c r="BQ2011" s="233"/>
      <c r="BR2011" s="233"/>
      <c r="BS2011" s="233"/>
      <c r="BT2011" s="233"/>
      <c r="BU2011" s="233"/>
      <c r="BV2011" s="233"/>
      <c r="BW2011" s="233"/>
      <c r="BX2011" s="233"/>
      <c r="BY2011" s="233"/>
      <c r="BZ2011" s="233"/>
      <c r="CA2011" s="233"/>
      <c r="CB2011" s="233"/>
      <c r="CC2011" s="233"/>
      <c r="CD2011" s="233"/>
      <c r="CE2011" s="233"/>
      <c r="CF2011" s="233"/>
      <c r="CG2011" s="233"/>
      <c r="CH2011" s="233"/>
      <c r="CI2011" s="233"/>
      <c r="CJ2011" s="233"/>
      <c r="CK2011" s="233"/>
      <c r="CL2011" s="233"/>
      <c r="CM2011" s="233"/>
      <c r="CN2011" s="233"/>
      <c r="CO2011" s="233"/>
      <c r="CP2011" s="233"/>
      <c r="CQ2011" s="233"/>
      <c r="CR2011" s="233"/>
      <c r="CS2011" s="233"/>
      <c r="CT2011" s="233"/>
      <c r="CU2011" s="233"/>
      <c r="CV2011" s="233"/>
      <c r="CW2011" s="233"/>
      <c r="CX2011" s="233"/>
      <c r="CY2011" s="233"/>
      <c r="CZ2011" s="233"/>
      <c r="DA2011" s="233"/>
      <c r="DB2011" s="233"/>
      <c r="DC2011" s="233"/>
      <c r="DD2011" s="233"/>
      <c r="DE2011" s="233"/>
      <c r="DF2011" s="233"/>
      <c r="DG2011" s="233"/>
      <c r="DH2011" s="233"/>
      <c r="DI2011" s="233"/>
      <c r="DJ2011" s="233"/>
      <c r="DK2011" s="233"/>
      <c r="DL2011" s="233"/>
      <c r="DM2011" s="233"/>
      <c r="DN2011" s="233"/>
      <c r="DO2011" s="233"/>
      <c r="DP2011" s="233"/>
      <c r="DQ2011" s="233"/>
      <c r="DR2011" s="233"/>
      <c r="DS2011" s="233"/>
    </row>
    <row r="2012" spans="1:123" ht="24" customHeight="1" x14ac:dyDescent="0.2">
      <c r="A2012" s="369"/>
      <c r="B2012" s="110"/>
      <c r="C2012" s="367" t="s">
        <v>604</v>
      </c>
      <c r="D2012" s="111"/>
      <c r="E2012" s="112"/>
      <c r="F2012" s="113"/>
      <c r="G2012" s="295"/>
    </row>
    <row r="2013" spans="1:123" s="232" customFormat="1" ht="24" customHeight="1" x14ac:dyDescent="0.2">
      <c r="A2013" s="229" t="str">
        <f t="shared" ref="A2013:A2026" si="603">IFERROR(VLOOKUP(C2013,Tabla_Insumos,4,FALSE),"")</f>
        <v/>
      </c>
      <c r="B2013" s="227" t="str">
        <f t="shared" ref="B2013:B2026" si="604">IFERROR(VLOOKUP(C2013,Tabla_Insumos,5,FALSE),"")</f>
        <v/>
      </c>
      <c r="C2013" s="228"/>
      <c r="D2013" s="229" t="str">
        <f t="shared" ref="D2013:D2026" si="605">IFERROR(VLOOKUP(C2013,Tabla_Insumos,2,FALSE),"")</f>
        <v/>
      </c>
      <c r="E2013" s="230"/>
      <c r="F2013" s="231">
        <f t="shared" ref="F2013:F2026" si="606">IFERROR(VLOOKUP(C2013,Tabla_Insumos,3,FALSE),0)</f>
        <v>0</v>
      </c>
      <c r="G2013" s="296">
        <f>ROUND(E2013*F2013,2)</f>
        <v>0</v>
      </c>
    </row>
    <row r="2014" spans="1:123" s="232" customFormat="1" ht="24" customHeight="1" x14ac:dyDescent="0.2">
      <c r="A2014" s="229" t="str">
        <f t="shared" si="603"/>
        <v/>
      </c>
      <c r="B2014" s="227" t="str">
        <f t="shared" si="604"/>
        <v/>
      </c>
      <c r="C2014" s="228"/>
      <c r="D2014" s="229" t="str">
        <f t="shared" si="605"/>
        <v/>
      </c>
      <c r="E2014" s="230"/>
      <c r="F2014" s="231">
        <f t="shared" si="606"/>
        <v>0</v>
      </c>
      <c r="G2014" s="296">
        <f t="shared" ref="G2014:G2026" si="607">ROUND(E2014*F2014,2)</f>
        <v>0</v>
      </c>
    </row>
    <row r="2015" spans="1:123" s="232" customFormat="1" ht="24" customHeight="1" x14ac:dyDescent="0.2">
      <c r="A2015" s="229" t="str">
        <f t="shared" si="603"/>
        <v/>
      </c>
      <c r="B2015" s="227" t="str">
        <f t="shared" si="604"/>
        <v/>
      </c>
      <c r="C2015" s="228"/>
      <c r="D2015" s="229" t="str">
        <f t="shared" si="605"/>
        <v/>
      </c>
      <c r="E2015" s="230"/>
      <c r="F2015" s="231">
        <f t="shared" si="606"/>
        <v>0</v>
      </c>
      <c r="G2015" s="296">
        <f t="shared" si="607"/>
        <v>0</v>
      </c>
    </row>
    <row r="2016" spans="1:123" s="232" customFormat="1" ht="24" customHeight="1" x14ac:dyDescent="0.2">
      <c r="A2016" s="229" t="str">
        <f t="shared" si="603"/>
        <v/>
      </c>
      <c r="B2016" s="227" t="str">
        <f t="shared" si="604"/>
        <v/>
      </c>
      <c r="C2016" s="228"/>
      <c r="D2016" s="229" t="str">
        <f t="shared" si="605"/>
        <v/>
      </c>
      <c r="E2016" s="230"/>
      <c r="F2016" s="231">
        <f t="shared" si="606"/>
        <v>0</v>
      </c>
      <c r="G2016" s="296">
        <f t="shared" si="607"/>
        <v>0</v>
      </c>
    </row>
    <row r="2017" spans="1:7" s="232" customFormat="1" ht="24" customHeight="1" x14ac:dyDescent="0.2">
      <c r="A2017" s="229" t="str">
        <f t="shared" si="603"/>
        <v/>
      </c>
      <c r="B2017" s="227" t="str">
        <f t="shared" si="604"/>
        <v/>
      </c>
      <c r="C2017" s="228"/>
      <c r="D2017" s="229" t="str">
        <f t="shared" si="605"/>
        <v/>
      </c>
      <c r="E2017" s="230"/>
      <c r="F2017" s="231">
        <f t="shared" si="606"/>
        <v>0</v>
      </c>
      <c r="G2017" s="296">
        <f t="shared" si="607"/>
        <v>0</v>
      </c>
    </row>
    <row r="2018" spans="1:7" s="232" customFormat="1" ht="24" customHeight="1" x14ac:dyDescent="0.2">
      <c r="A2018" s="229" t="str">
        <f t="shared" si="603"/>
        <v/>
      </c>
      <c r="B2018" s="227" t="str">
        <f t="shared" si="604"/>
        <v/>
      </c>
      <c r="C2018" s="228"/>
      <c r="D2018" s="229" t="str">
        <f t="shared" si="605"/>
        <v/>
      </c>
      <c r="E2018" s="230"/>
      <c r="F2018" s="231">
        <f t="shared" si="606"/>
        <v>0</v>
      </c>
      <c r="G2018" s="296">
        <f t="shared" si="607"/>
        <v>0</v>
      </c>
    </row>
    <row r="2019" spans="1:7" s="232" customFormat="1" ht="24" customHeight="1" x14ac:dyDescent="0.2">
      <c r="A2019" s="229" t="str">
        <f t="shared" si="603"/>
        <v/>
      </c>
      <c r="B2019" s="227" t="str">
        <f t="shared" si="604"/>
        <v/>
      </c>
      <c r="C2019" s="228"/>
      <c r="D2019" s="229" t="str">
        <f t="shared" si="605"/>
        <v/>
      </c>
      <c r="E2019" s="230"/>
      <c r="F2019" s="231">
        <f t="shared" si="606"/>
        <v>0</v>
      </c>
      <c r="G2019" s="296">
        <f t="shared" si="607"/>
        <v>0</v>
      </c>
    </row>
    <row r="2020" spans="1:7" s="232" customFormat="1" ht="24" customHeight="1" x14ac:dyDescent="0.2">
      <c r="A2020" s="229" t="str">
        <f t="shared" si="603"/>
        <v/>
      </c>
      <c r="B2020" s="227" t="str">
        <f t="shared" si="604"/>
        <v/>
      </c>
      <c r="C2020" s="228"/>
      <c r="D2020" s="229" t="str">
        <f t="shared" si="605"/>
        <v/>
      </c>
      <c r="E2020" s="230"/>
      <c r="F2020" s="231">
        <f t="shared" si="606"/>
        <v>0</v>
      </c>
      <c r="G2020" s="296">
        <f t="shared" si="607"/>
        <v>0</v>
      </c>
    </row>
    <row r="2021" spans="1:7" s="232" customFormat="1" ht="24" customHeight="1" x14ac:dyDescent="0.2">
      <c r="A2021" s="229" t="str">
        <f t="shared" si="603"/>
        <v/>
      </c>
      <c r="B2021" s="227" t="str">
        <f t="shared" si="604"/>
        <v/>
      </c>
      <c r="C2021" s="228"/>
      <c r="D2021" s="229" t="str">
        <f t="shared" si="605"/>
        <v/>
      </c>
      <c r="E2021" s="230"/>
      <c r="F2021" s="231">
        <f t="shared" si="606"/>
        <v>0</v>
      </c>
      <c r="G2021" s="296">
        <f t="shared" si="607"/>
        <v>0</v>
      </c>
    </row>
    <row r="2022" spans="1:7" s="232" customFormat="1" ht="24" customHeight="1" x14ac:dyDescent="0.2">
      <c r="A2022" s="229" t="str">
        <f t="shared" si="603"/>
        <v/>
      </c>
      <c r="B2022" s="227" t="str">
        <f t="shared" si="604"/>
        <v/>
      </c>
      <c r="C2022" s="228"/>
      <c r="D2022" s="229" t="str">
        <f t="shared" si="605"/>
        <v/>
      </c>
      <c r="E2022" s="230"/>
      <c r="F2022" s="231">
        <f t="shared" si="606"/>
        <v>0</v>
      </c>
      <c r="G2022" s="296">
        <f t="shared" si="607"/>
        <v>0</v>
      </c>
    </row>
    <row r="2023" spans="1:7" s="232" customFormat="1" ht="24" customHeight="1" x14ac:dyDescent="0.2">
      <c r="A2023" s="229" t="str">
        <f t="shared" si="603"/>
        <v/>
      </c>
      <c r="B2023" s="227" t="str">
        <f t="shared" si="604"/>
        <v/>
      </c>
      <c r="C2023" s="228"/>
      <c r="D2023" s="229" t="str">
        <f t="shared" si="605"/>
        <v/>
      </c>
      <c r="E2023" s="230"/>
      <c r="F2023" s="231">
        <f t="shared" si="606"/>
        <v>0</v>
      </c>
      <c r="G2023" s="296">
        <f t="shared" si="607"/>
        <v>0</v>
      </c>
    </row>
    <row r="2024" spans="1:7" s="232" customFormat="1" ht="24" customHeight="1" x14ac:dyDescent="0.2">
      <c r="A2024" s="229" t="str">
        <f t="shared" si="603"/>
        <v/>
      </c>
      <c r="B2024" s="227" t="str">
        <f t="shared" si="604"/>
        <v/>
      </c>
      <c r="C2024" s="228"/>
      <c r="D2024" s="229" t="str">
        <f t="shared" si="605"/>
        <v/>
      </c>
      <c r="E2024" s="230"/>
      <c r="F2024" s="231">
        <f t="shared" si="606"/>
        <v>0</v>
      </c>
      <c r="G2024" s="296">
        <f t="shared" si="607"/>
        <v>0</v>
      </c>
    </row>
    <row r="2025" spans="1:7" s="232" customFormat="1" ht="24" customHeight="1" x14ac:dyDescent="0.2">
      <c r="A2025" s="229" t="str">
        <f t="shared" si="603"/>
        <v/>
      </c>
      <c r="B2025" s="227" t="str">
        <f t="shared" si="604"/>
        <v/>
      </c>
      <c r="C2025" s="228"/>
      <c r="D2025" s="229" t="str">
        <f t="shared" si="605"/>
        <v/>
      </c>
      <c r="E2025" s="230"/>
      <c r="F2025" s="231">
        <f t="shared" si="606"/>
        <v>0</v>
      </c>
      <c r="G2025" s="296">
        <f t="shared" si="607"/>
        <v>0</v>
      </c>
    </row>
    <row r="2026" spans="1:7" s="232" customFormat="1" ht="24" customHeight="1" x14ac:dyDescent="0.2">
      <c r="A2026" s="229" t="str">
        <f t="shared" si="603"/>
        <v/>
      </c>
      <c r="B2026" s="227" t="str">
        <f t="shared" si="604"/>
        <v/>
      </c>
      <c r="C2026" s="228"/>
      <c r="D2026" s="229" t="str">
        <f t="shared" si="605"/>
        <v/>
      </c>
      <c r="E2026" s="230"/>
      <c r="F2026" s="231">
        <f t="shared" si="606"/>
        <v>0</v>
      </c>
      <c r="G2026" s="296">
        <f t="shared" si="607"/>
        <v>0</v>
      </c>
    </row>
    <row r="2027" spans="1:7" ht="24" customHeight="1" x14ac:dyDescent="0.2">
      <c r="A2027" s="297"/>
      <c r="B2027" s="97"/>
      <c r="C2027" s="97"/>
      <c r="D2027" s="103"/>
      <c r="E2027" s="104"/>
      <c r="F2027" s="368" t="s">
        <v>31</v>
      </c>
      <c r="G2027" s="298">
        <f>SUBTOTAL(9,G2013:G2026)</f>
        <v>0</v>
      </c>
    </row>
    <row r="2028" spans="1:7" ht="24" customHeight="1" x14ac:dyDescent="0.2">
      <c r="A2028" s="297"/>
      <c r="B2028" s="97"/>
      <c r="C2028" s="366" t="s">
        <v>605</v>
      </c>
      <c r="D2028" s="103"/>
      <c r="E2028" s="104"/>
      <c r="F2028" s="105"/>
      <c r="G2028" s="299"/>
    </row>
    <row r="2029" spans="1:7" s="232" customFormat="1" ht="24" customHeight="1" x14ac:dyDescent="0.2">
      <c r="A2029" s="229" t="str">
        <f t="shared" ref="A2029:A2036" si="608">IFERROR(VLOOKUP(C2029,Tabla_Insumos,4,FALSE),"")</f>
        <v/>
      </c>
      <c r="B2029" s="227">
        <f t="shared" ref="B2029:B2036" si="609">IFERROR(VLOOKUP(A2029,Tabla_Indices,5,FALSE),"")</f>
        <v>0</v>
      </c>
      <c r="C2029" s="228"/>
      <c r="D2029" s="229" t="str">
        <f t="shared" ref="D2029:D2036" si="610">IFERROR(VLOOKUP(C2029,Tabla_Insumos,2,FALSE),"")</f>
        <v/>
      </c>
      <c r="E2029" s="230"/>
      <c r="F2029" s="231">
        <f t="shared" ref="F2029:F2036" si="611">IFERROR(VLOOKUP(C2029,Tabla_Insumos,3,FALSE),0)</f>
        <v>0</v>
      </c>
      <c r="G2029" s="296">
        <f>ROUND(E2029*F2029,2)</f>
        <v>0</v>
      </c>
    </row>
    <row r="2030" spans="1:7" s="232" customFormat="1" ht="24" customHeight="1" x14ac:dyDescent="0.2">
      <c r="A2030" s="229" t="str">
        <f t="shared" si="608"/>
        <v/>
      </c>
      <c r="B2030" s="227">
        <f t="shared" si="609"/>
        <v>0</v>
      </c>
      <c r="C2030" s="228"/>
      <c r="D2030" s="229" t="str">
        <f t="shared" si="610"/>
        <v/>
      </c>
      <c r="E2030" s="230"/>
      <c r="F2030" s="231">
        <f t="shared" si="611"/>
        <v>0</v>
      </c>
      <c r="G2030" s="296">
        <f>ROUND(E2030*F2030,2)</f>
        <v>0</v>
      </c>
    </row>
    <row r="2031" spans="1:7" s="232" customFormat="1" ht="24" customHeight="1" x14ac:dyDescent="0.2">
      <c r="A2031" s="229" t="str">
        <f t="shared" si="608"/>
        <v/>
      </c>
      <c r="B2031" s="227">
        <f t="shared" si="609"/>
        <v>0</v>
      </c>
      <c r="C2031" s="228"/>
      <c r="D2031" s="229" t="str">
        <f t="shared" si="610"/>
        <v/>
      </c>
      <c r="E2031" s="230"/>
      <c r="F2031" s="231">
        <f t="shared" si="611"/>
        <v>0</v>
      </c>
      <c r="G2031" s="296">
        <f t="shared" ref="G2031:G2036" si="612">ROUND(E2031*F2031,2)</f>
        <v>0</v>
      </c>
    </row>
    <row r="2032" spans="1:7" s="232" customFormat="1" ht="24" customHeight="1" x14ac:dyDescent="0.2">
      <c r="A2032" s="229" t="str">
        <f t="shared" si="608"/>
        <v/>
      </c>
      <c r="B2032" s="227">
        <f t="shared" si="609"/>
        <v>0</v>
      </c>
      <c r="C2032" s="228"/>
      <c r="D2032" s="229" t="str">
        <f t="shared" si="610"/>
        <v/>
      </c>
      <c r="E2032" s="230"/>
      <c r="F2032" s="231">
        <f t="shared" si="611"/>
        <v>0</v>
      </c>
      <c r="G2032" s="296">
        <f t="shared" si="612"/>
        <v>0</v>
      </c>
    </row>
    <row r="2033" spans="1:7" s="232" customFormat="1" ht="24" customHeight="1" x14ac:dyDescent="0.2">
      <c r="A2033" s="229" t="str">
        <f t="shared" si="608"/>
        <v/>
      </c>
      <c r="B2033" s="227">
        <f t="shared" si="609"/>
        <v>0</v>
      </c>
      <c r="C2033" s="228"/>
      <c r="D2033" s="229" t="str">
        <f t="shared" si="610"/>
        <v/>
      </c>
      <c r="E2033" s="230"/>
      <c r="F2033" s="231">
        <f t="shared" si="611"/>
        <v>0</v>
      </c>
      <c r="G2033" s="296">
        <f t="shared" si="612"/>
        <v>0</v>
      </c>
    </row>
    <row r="2034" spans="1:7" s="232" customFormat="1" ht="24" customHeight="1" x14ac:dyDescent="0.2">
      <c r="A2034" s="229" t="str">
        <f t="shared" si="608"/>
        <v/>
      </c>
      <c r="B2034" s="227">
        <f t="shared" si="609"/>
        <v>0</v>
      </c>
      <c r="C2034" s="228"/>
      <c r="D2034" s="229" t="str">
        <f t="shared" si="610"/>
        <v/>
      </c>
      <c r="E2034" s="230"/>
      <c r="F2034" s="231">
        <f t="shared" si="611"/>
        <v>0</v>
      </c>
      <c r="G2034" s="296">
        <f t="shared" si="612"/>
        <v>0</v>
      </c>
    </row>
    <row r="2035" spans="1:7" s="232" customFormat="1" ht="24" customHeight="1" x14ac:dyDescent="0.2">
      <c r="A2035" s="229" t="str">
        <f t="shared" si="608"/>
        <v/>
      </c>
      <c r="B2035" s="227">
        <f t="shared" si="609"/>
        <v>0</v>
      </c>
      <c r="C2035" s="228"/>
      <c r="D2035" s="229" t="str">
        <f t="shared" si="610"/>
        <v/>
      </c>
      <c r="E2035" s="230"/>
      <c r="F2035" s="231">
        <f t="shared" si="611"/>
        <v>0</v>
      </c>
      <c r="G2035" s="296">
        <f t="shared" si="612"/>
        <v>0</v>
      </c>
    </row>
    <row r="2036" spans="1:7" s="232" customFormat="1" ht="24" customHeight="1" x14ac:dyDescent="0.2">
      <c r="A2036" s="229" t="str">
        <f t="shared" si="608"/>
        <v/>
      </c>
      <c r="B2036" s="227">
        <f t="shared" si="609"/>
        <v>0</v>
      </c>
      <c r="C2036" s="228"/>
      <c r="D2036" s="229" t="str">
        <f t="shared" si="610"/>
        <v/>
      </c>
      <c r="E2036" s="230"/>
      <c r="F2036" s="231">
        <f t="shared" si="611"/>
        <v>0</v>
      </c>
      <c r="G2036" s="296">
        <f t="shared" si="612"/>
        <v>0</v>
      </c>
    </row>
    <row r="2037" spans="1:7" ht="24" customHeight="1" x14ac:dyDescent="0.2">
      <c r="A2037" s="297"/>
      <c r="B2037" s="97"/>
      <c r="C2037" s="97"/>
      <c r="D2037" s="103"/>
      <c r="E2037" s="104"/>
      <c r="F2037" s="368" t="s">
        <v>32</v>
      </c>
      <c r="G2037" s="298">
        <f>SUBTOTAL(9,G2029:G2036)</f>
        <v>0</v>
      </c>
    </row>
    <row r="2038" spans="1:7" ht="24" customHeight="1" x14ac:dyDescent="0.2">
      <c r="A2038" s="297"/>
      <c r="B2038" s="97"/>
      <c r="C2038" s="366" t="s">
        <v>606</v>
      </c>
      <c r="D2038" s="103"/>
      <c r="E2038" s="104"/>
      <c r="F2038" s="105"/>
      <c r="G2038" s="299"/>
    </row>
    <row r="2039" spans="1:7" s="232" customFormat="1" ht="24" customHeight="1" x14ac:dyDescent="0.2">
      <c r="A2039" s="229" t="str">
        <f t="shared" ref="A2039:A2047" si="613">IFERROR(VLOOKUP(C2039,Tabla_Insumos,4,FALSE),"")</f>
        <v/>
      </c>
      <c r="B2039" s="227" t="str">
        <f t="shared" ref="B2039:B2047" si="614">IFERROR(VLOOKUP(C2039,Tabla_Insumos,5,FALSE),"")</f>
        <v/>
      </c>
      <c r="C2039" s="228"/>
      <c r="D2039" s="229" t="str">
        <f t="shared" ref="D2039:D2047" si="615">IFERROR(VLOOKUP(C2039,Tabla_Insumos,2,FALSE),"")</f>
        <v/>
      </c>
      <c r="E2039" s="230"/>
      <c r="F2039" s="231">
        <f t="shared" ref="F2039:F2047" si="616">IFERROR(VLOOKUP(C2039,Tabla_Insumos,3,FALSE),0)</f>
        <v>0</v>
      </c>
      <c r="G2039" s="296">
        <f t="shared" ref="G2039:G2047" si="617">ROUND(E2039*F2039,2)</f>
        <v>0</v>
      </c>
    </row>
    <row r="2040" spans="1:7" s="232" customFormat="1" ht="24" customHeight="1" x14ac:dyDescent="0.2">
      <c r="A2040" s="229" t="str">
        <f t="shared" si="613"/>
        <v/>
      </c>
      <c r="B2040" s="227" t="str">
        <f t="shared" si="614"/>
        <v/>
      </c>
      <c r="C2040" s="228"/>
      <c r="D2040" s="229" t="str">
        <f t="shared" si="615"/>
        <v/>
      </c>
      <c r="E2040" s="230"/>
      <c r="F2040" s="231">
        <f t="shared" si="616"/>
        <v>0</v>
      </c>
      <c r="G2040" s="296">
        <f t="shared" si="617"/>
        <v>0</v>
      </c>
    </row>
    <row r="2041" spans="1:7" s="232" customFormat="1" ht="24" customHeight="1" x14ac:dyDescent="0.2">
      <c r="A2041" s="229" t="str">
        <f t="shared" si="613"/>
        <v/>
      </c>
      <c r="B2041" s="227" t="str">
        <f t="shared" si="614"/>
        <v/>
      </c>
      <c r="C2041" s="228"/>
      <c r="D2041" s="229" t="str">
        <f t="shared" si="615"/>
        <v/>
      </c>
      <c r="E2041" s="230"/>
      <c r="F2041" s="231">
        <f t="shared" si="616"/>
        <v>0</v>
      </c>
      <c r="G2041" s="296">
        <f t="shared" si="617"/>
        <v>0</v>
      </c>
    </row>
    <row r="2042" spans="1:7" s="232" customFormat="1" ht="24" customHeight="1" x14ac:dyDescent="0.2">
      <c r="A2042" s="229" t="str">
        <f t="shared" si="613"/>
        <v/>
      </c>
      <c r="B2042" s="227" t="str">
        <f t="shared" si="614"/>
        <v/>
      </c>
      <c r="C2042" s="228"/>
      <c r="D2042" s="229" t="str">
        <f t="shared" si="615"/>
        <v/>
      </c>
      <c r="E2042" s="230"/>
      <c r="F2042" s="231">
        <f t="shared" si="616"/>
        <v>0</v>
      </c>
      <c r="G2042" s="296">
        <f t="shared" si="617"/>
        <v>0</v>
      </c>
    </row>
    <row r="2043" spans="1:7" s="232" customFormat="1" ht="24" customHeight="1" x14ac:dyDescent="0.2">
      <c r="A2043" s="229" t="str">
        <f t="shared" si="613"/>
        <v/>
      </c>
      <c r="B2043" s="227" t="str">
        <f t="shared" si="614"/>
        <v/>
      </c>
      <c r="C2043" s="228"/>
      <c r="D2043" s="229" t="str">
        <f t="shared" si="615"/>
        <v/>
      </c>
      <c r="E2043" s="230"/>
      <c r="F2043" s="231">
        <f t="shared" si="616"/>
        <v>0</v>
      </c>
      <c r="G2043" s="296">
        <f t="shared" si="617"/>
        <v>0</v>
      </c>
    </row>
    <row r="2044" spans="1:7" s="232" customFormat="1" ht="24" customHeight="1" x14ac:dyDescent="0.2">
      <c r="A2044" s="229" t="str">
        <f t="shared" si="613"/>
        <v/>
      </c>
      <c r="B2044" s="227" t="str">
        <f t="shared" si="614"/>
        <v/>
      </c>
      <c r="C2044" s="228"/>
      <c r="D2044" s="229" t="str">
        <f t="shared" si="615"/>
        <v/>
      </c>
      <c r="E2044" s="230"/>
      <c r="F2044" s="231">
        <f t="shared" si="616"/>
        <v>0</v>
      </c>
      <c r="G2044" s="296">
        <f t="shared" si="617"/>
        <v>0</v>
      </c>
    </row>
    <row r="2045" spans="1:7" s="232" customFormat="1" ht="24" customHeight="1" x14ac:dyDescent="0.2">
      <c r="A2045" s="229" t="str">
        <f t="shared" si="613"/>
        <v/>
      </c>
      <c r="B2045" s="227" t="str">
        <f t="shared" si="614"/>
        <v/>
      </c>
      <c r="C2045" s="228"/>
      <c r="D2045" s="229" t="str">
        <f t="shared" si="615"/>
        <v/>
      </c>
      <c r="E2045" s="230"/>
      <c r="F2045" s="231">
        <f t="shared" si="616"/>
        <v>0</v>
      </c>
      <c r="G2045" s="296">
        <f t="shared" si="617"/>
        <v>0</v>
      </c>
    </row>
    <row r="2046" spans="1:7" s="232" customFormat="1" ht="24" customHeight="1" x14ac:dyDescent="0.2">
      <c r="A2046" s="229" t="str">
        <f t="shared" si="613"/>
        <v/>
      </c>
      <c r="B2046" s="227" t="str">
        <f t="shared" si="614"/>
        <v/>
      </c>
      <c r="C2046" s="228"/>
      <c r="D2046" s="229" t="str">
        <f t="shared" si="615"/>
        <v/>
      </c>
      <c r="E2046" s="230"/>
      <c r="F2046" s="231">
        <f t="shared" si="616"/>
        <v>0</v>
      </c>
      <c r="G2046" s="296">
        <f t="shared" si="617"/>
        <v>0</v>
      </c>
    </row>
    <row r="2047" spans="1:7" s="232" customFormat="1" ht="24" customHeight="1" x14ac:dyDescent="0.2">
      <c r="A2047" s="229" t="str">
        <f t="shared" si="613"/>
        <v/>
      </c>
      <c r="B2047" s="227" t="str">
        <f t="shared" si="614"/>
        <v/>
      </c>
      <c r="C2047" s="228"/>
      <c r="D2047" s="229" t="str">
        <f t="shared" si="615"/>
        <v/>
      </c>
      <c r="E2047" s="230"/>
      <c r="F2047" s="231">
        <f t="shared" si="616"/>
        <v>0</v>
      </c>
      <c r="G2047" s="296">
        <f t="shared" si="617"/>
        <v>0</v>
      </c>
    </row>
    <row r="2048" spans="1:7" ht="24" customHeight="1" x14ac:dyDescent="0.2">
      <c r="A2048" s="300"/>
      <c r="B2048" s="103"/>
      <c r="C2048" s="97"/>
      <c r="D2048" s="103"/>
      <c r="E2048" s="104"/>
      <c r="F2048" s="368" t="s">
        <v>33</v>
      </c>
      <c r="G2048" s="298">
        <f>SUBTOTAL(9,G2039:G2047)</f>
        <v>0</v>
      </c>
    </row>
    <row r="2049" spans="1:123" ht="24" customHeight="1" x14ac:dyDescent="0.2">
      <c r="A2049" s="301"/>
      <c r="B2049" s="103"/>
      <c r="C2049" s="97"/>
      <c r="D2049" s="103"/>
      <c r="E2049" s="104"/>
      <c r="F2049" s="105"/>
      <c r="G2049" s="299"/>
    </row>
    <row r="2050" spans="1:123" ht="24" customHeight="1" x14ac:dyDescent="0.2">
      <c r="A2050" s="302" t="str">
        <f>B2008</f>
        <v/>
      </c>
      <c r="B2050" s="303" t="str">
        <f>C2008</f>
        <v/>
      </c>
      <c r="C2050" s="111"/>
      <c r="D2050" s="111" t="s">
        <v>34</v>
      </c>
      <c r="E2050" s="112"/>
      <c r="F2050" s="305" t="s">
        <v>35</v>
      </c>
      <c r="G2050" s="304">
        <f>SUBTOTAL(9,G2013:G2049)</f>
        <v>0</v>
      </c>
    </row>
    <row r="2052" spans="1:123" ht="24" customHeight="1" x14ac:dyDescent="0.2">
      <c r="A2052" s="284" t="s">
        <v>37</v>
      </c>
      <c r="B2052" s="285"/>
      <c r="C2052" s="285"/>
      <c r="D2052" s="285"/>
      <c r="E2052" s="285"/>
      <c r="F2052" s="285"/>
      <c r="G2052" s="286"/>
    </row>
    <row r="2053" spans="1:123" ht="24" customHeight="1" x14ac:dyDescent="0.2">
      <c r="A2053" s="287" t="s">
        <v>602</v>
      </c>
      <c r="B2053" s="99" t="str">
        <f>Comitente</f>
        <v>DIRECCION PROVINCIAL REDES DE GAS</v>
      </c>
      <c r="C2053" s="94"/>
      <c r="D2053" s="100"/>
      <c r="E2053" s="100"/>
      <c r="F2053" s="101"/>
      <c r="G2053" s="288"/>
    </row>
    <row r="2054" spans="1:123" ht="24" customHeight="1" x14ac:dyDescent="0.2">
      <c r="A2054" s="287" t="s">
        <v>603</v>
      </c>
      <c r="B2054" s="99">
        <f>Contratista</f>
        <v>0</v>
      </c>
      <c r="C2054" s="95"/>
      <c r="D2054" s="95"/>
      <c r="E2054" s="95"/>
      <c r="F2054" s="102"/>
      <c r="G2054" s="289"/>
    </row>
    <row r="2055" spans="1:123" ht="24" customHeight="1" x14ac:dyDescent="0.2">
      <c r="A2055" s="287" t="s">
        <v>24</v>
      </c>
      <c r="B2055" s="99" t="str">
        <f>Obra</f>
        <v>“SERVICIO de MANTENIMIENTO de las INSTALACIONES de GAS en los ESTABLECIMIENTOS EDUCATIVOS”</v>
      </c>
      <c r="C2055" s="95"/>
      <c r="D2055" s="95"/>
      <c r="E2055" s="95"/>
      <c r="F2055" s="102" t="s">
        <v>38</v>
      </c>
      <c r="G2055" s="290">
        <f>Fecha_Base</f>
        <v>0</v>
      </c>
    </row>
    <row r="2056" spans="1:123" ht="24" customHeight="1" x14ac:dyDescent="0.2">
      <c r="A2056" s="291" t="s">
        <v>601</v>
      </c>
      <c r="B2056" s="96" t="str">
        <f>Ubicación</f>
        <v>DEPARTAMENTO JACHAL A</v>
      </c>
      <c r="C2056" s="96"/>
      <c r="D2056" s="103"/>
      <c r="E2056" s="104"/>
      <c r="F2056" s="105"/>
      <c r="G2056" s="292"/>
    </row>
    <row r="2057" spans="1:123" ht="24" customHeight="1" x14ac:dyDescent="0.2">
      <c r="A2057" s="291" t="s">
        <v>39</v>
      </c>
      <c r="B2057" s="106" t="str">
        <f>IFERROR(VALUE(LEFT(B2058,FIND(".",B2058)-1)),"")</f>
        <v/>
      </c>
      <c r="C2057" s="97" t="str">
        <f>IFERROR(VLOOKUP(B2057,Tabla_CyP,2,FALSE),"")</f>
        <v/>
      </c>
      <c r="D2057" s="97"/>
      <c r="E2057" s="104"/>
      <c r="F2057" s="105"/>
      <c r="G2057" s="292"/>
    </row>
    <row r="2058" spans="1:123" ht="24" customHeight="1" x14ac:dyDescent="0.2">
      <c r="A2058" s="291" t="s">
        <v>25</v>
      </c>
      <c r="B2058" s="107" t="str">
        <f>IFERROR(VLOOKUP(COUNTIF($A$1:A2058,"ANALISIS DE PRECIOS"),Tabla_NumeroItem,2,FALSE),"")</f>
        <v/>
      </c>
      <c r="C2058" s="97" t="str">
        <f>IFERROR(VLOOKUP(B2058,Tabla_CyP,2,FALSE),"")</f>
        <v/>
      </c>
      <c r="D2058" s="103"/>
      <c r="E2058" s="104"/>
      <c r="F2058" s="102" t="s">
        <v>26</v>
      </c>
      <c r="G2058" s="293" t="str">
        <f>IFERROR(VLOOKUP(B2058,Tabla_CyP,4,FALSE),"")</f>
        <v/>
      </c>
    </row>
    <row r="2059" spans="1:123" ht="24" customHeight="1" x14ac:dyDescent="0.2">
      <c r="A2059" s="291"/>
      <c r="B2059" s="96"/>
      <c r="C2059" s="97"/>
      <c r="D2059" s="103"/>
      <c r="E2059" s="104"/>
      <c r="F2059" s="105"/>
      <c r="G2059" s="292"/>
    </row>
    <row r="2060" spans="1:123" ht="24" customHeight="1" x14ac:dyDescent="0.2">
      <c r="A2060" s="389" t="s">
        <v>507</v>
      </c>
      <c r="B2060" s="390"/>
      <c r="C2060" s="391" t="s">
        <v>0</v>
      </c>
      <c r="D2060" s="391" t="s">
        <v>27</v>
      </c>
      <c r="E2060" s="393" t="s">
        <v>28</v>
      </c>
      <c r="F2060" s="387" t="s">
        <v>29</v>
      </c>
      <c r="G2060" s="387" t="s">
        <v>30</v>
      </c>
    </row>
    <row r="2061" spans="1:123" s="109" customFormat="1" ht="24" customHeight="1" x14ac:dyDescent="0.2">
      <c r="A2061" s="108" t="s">
        <v>508</v>
      </c>
      <c r="B2061" s="108" t="s">
        <v>509</v>
      </c>
      <c r="C2061" s="392"/>
      <c r="D2061" s="392"/>
      <c r="E2061" s="394"/>
      <c r="F2061" s="388"/>
      <c r="G2061" s="388"/>
      <c r="H2061" s="233"/>
      <c r="I2061" s="233"/>
      <c r="J2061" s="233"/>
      <c r="K2061" s="233"/>
      <c r="L2061" s="233"/>
      <c r="M2061" s="233"/>
      <c r="N2061" s="233"/>
      <c r="O2061" s="233"/>
      <c r="P2061" s="233"/>
      <c r="Q2061" s="233"/>
      <c r="R2061" s="233"/>
      <c r="S2061" s="233"/>
      <c r="T2061" s="233"/>
      <c r="U2061" s="233"/>
      <c r="V2061" s="233"/>
      <c r="W2061" s="233"/>
      <c r="X2061" s="233"/>
      <c r="Y2061" s="233"/>
      <c r="Z2061" s="233"/>
      <c r="AA2061" s="233"/>
      <c r="AB2061" s="233"/>
      <c r="AC2061" s="233"/>
      <c r="AD2061" s="233"/>
      <c r="AE2061" s="233"/>
      <c r="AF2061" s="233"/>
      <c r="AG2061" s="233"/>
      <c r="AH2061" s="233"/>
      <c r="AI2061" s="233"/>
      <c r="AJ2061" s="233"/>
      <c r="AK2061" s="233"/>
      <c r="AL2061" s="233"/>
      <c r="AM2061" s="233"/>
      <c r="AN2061" s="233"/>
      <c r="AO2061" s="233"/>
      <c r="AP2061" s="233"/>
      <c r="AQ2061" s="233"/>
      <c r="AR2061" s="233"/>
      <c r="AS2061" s="233"/>
      <c r="AT2061" s="233"/>
      <c r="AU2061" s="233"/>
      <c r="AV2061" s="233"/>
      <c r="AW2061" s="233"/>
      <c r="AX2061" s="233"/>
      <c r="AY2061" s="233"/>
      <c r="AZ2061" s="233"/>
      <c r="BA2061" s="233"/>
      <c r="BB2061" s="233"/>
      <c r="BC2061" s="233"/>
      <c r="BD2061" s="233"/>
      <c r="BE2061" s="233"/>
      <c r="BF2061" s="233"/>
      <c r="BG2061" s="233"/>
      <c r="BH2061" s="233"/>
      <c r="BI2061" s="233"/>
      <c r="BJ2061" s="233"/>
      <c r="BK2061" s="233"/>
      <c r="BL2061" s="233"/>
      <c r="BM2061" s="233"/>
      <c r="BN2061" s="233"/>
      <c r="BO2061" s="233"/>
      <c r="BP2061" s="233"/>
      <c r="BQ2061" s="233"/>
      <c r="BR2061" s="233"/>
      <c r="BS2061" s="233"/>
      <c r="BT2061" s="233"/>
      <c r="BU2061" s="233"/>
      <c r="BV2061" s="233"/>
      <c r="BW2061" s="233"/>
      <c r="BX2061" s="233"/>
      <c r="BY2061" s="233"/>
      <c r="BZ2061" s="233"/>
      <c r="CA2061" s="233"/>
      <c r="CB2061" s="233"/>
      <c r="CC2061" s="233"/>
      <c r="CD2061" s="233"/>
      <c r="CE2061" s="233"/>
      <c r="CF2061" s="233"/>
      <c r="CG2061" s="233"/>
      <c r="CH2061" s="233"/>
      <c r="CI2061" s="233"/>
      <c r="CJ2061" s="233"/>
      <c r="CK2061" s="233"/>
      <c r="CL2061" s="233"/>
      <c r="CM2061" s="233"/>
      <c r="CN2061" s="233"/>
      <c r="CO2061" s="233"/>
      <c r="CP2061" s="233"/>
      <c r="CQ2061" s="233"/>
      <c r="CR2061" s="233"/>
      <c r="CS2061" s="233"/>
      <c r="CT2061" s="233"/>
      <c r="CU2061" s="233"/>
      <c r="CV2061" s="233"/>
      <c r="CW2061" s="233"/>
      <c r="CX2061" s="233"/>
      <c r="CY2061" s="233"/>
      <c r="CZ2061" s="233"/>
      <c r="DA2061" s="233"/>
      <c r="DB2061" s="233"/>
      <c r="DC2061" s="233"/>
      <c r="DD2061" s="233"/>
      <c r="DE2061" s="233"/>
      <c r="DF2061" s="233"/>
      <c r="DG2061" s="233"/>
      <c r="DH2061" s="233"/>
      <c r="DI2061" s="233"/>
      <c r="DJ2061" s="233"/>
      <c r="DK2061" s="233"/>
      <c r="DL2061" s="233"/>
      <c r="DM2061" s="233"/>
      <c r="DN2061" s="233"/>
      <c r="DO2061" s="233"/>
      <c r="DP2061" s="233"/>
      <c r="DQ2061" s="233"/>
      <c r="DR2061" s="233"/>
      <c r="DS2061" s="233"/>
    </row>
    <row r="2062" spans="1:123" ht="24" customHeight="1" x14ac:dyDescent="0.2">
      <c r="A2062" s="369"/>
      <c r="B2062" s="110"/>
      <c r="C2062" s="367" t="s">
        <v>604</v>
      </c>
      <c r="D2062" s="111"/>
      <c r="E2062" s="112"/>
      <c r="F2062" s="113"/>
      <c r="G2062" s="295"/>
    </row>
    <row r="2063" spans="1:123" s="232" customFormat="1" ht="24" customHeight="1" x14ac:dyDescent="0.2">
      <c r="A2063" s="229" t="str">
        <f t="shared" ref="A2063:A2076" si="618">IFERROR(VLOOKUP(C2063,Tabla_Insumos,4,FALSE),"")</f>
        <v/>
      </c>
      <c r="B2063" s="227" t="str">
        <f t="shared" ref="B2063:B2076" si="619">IFERROR(VLOOKUP(C2063,Tabla_Insumos,5,FALSE),"")</f>
        <v/>
      </c>
      <c r="C2063" s="228"/>
      <c r="D2063" s="229" t="str">
        <f t="shared" ref="D2063:D2076" si="620">IFERROR(VLOOKUP(C2063,Tabla_Insumos,2,FALSE),"")</f>
        <v/>
      </c>
      <c r="E2063" s="230"/>
      <c r="F2063" s="231">
        <f t="shared" ref="F2063:F2076" si="621">IFERROR(VLOOKUP(C2063,Tabla_Insumos,3,FALSE),0)</f>
        <v>0</v>
      </c>
      <c r="G2063" s="296">
        <f>ROUND(E2063*F2063,2)</f>
        <v>0</v>
      </c>
    </row>
    <row r="2064" spans="1:123" s="232" customFormat="1" ht="24" customHeight="1" x14ac:dyDescent="0.2">
      <c r="A2064" s="229" t="str">
        <f t="shared" si="618"/>
        <v/>
      </c>
      <c r="B2064" s="227" t="str">
        <f t="shared" si="619"/>
        <v/>
      </c>
      <c r="C2064" s="228"/>
      <c r="D2064" s="229" t="str">
        <f t="shared" si="620"/>
        <v/>
      </c>
      <c r="E2064" s="230"/>
      <c r="F2064" s="231">
        <f t="shared" si="621"/>
        <v>0</v>
      </c>
      <c r="G2064" s="296">
        <f t="shared" ref="G2064:G2076" si="622">ROUND(E2064*F2064,2)</f>
        <v>0</v>
      </c>
    </row>
    <row r="2065" spans="1:7" s="232" customFormat="1" ht="24" customHeight="1" x14ac:dyDescent="0.2">
      <c r="A2065" s="229" t="str">
        <f t="shared" si="618"/>
        <v/>
      </c>
      <c r="B2065" s="227" t="str">
        <f t="shared" si="619"/>
        <v/>
      </c>
      <c r="C2065" s="228"/>
      <c r="D2065" s="229" t="str">
        <f t="shared" si="620"/>
        <v/>
      </c>
      <c r="E2065" s="230"/>
      <c r="F2065" s="231">
        <f t="shared" si="621"/>
        <v>0</v>
      </c>
      <c r="G2065" s="296">
        <f t="shared" si="622"/>
        <v>0</v>
      </c>
    </row>
    <row r="2066" spans="1:7" s="232" customFormat="1" ht="24" customHeight="1" x14ac:dyDescent="0.2">
      <c r="A2066" s="229" t="str">
        <f t="shared" si="618"/>
        <v/>
      </c>
      <c r="B2066" s="227" t="str">
        <f t="shared" si="619"/>
        <v/>
      </c>
      <c r="C2066" s="228"/>
      <c r="D2066" s="229" t="str">
        <f t="shared" si="620"/>
        <v/>
      </c>
      <c r="E2066" s="230"/>
      <c r="F2066" s="231">
        <f t="shared" si="621"/>
        <v>0</v>
      </c>
      <c r="G2066" s="296">
        <f t="shared" si="622"/>
        <v>0</v>
      </c>
    </row>
    <row r="2067" spans="1:7" s="232" customFormat="1" ht="24" customHeight="1" x14ac:dyDescent="0.2">
      <c r="A2067" s="229" t="str">
        <f t="shared" si="618"/>
        <v/>
      </c>
      <c r="B2067" s="227" t="str">
        <f t="shared" si="619"/>
        <v/>
      </c>
      <c r="C2067" s="228"/>
      <c r="D2067" s="229" t="str">
        <f t="shared" si="620"/>
        <v/>
      </c>
      <c r="E2067" s="230"/>
      <c r="F2067" s="231">
        <f t="shared" si="621"/>
        <v>0</v>
      </c>
      <c r="G2067" s="296">
        <f t="shared" si="622"/>
        <v>0</v>
      </c>
    </row>
    <row r="2068" spans="1:7" s="232" customFormat="1" ht="24" customHeight="1" x14ac:dyDescent="0.2">
      <c r="A2068" s="229" t="str">
        <f t="shared" si="618"/>
        <v/>
      </c>
      <c r="B2068" s="227" t="str">
        <f t="shared" si="619"/>
        <v/>
      </c>
      <c r="C2068" s="228"/>
      <c r="D2068" s="229" t="str">
        <f t="shared" si="620"/>
        <v/>
      </c>
      <c r="E2068" s="230"/>
      <c r="F2068" s="231">
        <f t="shared" si="621"/>
        <v>0</v>
      </c>
      <c r="G2068" s="296">
        <f t="shared" si="622"/>
        <v>0</v>
      </c>
    </row>
    <row r="2069" spans="1:7" s="232" customFormat="1" ht="24" customHeight="1" x14ac:dyDescent="0.2">
      <c r="A2069" s="229" t="str">
        <f t="shared" si="618"/>
        <v/>
      </c>
      <c r="B2069" s="227" t="str">
        <f t="shared" si="619"/>
        <v/>
      </c>
      <c r="C2069" s="228"/>
      <c r="D2069" s="229" t="str">
        <f t="shared" si="620"/>
        <v/>
      </c>
      <c r="E2069" s="230"/>
      <c r="F2069" s="231">
        <f t="shared" si="621"/>
        <v>0</v>
      </c>
      <c r="G2069" s="296">
        <f t="shared" si="622"/>
        <v>0</v>
      </c>
    </row>
    <row r="2070" spans="1:7" s="232" customFormat="1" ht="24" customHeight="1" x14ac:dyDescent="0.2">
      <c r="A2070" s="229" t="str">
        <f t="shared" si="618"/>
        <v/>
      </c>
      <c r="B2070" s="227" t="str">
        <f t="shared" si="619"/>
        <v/>
      </c>
      <c r="C2070" s="228"/>
      <c r="D2070" s="229" t="str">
        <f t="shared" si="620"/>
        <v/>
      </c>
      <c r="E2070" s="230"/>
      <c r="F2070" s="231">
        <f t="shared" si="621"/>
        <v>0</v>
      </c>
      <c r="G2070" s="296">
        <f t="shared" si="622"/>
        <v>0</v>
      </c>
    </row>
    <row r="2071" spans="1:7" s="232" customFormat="1" ht="24" customHeight="1" x14ac:dyDescent="0.2">
      <c r="A2071" s="229" t="str">
        <f t="shared" si="618"/>
        <v/>
      </c>
      <c r="B2071" s="227" t="str">
        <f t="shared" si="619"/>
        <v/>
      </c>
      <c r="C2071" s="228"/>
      <c r="D2071" s="229" t="str">
        <f t="shared" si="620"/>
        <v/>
      </c>
      <c r="E2071" s="230"/>
      <c r="F2071" s="231">
        <f t="shared" si="621"/>
        <v>0</v>
      </c>
      <c r="G2071" s="296">
        <f t="shared" si="622"/>
        <v>0</v>
      </c>
    </row>
    <row r="2072" spans="1:7" s="232" customFormat="1" ht="24" customHeight="1" x14ac:dyDescent="0.2">
      <c r="A2072" s="229" t="str">
        <f t="shared" si="618"/>
        <v/>
      </c>
      <c r="B2072" s="227" t="str">
        <f t="shared" si="619"/>
        <v/>
      </c>
      <c r="C2072" s="228"/>
      <c r="D2072" s="229" t="str">
        <f t="shared" si="620"/>
        <v/>
      </c>
      <c r="E2072" s="230"/>
      <c r="F2072" s="231">
        <f t="shared" si="621"/>
        <v>0</v>
      </c>
      <c r="G2072" s="296">
        <f t="shared" si="622"/>
        <v>0</v>
      </c>
    </row>
    <row r="2073" spans="1:7" s="232" customFormat="1" ht="24" customHeight="1" x14ac:dyDescent="0.2">
      <c r="A2073" s="229" t="str">
        <f t="shared" si="618"/>
        <v/>
      </c>
      <c r="B2073" s="227" t="str">
        <f t="shared" si="619"/>
        <v/>
      </c>
      <c r="C2073" s="228"/>
      <c r="D2073" s="229" t="str">
        <f t="shared" si="620"/>
        <v/>
      </c>
      <c r="E2073" s="230"/>
      <c r="F2073" s="231">
        <f t="shared" si="621"/>
        <v>0</v>
      </c>
      <c r="G2073" s="296">
        <f t="shared" si="622"/>
        <v>0</v>
      </c>
    </row>
    <row r="2074" spans="1:7" s="232" customFormat="1" ht="24" customHeight="1" x14ac:dyDescent="0.2">
      <c r="A2074" s="229" t="str">
        <f t="shared" si="618"/>
        <v/>
      </c>
      <c r="B2074" s="227" t="str">
        <f t="shared" si="619"/>
        <v/>
      </c>
      <c r="C2074" s="228"/>
      <c r="D2074" s="229" t="str">
        <f t="shared" si="620"/>
        <v/>
      </c>
      <c r="E2074" s="230"/>
      <c r="F2074" s="231">
        <f t="shared" si="621"/>
        <v>0</v>
      </c>
      <c r="G2074" s="296">
        <f t="shared" si="622"/>
        <v>0</v>
      </c>
    </row>
    <row r="2075" spans="1:7" s="232" customFormat="1" ht="24" customHeight="1" x14ac:dyDescent="0.2">
      <c r="A2075" s="229" t="str">
        <f t="shared" si="618"/>
        <v/>
      </c>
      <c r="B2075" s="227" t="str">
        <f t="shared" si="619"/>
        <v/>
      </c>
      <c r="C2075" s="228"/>
      <c r="D2075" s="229" t="str">
        <f t="shared" si="620"/>
        <v/>
      </c>
      <c r="E2075" s="230"/>
      <c r="F2075" s="231">
        <f t="shared" si="621"/>
        <v>0</v>
      </c>
      <c r="G2075" s="296">
        <f t="shared" si="622"/>
        <v>0</v>
      </c>
    </row>
    <row r="2076" spans="1:7" s="232" customFormat="1" ht="24" customHeight="1" x14ac:dyDescent="0.2">
      <c r="A2076" s="229" t="str">
        <f t="shared" si="618"/>
        <v/>
      </c>
      <c r="B2076" s="227" t="str">
        <f t="shared" si="619"/>
        <v/>
      </c>
      <c r="C2076" s="228"/>
      <c r="D2076" s="229" t="str">
        <f t="shared" si="620"/>
        <v/>
      </c>
      <c r="E2076" s="230"/>
      <c r="F2076" s="231">
        <f t="shared" si="621"/>
        <v>0</v>
      </c>
      <c r="G2076" s="296">
        <f t="shared" si="622"/>
        <v>0</v>
      </c>
    </row>
    <row r="2077" spans="1:7" ht="24" customHeight="1" x14ac:dyDescent="0.2">
      <c r="A2077" s="297"/>
      <c r="B2077" s="97"/>
      <c r="C2077" s="97"/>
      <c r="D2077" s="103"/>
      <c r="E2077" s="104"/>
      <c r="F2077" s="368" t="s">
        <v>31</v>
      </c>
      <c r="G2077" s="298">
        <f>SUBTOTAL(9,G2063:G2076)</f>
        <v>0</v>
      </c>
    </row>
    <row r="2078" spans="1:7" ht="24" customHeight="1" x14ac:dyDescent="0.2">
      <c r="A2078" s="297"/>
      <c r="B2078" s="97"/>
      <c r="C2078" s="366" t="s">
        <v>605</v>
      </c>
      <c r="D2078" s="103"/>
      <c r="E2078" s="104"/>
      <c r="F2078" s="105"/>
      <c r="G2078" s="299"/>
    </row>
    <row r="2079" spans="1:7" s="232" customFormat="1" ht="24" customHeight="1" x14ac:dyDescent="0.2">
      <c r="A2079" s="229" t="str">
        <f t="shared" ref="A2079:A2086" si="623">IFERROR(VLOOKUP(C2079,Tabla_Insumos,4,FALSE),"")</f>
        <v/>
      </c>
      <c r="B2079" s="227">
        <f t="shared" ref="B2079:B2086" si="624">IFERROR(VLOOKUP(A2079,Tabla_Indices,5,FALSE),"")</f>
        <v>0</v>
      </c>
      <c r="C2079" s="228"/>
      <c r="D2079" s="229" t="str">
        <f t="shared" ref="D2079:D2086" si="625">IFERROR(VLOOKUP(C2079,Tabla_Insumos,2,FALSE),"")</f>
        <v/>
      </c>
      <c r="E2079" s="230"/>
      <c r="F2079" s="231">
        <f t="shared" ref="F2079:F2086" si="626">IFERROR(VLOOKUP(C2079,Tabla_Insumos,3,FALSE),0)</f>
        <v>0</v>
      </c>
      <c r="G2079" s="296">
        <f>ROUND(E2079*F2079,2)</f>
        <v>0</v>
      </c>
    </row>
    <row r="2080" spans="1:7" s="232" customFormat="1" ht="24" customHeight="1" x14ac:dyDescent="0.2">
      <c r="A2080" s="229" t="str">
        <f t="shared" si="623"/>
        <v/>
      </c>
      <c r="B2080" s="227">
        <f t="shared" si="624"/>
        <v>0</v>
      </c>
      <c r="C2080" s="228"/>
      <c r="D2080" s="229" t="str">
        <f t="shared" si="625"/>
        <v/>
      </c>
      <c r="E2080" s="230"/>
      <c r="F2080" s="231">
        <f t="shared" si="626"/>
        <v>0</v>
      </c>
      <c r="G2080" s="296">
        <f>ROUND(E2080*F2080,2)</f>
        <v>0</v>
      </c>
    </row>
    <row r="2081" spans="1:7" s="232" customFormat="1" ht="24" customHeight="1" x14ac:dyDescent="0.2">
      <c r="A2081" s="229" t="str">
        <f t="shared" si="623"/>
        <v/>
      </c>
      <c r="B2081" s="227">
        <f t="shared" si="624"/>
        <v>0</v>
      </c>
      <c r="C2081" s="228"/>
      <c r="D2081" s="229" t="str">
        <f t="shared" si="625"/>
        <v/>
      </c>
      <c r="E2081" s="230"/>
      <c r="F2081" s="231">
        <f t="shared" si="626"/>
        <v>0</v>
      </c>
      <c r="G2081" s="296">
        <f t="shared" ref="G2081:G2086" si="627">ROUND(E2081*F2081,2)</f>
        <v>0</v>
      </c>
    </row>
    <row r="2082" spans="1:7" s="232" customFormat="1" ht="24" customHeight="1" x14ac:dyDescent="0.2">
      <c r="A2082" s="229" t="str">
        <f t="shared" si="623"/>
        <v/>
      </c>
      <c r="B2082" s="227">
        <f t="shared" si="624"/>
        <v>0</v>
      </c>
      <c r="C2082" s="228"/>
      <c r="D2082" s="229" t="str">
        <f t="shared" si="625"/>
        <v/>
      </c>
      <c r="E2082" s="230"/>
      <c r="F2082" s="231">
        <f t="shared" si="626"/>
        <v>0</v>
      </c>
      <c r="G2082" s="296">
        <f t="shared" si="627"/>
        <v>0</v>
      </c>
    </row>
    <row r="2083" spans="1:7" s="232" customFormat="1" ht="24" customHeight="1" x14ac:dyDescent="0.2">
      <c r="A2083" s="229" t="str">
        <f t="shared" si="623"/>
        <v/>
      </c>
      <c r="B2083" s="227">
        <f t="shared" si="624"/>
        <v>0</v>
      </c>
      <c r="C2083" s="228"/>
      <c r="D2083" s="229" t="str">
        <f t="shared" si="625"/>
        <v/>
      </c>
      <c r="E2083" s="230"/>
      <c r="F2083" s="231">
        <f t="shared" si="626"/>
        <v>0</v>
      </c>
      <c r="G2083" s="296">
        <f t="shared" si="627"/>
        <v>0</v>
      </c>
    </row>
    <row r="2084" spans="1:7" s="232" customFormat="1" ht="24" customHeight="1" x14ac:dyDescent="0.2">
      <c r="A2084" s="229" t="str">
        <f t="shared" si="623"/>
        <v/>
      </c>
      <c r="B2084" s="227">
        <f t="shared" si="624"/>
        <v>0</v>
      </c>
      <c r="C2084" s="228"/>
      <c r="D2084" s="229" t="str">
        <f t="shared" si="625"/>
        <v/>
      </c>
      <c r="E2084" s="230"/>
      <c r="F2084" s="231">
        <f t="shared" si="626"/>
        <v>0</v>
      </c>
      <c r="G2084" s="296">
        <f t="shared" si="627"/>
        <v>0</v>
      </c>
    </row>
    <row r="2085" spans="1:7" s="232" customFormat="1" ht="24" customHeight="1" x14ac:dyDescent="0.2">
      <c r="A2085" s="229" t="str">
        <f t="shared" si="623"/>
        <v/>
      </c>
      <c r="B2085" s="227">
        <f t="shared" si="624"/>
        <v>0</v>
      </c>
      <c r="C2085" s="228"/>
      <c r="D2085" s="229" t="str">
        <f t="shared" si="625"/>
        <v/>
      </c>
      <c r="E2085" s="230"/>
      <c r="F2085" s="231">
        <f t="shared" si="626"/>
        <v>0</v>
      </c>
      <c r="G2085" s="296">
        <f t="shared" si="627"/>
        <v>0</v>
      </c>
    </row>
    <row r="2086" spans="1:7" s="232" customFormat="1" ht="24" customHeight="1" x14ac:dyDescent="0.2">
      <c r="A2086" s="229" t="str">
        <f t="shared" si="623"/>
        <v/>
      </c>
      <c r="B2086" s="227">
        <f t="shared" si="624"/>
        <v>0</v>
      </c>
      <c r="C2086" s="228"/>
      <c r="D2086" s="229" t="str">
        <f t="shared" si="625"/>
        <v/>
      </c>
      <c r="E2086" s="230"/>
      <c r="F2086" s="231">
        <f t="shared" si="626"/>
        <v>0</v>
      </c>
      <c r="G2086" s="296">
        <f t="shared" si="627"/>
        <v>0</v>
      </c>
    </row>
    <row r="2087" spans="1:7" ht="24" customHeight="1" x14ac:dyDescent="0.2">
      <c r="A2087" s="297"/>
      <c r="B2087" s="97"/>
      <c r="C2087" s="97"/>
      <c r="D2087" s="103"/>
      <c r="E2087" s="104"/>
      <c r="F2087" s="368" t="s">
        <v>32</v>
      </c>
      <c r="G2087" s="298">
        <f>SUBTOTAL(9,G2079:G2086)</f>
        <v>0</v>
      </c>
    </row>
    <row r="2088" spans="1:7" ht="24" customHeight="1" x14ac:dyDescent="0.2">
      <c r="A2088" s="297"/>
      <c r="B2088" s="97"/>
      <c r="C2088" s="366" t="s">
        <v>606</v>
      </c>
      <c r="D2088" s="103"/>
      <c r="E2088" s="104"/>
      <c r="F2088" s="105"/>
      <c r="G2088" s="299"/>
    </row>
    <row r="2089" spans="1:7" s="232" customFormat="1" ht="24" customHeight="1" x14ac:dyDescent="0.2">
      <c r="A2089" s="229" t="str">
        <f t="shared" ref="A2089:A2097" si="628">IFERROR(VLOOKUP(C2089,Tabla_Insumos,4,FALSE),"")</f>
        <v/>
      </c>
      <c r="B2089" s="227" t="str">
        <f t="shared" ref="B2089:B2097" si="629">IFERROR(VLOOKUP(C2089,Tabla_Insumos,5,FALSE),"")</f>
        <v/>
      </c>
      <c r="C2089" s="228"/>
      <c r="D2089" s="229" t="str">
        <f t="shared" ref="D2089:D2097" si="630">IFERROR(VLOOKUP(C2089,Tabla_Insumos,2,FALSE),"")</f>
        <v/>
      </c>
      <c r="E2089" s="230"/>
      <c r="F2089" s="231">
        <f t="shared" ref="F2089:F2097" si="631">IFERROR(VLOOKUP(C2089,Tabla_Insumos,3,FALSE),0)</f>
        <v>0</v>
      </c>
      <c r="G2089" s="296">
        <f t="shared" ref="G2089:G2097" si="632">ROUND(E2089*F2089,2)</f>
        <v>0</v>
      </c>
    </row>
    <row r="2090" spans="1:7" s="232" customFormat="1" ht="24" customHeight="1" x14ac:dyDescent="0.2">
      <c r="A2090" s="229" t="str">
        <f t="shared" si="628"/>
        <v/>
      </c>
      <c r="B2090" s="227" t="str">
        <f t="shared" si="629"/>
        <v/>
      </c>
      <c r="C2090" s="228"/>
      <c r="D2090" s="229" t="str">
        <f t="shared" si="630"/>
        <v/>
      </c>
      <c r="E2090" s="230"/>
      <c r="F2090" s="231">
        <f t="shared" si="631"/>
        <v>0</v>
      </c>
      <c r="G2090" s="296">
        <f t="shared" si="632"/>
        <v>0</v>
      </c>
    </row>
    <row r="2091" spans="1:7" s="232" customFormat="1" ht="24" customHeight="1" x14ac:dyDescent="0.2">
      <c r="A2091" s="229" t="str">
        <f t="shared" si="628"/>
        <v/>
      </c>
      <c r="B2091" s="227" t="str">
        <f t="shared" si="629"/>
        <v/>
      </c>
      <c r="C2091" s="228"/>
      <c r="D2091" s="229" t="str">
        <f t="shared" si="630"/>
        <v/>
      </c>
      <c r="E2091" s="230"/>
      <c r="F2091" s="231">
        <f t="shared" si="631"/>
        <v>0</v>
      </c>
      <c r="G2091" s="296">
        <f t="shared" si="632"/>
        <v>0</v>
      </c>
    </row>
    <row r="2092" spans="1:7" s="232" customFormat="1" ht="24" customHeight="1" x14ac:dyDescent="0.2">
      <c r="A2092" s="229" t="str">
        <f t="shared" si="628"/>
        <v/>
      </c>
      <c r="B2092" s="227" t="str">
        <f t="shared" si="629"/>
        <v/>
      </c>
      <c r="C2092" s="228"/>
      <c r="D2092" s="229" t="str">
        <f t="shared" si="630"/>
        <v/>
      </c>
      <c r="E2092" s="230"/>
      <c r="F2092" s="231">
        <f t="shared" si="631"/>
        <v>0</v>
      </c>
      <c r="G2092" s="296">
        <f t="shared" si="632"/>
        <v>0</v>
      </c>
    </row>
    <row r="2093" spans="1:7" s="232" customFormat="1" ht="24" customHeight="1" x14ac:dyDescent="0.2">
      <c r="A2093" s="229" t="str">
        <f t="shared" si="628"/>
        <v/>
      </c>
      <c r="B2093" s="227" t="str">
        <f t="shared" si="629"/>
        <v/>
      </c>
      <c r="C2093" s="228"/>
      <c r="D2093" s="229" t="str">
        <f t="shared" si="630"/>
        <v/>
      </c>
      <c r="E2093" s="230"/>
      <c r="F2093" s="231">
        <f t="shared" si="631"/>
        <v>0</v>
      </c>
      <c r="G2093" s="296">
        <f t="shared" si="632"/>
        <v>0</v>
      </c>
    </row>
    <row r="2094" spans="1:7" s="232" customFormat="1" ht="24" customHeight="1" x14ac:dyDescent="0.2">
      <c r="A2094" s="229" t="str">
        <f t="shared" si="628"/>
        <v/>
      </c>
      <c r="B2094" s="227" t="str">
        <f t="shared" si="629"/>
        <v/>
      </c>
      <c r="C2094" s="228"/>
      <c r="D2094" s="229" t="str">
        <f t="shared" si="630"/>
        <v/>
      </c>
      <c r="E2094" s="230"/>
      <c r="F2094" s="231">
        <f t="shared" si="631"/>
        <v>0</v>
      </c>
      <c r="G2094" s="296">
        <f t="shared" si="632"/>
        <v>0</v>
      </c>
    </row>
    <row r="2095" spans="1:7" s="232" customFormat="1" ht="24" customHeight="1" x14ac:dyDescent="0.2">
      <c r="A2095" s="229" t="str">
        <f t="shared" si="628"/>
        <v/>
      </c>
      <c r="B2095" s="227" t="str">
        <f t="shared" si="629"/>
        <v/>
      </c>
      <c r="C2095" s="228"/>
      <c r="D2095" s="229" t="str">
        <f t="shared" si="630"/>
        <v/>
      </c>
      <c r="E2095" s="230"/>
      <c r="F2095" s="231">
        <f t="shared" si="631"/>
        <v>0</v>
      </c>
      <c r="G2095" s="296">
        <f t="shared" si="632"/>
        <v>0</v>
      </c>
    </row>
    <row r="2096" spans="1:7" s="232" customFormat="1" ht="24" customHeight="1" x14ac:dyDescent="0.2">
      <c r="A2096" s="229" t="str">
        <f t="shared" si="628"/>
        <v/>
      </c>
      <c r="B2096" s="227" t="str">
        <f t="shared" si="629"/>
        <v/>
      </c>
      <c r="C2096" s="228"/>
      <c r="D2096" s="229" t="str">
        <f t="shared" si="630"/>
        <v/>
      </c>
      <c r="E2096" s="230"/>
      <c r="F2096" s="231">
        <f t="shared" si="631"/>
        <v>0</v>
      </c>
      <c r="G2096" s="296">
        <f t="shared" si="632"/>
        <v>0</v>
      </c>
    </row>
    <row r="2097" spans="1:123" s="232" customFormat="1" ht="24" customHeight="1" x14ac:dyDescent="0.2">
      <c r="A2097" s="229" t="str">
        <f t="shared" si="628"/>
        <v/>
      </c>
      <c r="B2097" s="227" t="str">
        <f t="shared" si="629"/>
        <v/>
      </c>
      <c r="C2097" s="228"/>
      <c r="D2097" s="229" t="str">
        <f t="shared" si="630"/>
        <v/>
      </c>
      <c r="E2097" s="230"/>
      <c r="F2097" s="231">
        <f t="shared" si="631"/>
        <v>0</v>
      </c>
      <c r="G2097" s="296">
        <f t="shared" si="632"/>
        <v>0</v>
      </c>
    </row>
    <row r="2098" spans="1:123" ht="24" customHeight="1" x14ac:dyDescent="0.2">
      <c r="A2098" s="300"/>
      <c r="B2098" s="103"/>
      <c r="C2098" s="97"/>
      <c r="D2098" s="103"/>
      <c r="E2098" s="104"/>
      <c r="F2098" s="368" t="s">
        <v>33</v>
      </c>
      <c r="G2098" s="298">
        <f>SUBTOTAL(9,G2089:G2097)</f>
        <v>0</v>
      </c>
    </row>
    <row r="2099" spans="1:123" ht="24" customHeight="1" x14ac:dyDescent="0.2">
      <c r="A2099" s="301"/>
      <c r="B2099" s="103"/>
      <c r="C2099" s="97"/>
      <c r="D2099" s="103"/>
      <c r="E2099" s="104"/>
      <c r="F2099" s="105"/>
      <c r="G2099" s="299"/>
    </row>
    <row r="2100" spans="1:123" ht="24" customHeight="1" x14ac:dyDescent="0.2">
      <c r="A2100" s="302" t="str">
        <f>B2058</f>
        <v/>
      </c>
      <c r="B2100" s="303" t="str">
        <f>C2058</f>
        <v/>
      </c>
      <c r="C2100" s="111"/>
      <c r="D2100" s="111" t="s">
        <v>34</v>
      </c>
      <c r="E2100" s="112"/>
      <c r="F2100" s="305" t="s">
        <v>35</v>
      </c>
      <c r="G2100" s="304">
        <f>SUBTOTAL(9,G2063:G2099)</f>
        <v>0</v>
      </c>
    </row>
    <row r="2102" spans="1:123" ht="24" customHeight="1" x14ac:dyDescent="0.2">
      <c r="A2102" s="284" t="s">
        <v>37</v>
      </c>
      <c r="B2102" s="285"/>
      <c r="C2102" s="285"/>
      <c r="D2102" s="285"/>
      <c r="E2102" s="285"/>
      <c r="F2102" s="285"/>
      <c r="G2102" s="286"/>
    </row>
    <row r="2103" spans="1:123" ht="24" customHeight="1" x14ac:dyDescent="0.2">
      <c r="A2103" s="287" t="s">
        <v>602</v>
      </c>
      <c r="B2103" s="99" t="str">
        <f>Comitente</f>
        <v>DIRECCION PROVINCIAL REDES DE GAS</v>
      </c>
      <c r="C2103" s="94"/>
      <c r="D2103" s="100"/>
      <c r="E2103" s="100"/>
      <c r="F2103" s="101"/>
      <c r="G2103" s="288"/>
    </row>
    <row r="2104" spans="1:123" ht="24" customHeight="1" x14ac:dyDescent="0.2">
      <c r="A2104" s="287" t="s">
        <v>603</v>
      </c>
      <c r="B2104" s="99">
        <f>Contratista</f>
        <v>0</v>
      </c>
      <c r="C2104" s="95"/>
      <c r="D2104" s="95"/>
      <c r="E2104" s="95"/>
      <c r="F2104" s="102"/>
      <c r="G2104" s="289"/>
    </row>
    <row r="2105" spans="1:123" ht="24" customHeight="1" x14ac:dyDescent="0.2">
      <c r="A2105" s="287" t="s">
        <v>24</v>
      </c>
      <c r="B2105" s="99" t="str">
        <f>Obra</f>
        <v>“SERVICIO de MANTENIMIENTO de las INSTALACIONES de GAS en los ESTABLECIMIENTOS EDUCATIVOS”</v>
      </c>
      <c r="C2105" s="95"/>
      <c r="D2105" s="95"/>
      <c r="E2105" s="95"/>
      <c r="F2105" s="102" t="s">
        <v>38</v>
      </c>
      <c r="G2105" s="290">
        <f>Fecha_Base</f>
        <v>0</v>
      </c>
    </row>
    <row r="2106" spans="1:123" ht="24" customHeight="1" x14ac:dyDescent="0.2">
      <c r="A2106" s="291" t="s">
        <v>601</v>
      </c>
      <c r="B2106" s="96" t="str">
        <f>Ubicación</f>
        <v>DEPARTAMENTO JACHAL A</v>
      </c>
      <c r="C2106" s="96"/>
      <c r="D2106" s="103"/>
      <c r="E2106" s="104"/>
      <c r="F2106" s="105"/>
      <c r="G2106" s="292"/>
    </row>
    <row r="2107" spans="1:123" ht="24" customHeight="1" x14ac:dyDescent="0.2">
      <c r="A2107" s="291" t="s">
        <v>39</v>
      </c>
      <c r="B2107" s="106" t="str">
        <f>IFERROR(VALUE(LEFT(B2108,FIND(".",B2108)-1)),"")</f>
        <v/>
      </c>
      <c r="C2107" s="97" t="str">
        <f>IFERROR(VLOOKUP(B2107,Tabla_CyP,2,FALSE),"")</f>
        <v/>
      </c>
      <c r="D2107" s="97"/>
      <c r="E2107" s="104"/>
      <c r="F2107" s="105"/>
      <c r="G2107" s="292"/>
    </row>
    <row r="2108" spans="1:123" ht="24" customHeight="1" x14ac:dyDescent="0.2">
      <c r="A2108" s="291" t="s">
        <v>25</v>
      </c>
      <c r="B2108" s="107" t="str">
        <f>IFERROR(VLOOKUP(COUNTIF($A$1:A2108,"ANALISIS DE PRECIOS"),Tabla_NumeroItem,2,FALSE),"")</f>
        <v/>
      </c>
      <c r="C2108" s="97" t="str">
        <f>IFERROR(VLOOKUP(B2108,Tabla_CyP,2,FALSE),"")</f>
        <v/>
      </c>
      <c r="D2108" s="103"/>
      <c r="E2108" s="104"/>
      <c r="F2108" s="102" t="s">
        <v>26</v>
      </c>
      <c r="G2108" s="293" t="str">
        <f>IFERROR(VLOOKUP(B2108,Tabla_CyP,4,FALSE),"")</f>
        <v/>
      </c>
    </row>
    <row r="2109" spans="1:123" ht="24" customHeight="1" x14ac:dyDescent="0.2">
      <c r="A2109" s="291"/>
      <c r="B2109" s="96"/>
      <c r="C2109" s="97"/>
      <c r="D2109" s="103"/>
      <c r="E2109" s="104"/>
      <c r="F2109" s="105"/>
      <c r="G2109" s="292"/>
    </row>
    <row r="2110" spans="1:123" ht="24" customHeight="1" x14ac:dyDescent="0.2">
      <c r="A2110" s="389" t="s">
        <v>507</v>
      </c>
      <c r="B2110" s="390"/>
      <c r="C2110" s="391" t="s">
        <v>0</v>
      </c>
      <c r="D2110" s="391" t="s">
        <v>27</v>
      </c>
      <c r="E2110" s="393" t="s">
        <v>28</v>
      </c>
      <c r="F2110" s="387" t="s">
        <v>29</v>
      </c>
      <c r="G2110" s="387" t="s">
        <v>30</v>
      </c>
    </row>
    <row r="2111" spans="1:123" s="109" customFormat="1" ht="24" customHeight="1" x14ac:dyDescent="0.2">
      <c r="A2111" s="108" t="s">
        <v>508</v>
      </c>
      <c r="B2111" s="108" t="s">
        <v>509</v>
      </c>
      <c r="C2111" s="392"/>
      <c r="D2111" s="392"/>
      <c r="E2111" s="394"/>
      <c r="F2111" s="388"/>
      <c r="G2111" s="388"/>
      <c r="H2111" s="233"/>
      <c r="I2111" s="233"/>
      <c r="J2111" s="233"/>
      <c r="K2111" s="233"/>
      <c r="L2111" s="233"/>
      <c r="M2111" s="233"/>
      <c r="N2111" s="233"/>
      <c r="O2111" s="233"/>
      <c r="P2111" s="233"/>
      <c r="Q2111" s="233"/>
      <c r="R2111" s="233"/>
      <c r="S2111" s="233"/>
      <c r="T2111" s="233"/>
      <c r="U2111" s="233"/>
      <c r="V2111" s="233"/>
      <c r="W2111" s="233"/>
      <c r="X2111" s="233"/>
      <c r="Y2111" s="233"/>
      <c r="Z2111" s="233"/>
      <c r="AA2111" s="233"/>
      <c r="AB2111" s="233"/>
      <c r="AC2111" s="233"/>
      <c r="AD2111" s="233"/>
      <c r="AE2111" s="233"/>
      <c r="AF2111" s="233"/>
      <c r="AG2111" s="233"/>
      <c r="AH2111" s="233"/>
      <c r="AI2111" s="233"/>
      <c r="AJ2111" s="233"/>
      <c r="AK2111" s="233"/>
      <c r="AL2111" s="233"/>
      <c r="AM2111" s="233"/>
      <c r="AN2111" s="233"/>
      <c r="AO2111" s="233"/>
      <c r="AP2111" s="233"/>
      <c r="AQ2111" s="233"/>
      <c r="AR2111" s="233"/>
      <c r="AS2111" s="233"/>
      <c r="AT2111" s="233"/>
      <c r="AU2111" s="233"/>
      <c r="AV2111" s="233"/>
      <c r="AW2111" s="233"/>
      <c r="AX2111" s="233"/>
      <c r="AY2111" s="233"/>
      <c r="AZ2111" s="233"/>
      <c r="BA2111" s="233"/>
      <c r="BB2111" s="233"/>
      <c r="BC2111" s="233"/>
      <c r="BD2111" s="233"/>
      <c r="BE2111" s="233"/>
      <c r="BF2111" s="233"/>
      <c r="BG2111" s="233"/>
      <c r="BH2111" s="233"/>
      <c r="BI2111" s="233"/>
      <c r="BJ2111" s="233"/>
      <c r="BK2111" s="233"/>
      <c r="BL2111" s="233"/>
      <c r="BM2111" s="233"/>
      <c r="BN2111" s="233"/>
      <c r="BO2111" s="233"/>
      <c r="BP2111" s="233"/>
      <c r="BQ2111" s="233"/>
      <c r="BR2111" s="233"/>
      <c r="BS2111" s="233"/>
      <c r="BT2111" s="233"/>
      <c r="BU2111" s="233"/>
      <c r="BV2111" s="233"/>
      <c r="BW2111" s="233"/>
      <c r="BX2111" s="233"/>
      <c r="BY2111" s="233"/>
      <c r="BZ2111" s="233"/>
      <c r="CA2111" s="233"/>
      <c r="CB2111" s="233"/>
      <c r="CC2111" s="233"/>
      <c r="CD2111" s="233"/>
      <c r="CE2111" s="233"/>
      <c r="CF2111" s="233"/>
      <c r="CG2111" s="233"/>
      <c r="CH2111" s="233"/>
      <c r="CI2111" s="233"/>
      <c r="CJ2111" s="233"/>
      <c r="CK2111" s="233"/>
      <c r="CL2111" s="233"/>
      <c r="CM2111" s="233"/>
      <c r="CN2111" s="233"/>
      <c r="CO2111" s="233"/>
      <c r="CP2111" s="233"/>
      <c r="CQ2111" s="233"/>
      <c r="CR2111" s="233"/>
      <c r="CS2111" s="233"/>
      <c r="CT2111" s="233"/>
      <c r="CU2111" s="233"/>
      <c r="CV2111" s="233"/>
      <c r="CW2111" s="233"/>
      <c r="CX2111" s="233"/>
      <c r="CY2111" s="233"/>
      <c r="CZ2111" s="233"/>
      <c r="DA2111" s="233"/>
      <c r="DB2111" s="233"/>
      <c r="DC2111" s="233"/>
      <c r="DD2111" s="233"/>
      <c r="DE2111" s="233"/>
      <c r="DF2111" s="233"/>
      <c r="DG2111" s="233"/>
      <c r="DH2111" s="233"/>
      <c r="DI2111" s="233"/>
      <c r="DJ2111" s="233"/>
      <c r="DK2111" s="233"/>
      <c r="DL2111" s="233"/>
      <c r="DM2111" s="233"/>
      <c r="DN2111" s="233"/>
      <c r="DO2111" s="233"/>
      <c r="DP2111" s="233"/>
      <c r="DQ2111" s="233"/>
      <c r="DR2111" s="233"/>
      <c r="DS2111" s="233"/>
    </row>
    <row r="2112" spans="1:123" ht="24" customHeight="1" x14ac:dyDescent="0.2">
      <c r="A2112" s="369"/>
      <c r="B2112" s="110"/>
      <c r="C2112" s="367" t="s">
        <v>604</v>
      </c>
      <c r="D2112" s="111"/>
      <c r="E2112" s="112"/>
      <c r="F2112" s="113"/>
      <c r="G2112" s="295"/>
    </row>
    <row r="2113" spans="1:7" s="232" customFormat="1" ht="24" customHeight="1" x14ac:dyDescent="0.2">
      <c r="A2113" s="229" t="str">
        <f t="shared" ref="A2113:A2126" si="633">IFERROR(VLOOKUP(C2113,Tabla_Insumos,4,FALSE),"")</f>
        <v/>
      </c>
      <c r="B2113" s="227" t="str">
        <f t="shared" ref="B2113:B2126" si="634">IFERROR(VLOOKUP(C2113,Tabla_Insumos,5,FALSE),"")</f>
        <v/>
      </c>
      <c r="C2113" s="228"/>
      <c r="D2113" s="229" t="str">
        <f t="shared" ref="D2113:D2126" si="635">IFERROR(VLOOKUP(C2113,Tabla_Insumos,2,FALSE),"")</f>
        <v/>
      </c>
      <c r="E2113" s="230"/>
      <c r="F2113" s="231">
        <f t="shared" ref="F2113:F2126" si="636">IFERROR(VLOOKUP(C2113,Tabla_Insumos,3,FALSE),0)</f>
        <v>0</v>
      </c>
      <c r="G2113" s="296">
        <f>ROUND(E2113*F2113,2)</f>
        <v>0</v>
      </c>
    </row>
    <row r="2114" spans="1:7" s="232" customFormat="1" ht="24" customHeight="1" x14ac:dyDescent="0.2">
      <c r="A2114" s="229" t="str">
        <f t="shared" si="633"/>
        <v/>
      </c>
      <c r="B2114" s="227" t="str">
        <f t="shared" si="634"/>
        <v/>
      </c>
      <c r="C2114" s="228"/>
      <c r="D2114" s="229" t="str">
        <f t="shared" si="635"/>
        <v/>
      </c>
      <c r="E2114" s="230"/>
      <c r="F2114" s="231">
        <f t="shared" si="636"/>
        <v>0</v>
      </c>
      <c r="G2114" s="296">
        <f t="shared" ref="G2114:G2126" si="637">ROUND(E2114*F2114,2)</f>
        <v>0</v>
      </c>
    </row>
    <row r="2115" spans="1:7" s="232" customFormat="1" ht="24" customHeight="1" x14ac:dyDescent="0.2">
      <c r="A2115" s="229" t="str">
        <f t="shared" si="633"/>
        <v/>
      </c>
      <c r="B2115" s="227" t="str">
        <f t="shared" si="634"/>
        <v/>
      </c>
      <c r="C2115" s="228"/>
      <c r="D2115" s="229" t="str">
        <f t="shared" si="635"/>
        <v/>
      </c>
      <c r="E2115" s="230"/>
      <c r="F2115" s="231">
        <f t="shared" si="636"/>
        <v>0</v>
      </c>
      <c r="G2115" s="296">
        <f t="shared" si="637"/>
        <v>0</v>
      </c>
    </row>
    <row r="2116" spans="1:7" s="232" customFormat="1" ht="24" customHeight="1" x14ac:dyDescent="0.2">
      <c r="A2116" s="229" t="str">
        <f t="shared" si="633"/>
        <v/>
      </c>
      <c r="B2116" s="227" t="str">
        <f t="shared" si="634"/>
        <v/>
      </c>
      <c r="C2116" s="228"/>
      <c r="D2116" s="229" t="str">
        <f t="shared" si="635"/>
        <v/>
      </c>
      <c r="E2116" s="230"/>
      <c r="F2116" s="231">
        <f t="shared" si="636"/>
        <v>0</v>
      </c>
      <c r="G2116" s="296">
        <f t="shared" si="637"/>
        <v>0</v>
      </c>
    </row>
    <row r="2117" spans="1:7" s="232" customFormat="1" ht="24" customHeight="1" x14ac:dyDescent="0.2">
      <c r="A2117" s="229" t="str">
        <f t="shared" si="633"/>
        <v/>
      </c>
      <c r="B2117" s="227" t="str">
        <f t="shared" si="634"/>
        <v/>
      </c>
      <c r="C2117" s="228"/>
      <c r="D2117" s="229" t="str">
        <f t="shared" si="635"/>
        <v/>
      </c>
      <c r="E2117" s="230"/>
      <c r="F2117" s="231">
        <f t="shared" si="636"/>
        <v>0</v>
      </c>
      <c r="G2117" s="296">
        <f t="shared" si="637"/>
        <v>0</v>
      </c>
    </row>
    <row r="2118" spans="1:7" s="232" customFormat="1" ht="24" customHeight="1" x14ac:dyDescent="0.2">
      <c r="A2118" s="229" t="str">
        <f t="shared" si="633"/>
        <v/>
      </c>
      <c r="B2118" s="227" t="str">
        <f t="shared" si="634"/>
        <v/>
      </c>
      <c r="C2118" s="228"/>
      <c r="D2118" s="229" t="str">
        <f t="shared" si="635"/>
        <v/>
      </c>
      <c r="E2118" s="230"/>
      <c r="F2118" s="231">
        <f t="shared" si="636"/>
        <v>0</v>
      </c>
      <c r="G2118" s="296">
        <f t="shared" si="637"/>
        <v>0</v>
      </c>
    </row>
    <row r="2119" spans="1:7" s="232" customFormat="1" ht="24" customHeight="1" x14ac:dyDescent="0.2">
      <c r="A2119" s="229" t="str">
        <f t="shared" si="633"/>
        <v/>
      </c>
      <c r="B2119" s="227" t="str">
        <f t="shared" si="634"/>
        <v/>
      </c>
      <c r="C2119" s="228"/>
      <c r="D2119" s="229" t="str">
        <f t="shared" si="635"/>
        <v/>
      </c>
      <c r="E2119" s="230"/>
      <c r="F2119" s="231">
        <f t="shared" si="636"/>
        <v>0</v>
      </c>
      <c r="G2119" s="296">
        <f t="shared" si="637"/>
        <v>0</v>
      </c>
    </row>
    <row r="2120" spans="1:7" s="232" customFormat="1" ht="24" customHeight="1" x14ac:dyDescent="0.2">
      <c r="A2120" s="229" t="str">
        <f t="shared" si="633"/>
        <v/>
      </c>
      <c r="B2120" s="227" t="str">
        <f t="shared" si="634"/>
        <v/>
      </c>
      <c r="C2120" s="228"/>
      <c r="D2120" s="229" t="str">
        <f t="shared" si="635"/>
        <v/>
      </c>
      <c r="E2120" s="230"/>
      <c r="F2120" s="231">
        <f t="shared" si="636"/>
        <v>0</v>
      </c>
      <c r="G2120" s="296">
        <f t="shared" si="637"/>
        <v>0</v>
      </c>
    </row>
    <row r="2121" spans="1:7" s="232" customFormat="1" ht="24" customHeight="1" x14ac:dyDescent="0.2">
      <c r="A2121" s="229" t="str">
        <f t="shared" si="633"/>
        <v/>
      </c>
      <c r="B2121" s="227" t="str">
        <f t="shared" si="634"/>
        <v/>
      </c>
      <c r="C2121" s="228"/>
      <c r="D2121" s="229" t="str">
        <f t="shared" si="635"/>
        <v/>
      </c>
      <c r="E2121" s="230"/>
      <c r="F2121" s="231">
        <f t="shared" si="636"/>
        <v>0</v>
      </c>
      <c r="G2121" s="296">
        <f t="shared" si="637"/>
        <v>0</v>
      </c>
    </row>
    <row r="2122" spans="1:7" s="232" customFormat="1" ht="24" customHeight="1" x14ac:dyDescent="0.2">
      <c r="A2122" s="229" t="str">
        <f t="shared" si="633"/>
        <v/>
      </c>
      <c r="B2122" s="227" t="str">
        <f t="shared" si="634"/>
        <v/>
      </c>
      <c r="C2122" s="228"/>
      <c r="D2122" s="229" t="str">
        <f t="shared" si="635"/>
        <v/>
      </c>
      <c r="E2122" s="230"/>
      <c r="F2122" s="231">
        <f t="shared" si="636"/>
        <v>0</v>
      </c>
      <c r="G2122" s="296">
        <f t="shared" si="637"/>
        <v>0</v>
      </c>
    </row>
    <row r="2123" spans="1:7" s="232" customFormat="1" ht="24" customHeight="1" x14ac:dyDescent="0.2">
      <c r="A2123" s="229" t="str">
        <f t="shared" si="633"/>
        <v/>
      </c>
      <c r="B2123" s="227" t="str">
        <f t="shared" si="634"/>
        <v/>
      </c>
      <c r="C2123" s="228"/>
      <c r="D2123" s="229" t="str">
        <f t="shared" si="635"/>
        <v/>
      </c>
      <c r="E2123" s="230"/>
      <c r="F2123" s="231">
        <f t="shared" si="636"/>
        <v>0</v>
      </c>
      <c r="G2123" s="296">
        <f t="shared" si="637"/>
        <v>0</v>
      </c>
    </row>
    <row r="2124" spans="1:7" s="232" customFormat="1" ht="24" customHeight="1" x14ac:dyDescent="0.2">
      <c r="A2124" s="229" t="str">
        <f t="shared" si="633"/>
        <v/>
      </c>
      <c r="B2124" s="227" t="str">
        <f t="shared" si="634"/>
        <v/>
      </c>
      <c r="C2124" s="228"/>
      <c r="D2124" s="229" t="str">
        <f t="shared" si="635"/>
        <v/>
      </c>
      <c r="E2124" s="230"/>
      <c r="F2124" s="231">
        <f t="shared" si="636"/>
        <v>0</v>
      </c>
      <c r="G2124" s="296">
        <f t="shared" si="637"/>
        <v>0</v>
      </c>
    </row>
    <row r="2125" spans="1:7" s="232" customFormat="1" ht="24" customHeight="1" x14ac:dyDescent="0.2">
      <c r="A2125" s="229" t="str">
        <f t="shared" si="633"/>
        <v/>
      </c>
      <c r="B2125" s="227" t="str">
        <f t="shared" si="634"/>
        <v/>
      </c>
      <c r="C2125" s="228"/>
      <c r="D2125" s="229" t="str">
        <f t="shared" si="635"/>
        <v/>
      </c>
      <c r="E2125" s="230"/>
      <c r="F2125" s="231">
        <f t="shared" si="636"/>
        <v>0</v>
      </c>
      <c r="G2125" s="296">
        <f t="shared" si="637"/>
        <v>0</v>
      </c>
    </row>
    <row r="2126" spans="1:7" s="232" customFormat="1" ht="24" customHeight="1" x14ac:dyDescent="0.2">
      <c r="A2126" s="229" t="str">
        <f t="shared" si="633"/>
        <v/>
      </c>
      <c r="B2126" s="227" t="str">
        <f t="shared" si="634"/>
        <v/>
      </c>
      <c r="C2126" s="228"/>
      <c r="D2126" s="229" t="str">
        <f t="shared" si="635"/>
        <v/>
      </c>
      <c r="E2126" s="230"/>
      <c r="F2126" s="231">
        <f t="shared" si="636"/>
        <v>0</v>
      </c>
      <c r="G2126" s="296">
        <f t="shared" si="637"/>
        <v>0</v>
      </c>
    </row>
    <row r="2127" spans="1:7" ht="24" customHeight="1" x14ac:dyDescent="0.2">
      <c r="A2127" s="297"/>
      <c r="B2127" s="97"/>
      <c r="C2127" s="97"/>
      <c r="D2127" s="103"/>
      <c r="E2127" s="104"/>
      <c r="F2127" s="368" t="s">
        <v>31</v>
      </c>
      <c r="G2127" s="298">
        <f>SUBTOTAL(9,G2113:G2126)</f>
        <v>0</v>
      </c>
    </row>
    <row r="2128" spans="1:7" ht="24" customHeight="1" x14ac:dyDescent="0.2">
      <c r="A2128" s="297"/>
      <c r="B2128" s="97"/>
      <c r="C2128" s="366" t="s">
        <v>605</v>
      </c>
      <c r="D2128" s="103"/>
      <c r="E2128" s="104"/>
      <c r="F2128" s="105"/>
      <c r="G2128" s="299"/>
    </row>
    <row r="2129" spans="1:7" s="232" customFormat="1" ht="24" customHeight="1" x14ac:dyDescent="0.2">
      <c r="A2129" s="229" t="str">
        <f t="shared" ref="A2129:A2136" si="638">IFERROR(VLOOKUP(C2129,Tabla_Insumos,4,FALSE),"")</f>
        <v/>
      </c>
      <c r="B2129" s="227">
        <f t="shared" ref="B2129:B2136" si="639">IFERROR(VLOOKUP(A2129,Tabla_Indices,5,FALSE),"")</f>
        <v>0</v>
      </c>
      <c r="C2129" s="228"/>
      <c r="D2129" s="229" t="str">
        <f t="shared" ref="D2129:D2136" si="640">IFERROR(VLOOKUP(C2129,Tabla_Insumos,2,FALSE),"")</f>
        <v/>
      </c>
      <c r="E2129" s="230"/>
      <c r="F2129" s="231">
        <f t="shared" ref="F2129:F2136" si="641">IFERROR(VLOOKUP(C2129,Tabla_Insumos,3,FALSE),0)</f>
        <v>0</v>
      </c>
      <c r="G2129" s="296">
        <f>ROUND(E2129*F2129,2)</f>
        <v>0</v>
      </c>
    </row>
    <row r="2130" spans="1:7" s="232" customFormat="1" ht="24" customHeight="1" x14ac:dyDescent="0.2">
      <c r="A2130" s="229" t="str">
        <f t="shared" si="638"/>
        <v/>
      </c>
      <c r="B2130" s="227">
        <f t="shared" si="639"/>
        <v>0</v>
      </c>
      <c r="C2130" s="228"/>
      <c r="D2130" s="229" t="str">
        <f t="shared" si="640"/>
        <v/>
      </c>
      <c r="E2130" s="230"/>
      <c r="F2130" s="231">
        <f t="shared" si="641"/>
        <v>0</v>
      </c>
      <c r="G2130" s="296">
        <f>ROUND(E2130*F2130,2)</f>
        <v>0</v>
      </c>
    </row>
    <row r="2131" spans="1:7" s="232" customFormat="1" ht="24" customHeight="1" x14ac:dyDescent="0.2">
      <c r="A2131" s="229" t="str">
        <f t="shared" si="638"/>
        <v/>
      </c>
      <c r="B2131" s="227">
        <f t="shared" si="639"/>
        <v>0</v>
      </c>
      <c r="C2131" s="228"/>
      <c r="D2131" s="229" t="str">
        <f t="shared" si="640"/>
        <v/>
      </c>
      <c r="E2131" s="230"/>
      <c r="F2131" s="231">
        <f t="shared" si="641"/>
        <v>0</v>
      </c>
      <c r="G2131" s="296">
        <f t="shared" ref="G2131:G2136" si="642">ROUND(E2131*F2131,2)</f>
        <v>0</v>
      </c>
    </row>
    <row r="2132" spans="1:7" s="232" customFormat="1" ht="24" customHeight="1" x14ac:dyDescent="0.2">
      <c r="A2132" s="229" t="str">
        <f t="shared" si="638"/>
        <v/>
      </c>
      <c r="B2132" s="227">
        <f t="shared" si="639"/>
        <v>0</v>
      </c>
      <c r="C2132" s="228"/>
      <c r="D2132" s="229" t="str">
        <f t="shared" si="640"/>
        <v/>
      </c>
      <c r="E2132" s="230"/>
      <c r="F2132" s="231">
        <f t="shared" si="641"/>
        <v>0</v>
      </c>
      <c r="G2132" s="296">
        <f t="shared" si="642"/>
        <v>0</v>
      </c>
    </row>
    <row r="2133" spans="1:7" s="232" customFormat="1" ht="24" customHeight="1" x14ac:dyDescent="0.2">
      <c r="A2133" s="229" t="str">
        <f t="shared" si="638"/>
        <v/>
      </c>
      <c r="B2133" s="227">
        <f t="shared" si="639"/>
        <v>0</v>
      </c>
      <c r="C2133" s="228"/>
      <c r="D2133" s="229" t="str">
        <f t="shared" si="640"/>
        <v/>
      </c>
      <c r="E2133" s="230"/>
      <c r="F2133" s="231">
        <f t="shared" si="641"/>
        <v>0</v>
      </c>
      <c r="G2133" s="296">
        <f t="shared" si="642"/>
        <v>0</v>
      </c>
    </row>
    <row r="2134" spans="1:7" s="232" customFormat="1" ht="24" customHeight="1" x14ac:dyDescent="0.2">
      <c r="A2134" s="229" t="str">
        <f t="shared" si="638"/>
        <v/>
      </c>
      <c r="B2134" s="227">
        <f t="shared" si="639"/>
        <v>0</v>
      </c>
      <c r="C2134" s="228"/>
      <c r="D2134" s="229" t="str">
        <f t="shared" si="640"/>
        <v/>
      </c>
      <c r="E2134" s="230"/>
      <c r="F2134" s="231">
        <f t="shared" si="641"/>
        <v>0</v>
      </c>
      <c r="G2134" s="296">
        <f t="shared" si="642"/>
        <v>0</v>
      </c>
    </row>
    <row r="2135" spans="1:7" s="232" customFormat="1" ht="24" customHeight="1" x14ac:dyDescent="0.2">
      <c r="A2135" s="229" t="str">
        <f t="shared" si="638"/>
        <v/>
      </c>
      <c r="B2135" s="227">
        <f t="shared" si="639"/>
        <v>0</v>
      </c>
      <c r="C2135" s="228"/>
      <c r="D2135" s="229" t="str">
        <f t="shared" si="640"/>
        <v/>
      </c>
      <c r="E2135" s="230"/>
      <c r="F2135" s="231">
        <f t="shared" si="641"/>
        <v>0</v>
      </c>
      <c r="G2135" s="296">
        <f t="shared" si="642"/>
        <v>0</v>
      </c>
    </row>
    <row r="2136" spans="1:7" s="232" customFormat="1" ht="24" customHeight="1" x14ac:dyDescent="0.2">
      <c r="A2136" s="229" t="str">
        <f t="shared" si="638"/>
        <v/>
      </c>
      <c r="B2136" s="227">
        <f t="shared" si="639"/>
        <v>0</v>
      </c>
      <c r="C2136" s="228"/>
      <c r="D2136" s="229" t="str">
        <f t="shared" si="640"/>
        <v/>
      </c>
      <c r="E2136" s="230"/>
      <c r="F2136" s="231">
        <f t="shared" si="641"/>
        <v>0</v>
      </c>
      <c r="G2136" s="296">
        <f t="shared" si="642"/>
        <v>0</v>
      </c>
    </row>
    <row r="2137" spans="1:7" ht="24" customHeight="1" x14ac:dyDescent="0.2">
      <c r="A2137" s="297"/>
      <c r="B2137" s="97"/>
      <c r="C2137" s="97"/>
      <c r="D2137" s="103"/>
      <c r="E2137" s="104"/>
      <c r="F2137" s="368" t="s">
        <v>32</v>
      </c>
      <c r="G2137" s="298">
        <f>SUBTOTAL(9,G2129:G2136)</f>
        <v>0</v>
      </c>
    </row>
    <row r="2138" spans="1:7" ht="24" customHeight="1" x14ac:dyDescent="0.2">
      <c r="A2138" s="297"/>
      <c r="B2138" s="97"/>
      <c r="C2138" s="366" t="s">
        <v>606</v>
      </c>
      <c r="D2138" s="103"/>
      <c r="E2138" s="104"/>
      <c r="F2138" s="105"/>
      <c r="G2138" s="299"/>
    </row>
    <row r="2139" spans="1:7" s="232" customFormat="1" ht="24" customHeight="1" x14ac:dyDescent="0.2">
      <c r="A2139" s="229" t="str">
        <f t="shared" ref="A2139:A2147" si="643">IFERROR(VLOOKUP(C2139,Tabla_Insumos,4,FALSE),"")</f>
        <v/>
      </c>
      <c r="B2139" s="227" t="str">
        <f t="shared" ref="B2139:B2147" si="644">IFERROR(VLOOKUP(C2139,Tabla_Insumos,5,FALSE),"")</f>
        <v/>
      </c>
      <c r="C2139" s="228"/>
      <c r="D2139" s="229" t="str">
        <f t="shared" ref="D2139:D2147" si="645">IFERROR(VLOOKUP(C2139,Tabla_Insumos,2,FALSE),"")</f>
        <v/>
      </c>
      <c r="E2139" s="230"/>
      <c r="F2139" s="231">
        <f t="shared" ref="F2139:F2147" si="646">IFERROR(VLOOKUP(C2139,Tabla_Insumos,3,FALSE),0)</f>
        <v>0</v>
      </c>
      <c r="G2139" s="296">
        <f t="shared" ref="G2139:G2147" si="647">ROUND(E2139*F2139,2)</f>
        <v>0</v>
      </c>
    </row>
    <row r="2140" spans="1:7" s="232" customFormat="1" ht="24" customHeight="1" x14ac:dyDescent="0.2">
      <c r="A2140" s="229" t="str">
        <f t="shared" si="643"/>
        <v/>
      </c>
      <c r="B2140" s="227" t="str">
        <f t="shared" si="644"/>
        <v/>
      </c>
      <c r="C2140" s="228"/>
      <c r="D2140" s="229" t="str">
        <f t="shared" si="645"/>
        <v/>
      </c>
      <c r="E2140" s="230"/>
      <c r="F2140" s="231">
        <f t="shared" si="646"/>
        <v>0</v>
      </c>
      <c r="G2140" s="296">
        <f t="shared" si="647"/>
        <v>0</v>
      </c>
    </row>
    <row r="2141" spans="1:7" s="232" customFormat="1" ht="24" customHeight="1" x14ac:dyDescent="0.2">
      <c r="A2141" s="229" t="str">
        <f t="shared" si="643"/>
        <v/>
      </c>
      <c r="B2141" s="227" t="str">
        <f t="shared" si="644"/>
        <v/>
      </c>
      <c r="C2141" s="228"/>
      <c r="D2141" s="229" t="str">
        <f t="shared" si="645"/>
        <v/>
      </c>
      <c r="E2141" s="230"/>
      <c r="F2141" s="231">
        <f t="shared" si="646"/>
        <v>0</v>
      </c>
      <c r="G2141" s="296">
        <f t="shared" si="647"/>
        <v>0</v>
      </c>
    </row>
    <row r="2142" spans="1:7" s="232" customFormat="1" ht="24" customHeight="1" x14ac:dyDescent="0.2">
      <c r="A2142" s="229" t="str">
        <f t="shared" si="643"/>
        <v/>
      </c>
      <c r="B2142" s="227" t="str">
        <f t="shared" si="644"/>
        <v/>
      </c>
      <c r="C2142" s="228"/>
      <c r="D2142" s="229" t="str">
        <f t="shared" si="645"/>
        <v/>
      </c>
      <c r="E2142" s="230"/>
      <c r="F2142" s="231">
        <f t="shared" si="646"/>
        <v>0</v>
      </c>
      <c r="G2142" s="296">
        <f t="shared" si="647"/>
        <v>0</v>
      </c>
    </row>
    <row r="2143" spans="1:7" s="232" customFormat="1" ht="24" customHeight="1" x14ac:dyDescent="0.2">
      <c r="A2143" s="229" t="str">
        <f t="shared" si="643"/>
        <v/>
      </c>
      <c r="B2143" s="227" t="str">
        <f t="shared" si="644"/>
        <v/>
      </c>
      <c r="C2143" s="228"/>
      <c r="D2143" s="229" t="str">
        <f t="shared" si="645"/>
        <v/>
      </c>
      <c r="E2143" s="230"/>
      <c r="F2143" s="231">
        <f t="shared" si="646"/>
        <v>0</v>
      </c>
      <c r="G2143" s="296">
        <f t="shared" si="647"/>
        <v>0</v>
      </c>
    </row>
    <row r="2144" spans="1:7" s="232" customFormat="1" ht="24" customHeight="1" x14ac:dyDescent="0.2">
      <c r="A2144" s="229" t="str">
        <f t="shared" si="643"/>
        <v/>
      </c>
      <c r="B2144" s="227" t="str">
        <f t="shared" si="644"/>
        <v/>
      </c>
      <c r="C2144" s="228"/>
      <c r="D2144" s="229" t="str">
        <f t="shared" si="645"/>
        <v/>
      </c>
      <c r="E2144" s="230"/>
      <c r="F2144" s="231">
        <f t="shared" si="646"/>
        <v>0</v>
      </c>
      <c r="G2144" s="296">
        <f t="shared" si="647"/>
        <v>0</v>
      </c>
    </row>
    <row r="2145" spans="1:7" s="232" customFormat="1" ht="24" customHeight="1" x14ac:dyDescent="0.2">
      <c r="A2145" s="229" t="str">
        <f t="shared" si="643"/>
        <v/>
      </c>
      <c r="B2145" s="227" t="str">
        <f t="shared" si="644"/>
        <v/>
      </c>
      <c r="C2145" s="228"/>
      <c r="D2145" s="229" t="str">
        <f t="shared" si="645"/>
        <v/>
      </c>
      <c r="E2145" s="230"/>
      <c r="F2145" s="231">
        <f t="shared" si="646"/>
        <v>0</v>
      </c>
      <c r="G2145" s="296">
        <f t="shared" si="647"/>
        <v>0</v>
      </c>
    </row>
    <row r="2146" spans="1:7" s="232" customFormat="1" ht="24" customHeight="1" x14ac:dyDescent="0.2">
      <c r="A2146" s="229" t="str">
        <f t="shared" si="643"/>
        <v/>
      </c>
      <c r="B2146" s="227" t="str">
        <f t="shared" si="644"/>
        <v/>
      </c>
      <c r="C2146" s="228"/>
      <c r="D2146" s="229" t="str">
        <f t="shared" si="645"/>
        <v/>
      </c>
      <c r="E2146" s="230"/>
      <c r="F2146" s="231">
        <f t="shared" si="646"/>
        <v>0</v>
      </c>
      <c r="G2146" s="296">
        <f t="shared" si="647"/>
        <v>0</v>
      </c>
    </row>
    <row r="2147" spans="1:7" s="232" customFormat="1" ht="24" customHeight="1" x14ac:dyDescent="0.2">
      <c r="A2147" s="229" t="str">
        <f t="shared" si="643"/>
        <v/>
      </c>
      <c r="B2147" s="227" t="str">
        <f t="shared" si="644"/>
        <v/>
      </c>
      <c r="C2147" s="228"/>
      <c r="D2147" s="229" t="str">
        <f t="shared" si="645"/>
        <v/>
      </c>
      <c r="E2147" s="230"/>
      <c r="F2147" s="231">
        <f t="shared" si="646"/>
        <v>0</v>
      </c>
      <c r="G2147" s="296">
        <f t="shared" si="647"/>
        <v>0</v>
      </c>
    </row>
    <row r="2148" spans="1:7" ht="24" customHeight="1" x14ac:dyDescent="0.2">
      <c r="A2148" s="300"/>
      <c r="B2148" s="103"/>
      <c r="C2148" s="97"/>
      <c r="D2148" s="103"/>
      <c r="E2148" s="104"/>
      <c r="F2148" s="368" t="s">
        <v>33</v>
      </c>
      <c r="G2148" s="298">
        <f>SUBTOTAL(9,G2139:G2147)</f>
        <v>0</v>
      </c>
    </row>
    <row r="2149" spans="1:7" ht="24" customHeight="1" x14ac:dyDescent="0.2">
      <c r="A2149" s="301"/>
      <c r="B2149" s="103"/>
      <c r="C2149" s="97"/>
      <c r="D2149" s="103"/>
      <c r="E2149" s="104"/>
      <c r="F2149" s="105"/>
      <c r="G2149" s="299"/>
    </row>
    <row r="2150" spans="1:7" ht="24" customHeight="1" x14ac:dyDescent="0.2">
      <c r="A2150" s="302" t="str">
        <f>B2108</f>
        <v/>
      </c>
      <c r="B2150" s="303" t="str">
        <f>C2108</f>
        <v/>
      </c>
      <c r="C2150" s="111"/>
      <c r="D2150" s="111" t="s">
        <v>34</v>
      </c>
      <c r="E2150" s="112"/>
      <c r="F2150" s="305" t="s">
        <v>35</v>
      </c>
      <c r="G2150" s="304">
        <f>SUBTOTAL(9,G2113:G2149)</f>
        <v>0</v>
      </c>
    </row>
    <row r="2152" spans="1:7" ht="24" customHeight="1" x14ac:dyDescent="0.2">
      <c r="A2152" s="284" t="s">
        <v>37</v>
      </c>
      <c r="B2152" s="285"/>
      <c r="C2152" s="285"/>
      <c r="D2152" s="285"/>
      <c r="E2152" s="285"/>
      <c r="F2152" s="285"/>
      <c r="G2152" s="286"/>
    </row>
    <row r="2153" spans="1:7" ht="24" customHeight="1" x14ac:dyDescent="0.2">
      <c r="A2153" s="287" t="s">
        <v>602</v>
      </c>
      <c r="B2153" s="99" t="str">
        <f>Comitente</f>
        <v>DIRECCION PROVINCIAL REDES DE GAS</v>
      </c>
      <c r="C2153" s="94"/>
      <c r="D2153" s="100"/>
      <c r="E2153" s="100"/>
      <c r="F2153" s="101"/>
      <c r="G2153" s="288"/>
    </row>
    <row r="2154" spans="1:7" ht="24" customHeight="1" x14ac:dyDescent="0.2">
      <c r="A2154" s="287" t="s">
        <v>603</v>
      </c>
      <c r="B2154" s="99">
        <f>Contratista</f>
        <v>0</v>
      </c>
      <c r="C2154" s="95"/>
      <c r="D2154" s="95"/>
      <c r="E2154" s="95"/>
      <c r="F2154" s="102"/>
      <c r="G2154" s="289"/>
    </row>
    <row r="2155" spans="1:7" ht="24" customHeight="1" x14ac:dyDescent="0.2">
      <c r="A2155" s="287" t="s">
        <v>24</v>
      </c>
      <c r="B2155" s="99" t="str">
        <f>Obra</f>
        <v>“SERVICIO de MANTENIMIENTO de las INSTALACIONES de GAS en los ESTABLECIMIENTOS EDUCATIVOS”</v>
      </c>
      <c r="C2155" s="95"/>
      <c r="D2155" s="95"/>
      <c r="E2155" s="95"/>
      <c r="F2155" s="102" t="s">
        <v>38</v>
      </c>
      <c r="G2155" s="290">
        <f>Fecha_Base</f>
        <v>0</v>
      </c>
    </row>
    <row r="2156" spans="1:7" ht="24" customHeight="1" x14ac:dyDescent="0.2">
      <c r="A2156" s="291" t="s">
        <v>601</v>
      </c>
      <c r="B2156" s="96" t="str">
        <f>Ubicación</f>
        <v>DEPARTAMENTO JACHAL A</v>
      </c>
      <c r="C2156" s="96"/>
      <c r="D2156" s="103"/>
      <c r="E2156" s="104"/>
      <c r="F2156" s="105"/>
      <c r="G2156" s="292"/>
    </row>
    <row r="2157" spans="1:7" ht="24" customHeight="1" x14ac:dyDescent="0.2">
      <c r="A2157" s="291" t="s">
        <v>39</v>
      </c>
      <c r="B2157" s="106" t="str">
        <f>IFERROR(VALUE(LEFT(B2158,FIND(".",B2158)-1)),"")</f>
        <v/>
      </c>
      <c r="C2157" s="97" t="str">
        <f>IFERROR(VLOOKUP(B2157,Tabla_CyP,2,FALSE),"")</f>
        <v/>
      </c>
      <c r="D2157" s="97"/>
      <c r="E2157" s="104"/>
      <c r="F2157" s="105"/>
      <c r="G2157" s="292"/>
    </row>
    <row r="2158" spans="1:7" ht="24" customHeight="1" x14ac:dyDescent="0.2">
      <c r="A2158" s="291" t="s">
        <v>25</v>
      </c>
      <c r="B2158" s="107" t="str">
        <f>IFERROR(VLOOKUP(COUNTIF($A$1:A2158,"ANALISIS DE PRECIOS"),Tabla_NumeroItem,2,FALSE),"")</f>
        <v/>
      </c>
      <c r="C2158" s="97" t="str">
        <f>IFERROR(VLOOKUP(B2158,Tabla_CyP,2,FALSE),"")</f>
        <v/>
      </c>
      <c r="D2158" s="103"/>
      <c r="E2158" s="104"/>
      <c r="F2158" s="102" t="s">
        <v>26</v>
      </c>
      <c r="G2158" s="293" t="str">
        <f>IFERROR(VLOOKUP(B2158,Tabla_CyP,4,FALSE),"")</f>
        <v/>
      </c>
    </row>
    <row r="2159" spans="1:7" ht="24" customHeight="1" x14ac:dyDescent="0.2">
      <c r="A2159" s="291"/>
      <c r="B2159" s="96"/>
      <c r="C2159" s="97"/>
      <c r="D2159" s="103"/>
      <c r="E2159" s="104"/>
      <c r="F2159" s="105"/>
      <c r="G2159" s="292"/>
    </row>
    <row r="2160" spans="1:7" ht="24" customHeight="1" x14ac:dyDescent="0.2">
      <c r="A2160" s="389" t="s">
        <v>507</v>
      </c>
      <c r="B2160" s="390"/>
      <c r="C2160" s="391" t="s">
        <v>0</v>
      </c>
      <c r="D2160" s="391" t="s">
        <v>27</v>
      </c>
      <c r="E2160" s="393" t="s">
        <v>28</v>
      </c>
      <c r="F2160" s="387" t="s">
        <v>29</v>
      </c>
      <c r="G2160" s="387" t="s">
        <v>30</v>
      </c>
    </row>
    <row r="2161" spans="1:123" s="109" customFormat="1" ht="24" customHeight="1" x14ac:dyDescent="0.2">
      <c r="A2161" s="108" t="s">
        <v>508</v>
      </c>
      <c r="B2161" s="108" t="s">
        <v>509</v>
      </c>
      <c r="C2161" s="392"/>
      <c r="D2161" s="392"/>
      <c r="E2161" s="394"/>
      <c r="F2161" s="388"/>
      <c r="G2161" s="388"/>
      <c r="H2161" s="233"/>
      <c r="I2161" s="233"/>
      <c r="J2161" s="233"/>
      <c r="K2161" s="233"/>
      <c r="L2161" s="233"/>
      <c r="M2161" s="233"/>
      <c r="N2161" s="233"/>
      <c r="O2161" s="233"/>
      <c r="P2161" s="233"/>
      <c r="Q2161" s="233"/>
      <c r="R2161" s="233"/>
      <c r="S2161" s="233"/>
      <c r="T2161" s="233"/>
      <c r="U2161" s="233"/>
      <c r="V2161" s="233"/>
      <c r="W2161" s="233"/>
      <c r="X2161" s="233"/>
      <c r="Y2161" s="233"/>
      <c r="Z2161" s="233"/>
      <c r="AA2161" s="233"/>
      <c r="AB2161" s="233"/>
      <c r="AC2161" s="233"/>
      <c r="AD2161" s="233"/>
      <c r="AE2161" s="233"/>
      <c r="AF2161" s="233"/>
      <c r="AG2161" s="233"/>
      <c r="AH2161" s="233"/>
      <c r="AI2161" s="233"/>
      <c r="AJ2161" s="233"/>
      <c r="AK2161" s="233"/>
      <c r="AL2161" s="233"/>
      <c r="AM2161" s="233"/>
      <c r="AN2161" s="233"/>
      <c r="AO2161" s="233"/>
      <c r="AP2161" s="233"/>
      <c r="AQ2161" s="233"/>
      <c r="AR2161" s="233"/>
      <c r="AS2161" s="233"/>
      <c r="AT2161" s="233"/>
      <c r="AU2161" s="233"/>
      <c r="AV2161" s="233"/>
      <c r="AW2161" s="233"/>
      <c r="AX2161" s="233"/>
      <c r="AY2161" s="233"/>
      <c r="AZ2161" s="233"/>
      <c r="BA2161" s="233"/>
      <c r="BB2161" s="233"/>
      <c r="BC2161" s="233"/>
      <c r="BD2161" s="233"/>
      <c r="BE2161" s="233"/>
      <c r="BF2161" s="233"/>
      <c r="BG2161" s="233"/>
      <c r="BH2161" s="233"/>
      <c r="BI2161" s="233"/>
      <c r="BJ2161" s="233"/>
      <c r="BK2161" s="233"/>
      <c r="BL2161" s="233"/>
      <c r="BM2161" s="233"/>
      <c r="BN2161" s="233"/>
      <c r="BO2161" s="233"/>
      <c r="BP2161" s="233"/>
      <c r="BQ2161" s="233"/>
      <c r="BR2161" s="233"/>
      <c r="BS2161" s="233"/>
      <c r="BT2161" s="233"/>
      <c r="BU2161" s="233"/>
      <c r="BV2161" s="233"/>
      <c r="BW2161" s="233"/>
      <c r="BX2161" s="233"/>
      <c r="BY2161" s="233"/>
      <c r="BZ2161" s="233"/>
      <c r="CA2161" s="233"/>
      <c r="CB2161" s="233"/>
      <c r="CC2161" s="233"/>
      <c r="CD2161" s="233"/>
      <c r="CE2161" s="233"/>
      <c r="CF2161" s="233"/>
      <c r="CG2161" s="233"/>
      <c r="CH2161" s="233"/>
      <c r="CI2161" s="233"/>
      <c r="CJ2161" s="233"/>
      <c r="CK2161" s="233"/>
      <c r="CL2161" s="233"/>
      <c r="CM2161" s="233"/>
      <c r="CN2161" s="233"/>
      <c r="CO2161" s="233"/>
      <c r="CP2161" s="233"/>
      <c r="CQ2161" s="233"/>
      <c r="CR2161" s="233"/>
      <c r="CS2161" s="233"/>
      <c r="CT2161" s="233"/>
      <c r="CU2161" s="233"/>
      <c r="CV2161" s="233"/>
      <c r="CW2161" s="233"/>
      <c r="CX2161" s="233"/>
      <c r="CY2161" s="233"/>
      <c r="CZ2161" s="233"/>
      <c r="DA2161" s="233"/>
      <c r="DB2161" s="233"/>
      <c r="DC2161" s="233"/>
      <c r="DD2161" s="233"/>
      <c r="DE2161" s="233"/>
      <c r="DF2161" s="233"/>
      <c r="DG2161" s="233"/>
      <c r="DH2161" s="233"/>
      <c r="DI2161" s="233"/>
      <c r="DJ2161" s="233"/>
      <c r="DK2161" s="233"/>
      <c r="DL2161" s="233"/>
      <c r="DM2161" s="233"/>
      <c r="DN2161" s="233"/>
      <c r="DO2161" s="233"/>
      <c r="DP2161" s="233"/>
      <c r="DQ2161" s="233"/>
      <c r="DR2161" s="233"/>
      <c r="DS2161" s="233"/>
    </row>
    <row r="2162" spans="1:123" ht="24" customHeight="1" x14ac:dyDescent="0.2">
      <c r="A2162" s="369"/>
      <c r="B2162" s="110"/>
      <c r="C2162" s="367" t="s">
        <v>604</v>
      </c>
      <c r="D2162" s="111"/>
      <c r="E2162" s="112"/>
      <c r="F2162" s="113"/>
      <c r="G2162" s="295"/>
    </row>
    <row r="2163" spans="1:123" s="232" customFormat="1" ht="24" customHeight="1" x14ac:dyDescent="0.2">
      <c r="A2163" s="229" t="str">
        <f t="shared" ref="A2163:A2176" si="648">IFERROR(VLOOKUP(C2163,Tabla_Insumos,4,FALSE),"")</f>
        <v/>
      </c>
      <c r="B2163" s="227" t="str">
        <f t="shared" ref="B2163:B2176" si="649">IFERROR(VLOOKUP(C2163,Tabla_Insumos,5,FALSE),"")</f>
        <v/>
      </c>
      <c r="C2163" s="228"/>
      <c r="D2163" s="229" t="str">
        <f t="shared" ref="D2163:D2176" si="650">IFERROR(VLOOKUP(C2163,Tabla_Insumos,2,FALSE),"")</f>
        <v/>
      </c>
      <c r="E2163" s="230"/>
      <c r="F2163" s="231">
        <f t="shared" ref="F2163:F2176" si="651">IFERROR(VLOOKUP(C2163,Tabla_Insumos,3,FALSE),0)</f>
        <v>0</v>
      </c>
      <c r="G2163" s="296">
        <f>ROUND(E2163*F2163,2)</f>
        <v>0</v>
      </c>
    </row>
    <row r="2164" spans="1:123" s="232" customFormat="1" ht="24" customHeight="1" x14ac:dyDescent="0.2">
      <c r="A2164" s="229" t="str">
        <f t="shared" si="648"/>
        <v/>
      </c>
      <c r="B2164" s="227" t="str">
        <f t="shared" si="649"/>
        <v/>
      </c>
      <c r="C2164" s="228"/>
      <c r="D2164" s="229" t="str">
        <f t="shared" si="650"/>
        <v/>
      </c>
      <c r="E2164" s="230"/>
      <c r="F2164" s="231">
        <f t="shared" si="651"/>
        <v>0</v>
      </c>
      <c r="G2164" s="296">
        <f t="shared" ref="G2164:G2176" si="652">ROUND(E2164*F2164,2)</f>
        <v>0</v>
      </c>
    </row>
    <row r="2165" spans="1:123" s="232" customFormat="1" ht="24" customHeight="1" x14ac:dyDescent="0.2">
      <c r="A2165" s="229" t="str">
        <f t="shared" si="648"/>
        <v/>
      </c>
      <c r="B2165" s="227" t="str">
        <f t="shared" si="649"/>
        <v/>
      </c>
      <c r="C2165" s="228"/>
      <c r="D2165" s="229" t="str">
        <f t="shared" si="650"/>
        <v/>
      </c>
      <c r="E2165" s="230"/>
      <c r="F2165" s="231">
        <f t="shared" si="651"/>
        <v>0</v>
      </c>
      <c r="G2165" s="296">
        <f t="shared" si="652"/>
        <v>0</v>
      </c>
    </row>
    <row r="2166" spans="1:123" s="232" customFormat="1" ht="24" customHeight="1" x14ac:dyDescent="0.2">
      <c r="A2166" s="229" t="str">
        <f t="shared" si="648"/>
        <v/>
      </c>
      <c r="B2166" s="227" t="str">
        <f t="shared" si="649"/>
        <v/>
      </c>
      <c r="C2166" s="228"/>
      <c r="D2166" s="229" t="str">
        <f t="shared" si="650"/>
        <v/>
      </c>
      <c r="E2166" s="230"/>
      <c r="F2166" s="231">
        <f t="shared" si="651"/>
        <v>0</v>
      </c>
      <c r="G2166" s="296">
        <f t="shared" si="652"/>
        <v>0</v>
      </c>
    </row>
    <row r="2167" spans="1:123" s="232" customFormat="1" ht="24" customHeight="1" x14ac:dyDescent="0.2">
      <c r="A2167" s="229" t="str">
        <f t="shared" si="648"/>
        <v/>
      </c>
      <c r="B2167" s="227" t="str">
        <f t="shared" si="649"/>
        <v/>
      </c>
      <c r="C2167" s="228"/>
      <c r="D2167" s="229" t="str">
        <f t="shared" si="650"/>
        <v/>
      </c>
      <c r="E2167" s="230"/>
      <c r="F2167" s="231">
        <f t="shared" si="651"/>
        <v>0</v>
      </c>
      <c r="G2167" s="296">
        <f t="shared" si="652"/>
        <v>0</v>
      </c>
    </row>
    <row r="2168" spans="1:123" s="232" customFormat="1" ht="24" customHeight="1" x14ac:dyDescent="0.2">
      <c r="A2168" s="229" t="str">
        <f t="shared" si="648"/>
        <v/>
      </c>
      <c r="B2168" s="227" t="str">
        <f t="shared" si="649"/>
        <v/>
      </c>
      <c r="C2168" s="228"/>
      <c r="D2168" s="229" t="str">
        <f t="shared" si="650"/>
        <v/>
      </c>
      <c r="E2168" s="230"/>
      <c r="F2168" s="231">
        <f t="shared" si="651"/>
        <v>0</v>
      </c>
      <c r="G2168" s="296">
        <f t="shared" si="652"/>
        <v>0</v>
      </c>
    </row>
    <row r="2169" spans="1:123" s="232" customFormat="1" ht="24" customHeight="1" x14ac:dyDescent="0.2">
      <c r="A2169" s="229" t="str">
        <f t="shared" si="648"/>
        <v/>
      </c>
      <c r="B2169" s="227" t="str">
        <f t="shared" si="649"/>
        <v/>
      </c>
      <c r="C2169" s="228"/>
      <c r="D2169" s="229" t="str">
        <f t="shared" si="650"/>
        <v/>
      </c>
      <c r="E2169" s="230"/>
      <c r="F2169" s="231">
        <f t="shared" si="651"/>
        <v>0</v>
      </c>
      <c r="G2169" s="296">
        <f t="shared" si="652"/>
        <v>0</v>
      </c>
    </row>
    <row r="2170" spans="1:123" s="232" customFormat="1" ht="24" customHeight="1" x14ac:dyDescent="0.2">
      <c r="A2170" s="229" t="str">
        <f t="shared" si="648"/>
        <v/>
      </c>
      <c r="B2170" s="227" t="str">
        <f t="shared" si="649"/>
        <v/>
      </c>
      <c r="C2170" s="228"/>
      <c r="D2170" s="229" t="str">
        <f t="shared" si="650"/>
        <v/>
      </c>
      <c r="E2170" s="230"/>
      <c r="F2170" s="231">
        <f t="shared" si="651"/>
        <v>0</v>
      </c>
      <c r="G2170" s="296">
        <f t="shared" si="652"/>
        <v>0</v>
      </c>
    </row>
    <row r="2171" spans="1:123" s="232" customFormat="1" ht="24" customHeight="1" x14ac:dyDescent="0.2">
      <c r="A2171" s="229" t="str">
        <f t="shared" si="648"/>
        <v/>
      </c>
      <c r="B2171" s="227" t="str">
        <f t="shared" si="649"/>
        <v/>
      </c>
      <c r="C2171" s="228"/>
      <c r="D2171" s="229" t="str">
        <f t="shared" si="650"/>
        <v/>
      </c>
      <c r="E2171" s="230"/>
      <c r="F2171" s="231">
        <f t="shared" si="651"/>
        <v>0</v>
      </c>
      <c r="G2171" s="296">
        <f t="shared" si="652"/>
        <v>0</v>
      </c>
    </row>
    <row r="2172" spans="1:123" s="232" customFormat="1" ht="24" customHeight="1" x14ac:dyDescent="0.2">
      <c r="A2172" s="229" t="str">
        <f t="shared" si="648"/>
        <v/>
      </c>
      <c r="B2172" s="227" t="str">
        <f t="shared" si="649"/>
        <v/>
      </c>
      <c r="C2172" s="228"/>
      <c r="D2172" s="229" t="str">
        <f t="shared" si="650"/>
        <v/>
      </c>
      <c r="E2172" s="230"/>
      <c r="F2172" s="231">
        <f t="shared" si="651"/>
        <v>0</v>
      </c>
      <c r="G2172" s="296">
        <f t="shared" si="652"/>
        <v>0</v>
      </c>
    </row>
    <row r="2173" spans="1:123" s="232" customFormat="1" ht="24" customHeight="1" x14ac:dyDescent="0.2">
      <c r="A2173" s="229" t="str">
        <f t="shared" si="648"/>
        <v/>
      </c>
      <c r="B2173" s="227" t="str">
        <f t="shared" si="649"/>
        <v/>
      </c>
      <c r="C2173" s="228"/>
      <c r="D2173" s="229" t="str">
        <f t="shared" si="650"/>
        <v/>
      </c>
      <c r="E2173" s="230"/>
      <c r="F2173" s="231">
        <f t="shared" si="651"/>
        <v>0</v>
      </c>
      <c r="G2173" s="296">
        <f t="shared" si="652"/>
        <v>0</v>
      </c>
    </row>
    <row r="2174" spans="1:123" s="232" customFormat="1" ht="24" customHeight="1" x14ac:dyDescent="0.2">
      <c r="A2174" s="229" t="str">
        <f t="shared" si="648"/>
        <v/>
      </c>
      <c r="B2174" s="227" t="str">
        <f t="shared" si="649"/>
        <v/>
      </c>
      <c r="C2174" s="228"/>
      <c r="D2174" s="229" t="str">
        <f t="shared" si="650"/>
        <v/>
      </c>
      <c r="E2174" s="230"/>
      <c r="F2174" s="231">
        <f t="shared" si="651"/>
        <v>0</v>
      </c>
      <c r="G2174" s="296">
        <f t="shared" si="652"/>
        <v>0</v>
      </c>
    </row>
    <row r="2175" spans="1:123" s="232" customFormat="1" ht="24" customHeight="1" x14ac:dyDescent="0.2">
      <c r="A2175" s="229" t="str">
        <f t="shared" si="648"/>
        <v/>
      </c>
      <c r="B2175" s="227" t="str">
        <f t="shared" si="649"/>
        <v/>
      </c>
      <c r="C2175" s="228"/>
      <c r="D2175" s="229" t="str">
        <f t="shared" si="650"/>
        <v/>
      </c>
      <c r="E2175" s="230"/>
      <c r="F2175" s="231">
        <f t="shared" si="651"/>
        <v>0</v>
      </c>
      <c r="G2175" s="296">
        <f t="shared" si="652"/>
        <v>0</v>
      </c>
    </row>
    <row r="2176" spans="1:123" s="232" customFormat="1" ht="24" customHeight="1" x14ac:dyDescent="0.2">
      <c r="A2176" s="229" t="str">
        <f t="shared" si="648"/>
        <v/>
      </c>
      <c r="B2176" s="227" t="str">
        <f t="shared" si="649"/>
        <v/>
      </c>
      <c r="C2176" s="228"/>
      <c r="D2176" s="229" t="str">
        <f t="shared" si="650"/>
        <v/>
      </c>
      <c r="E2176" s="230"/>
      <c r="F2176" s="231">
        <f t="shared" si="651"/>
        <v>0</v>
      </c>
      <c r="G2176" s="296">
        <f t="shared" si="652"/>
        <v>0</v>
      </c>
    </row>
    <row r="2177" spans="1:7" ht="24" customHeight="1" x14ac:dyDescent="0.2">
      <c r="A2177" s="297"/>
      <c r="B2177" s="97"/>
      <c r="C2177" s="97"/>
      <c r="D2177" s="103"/>
      <c r="E2177" s="104"/>
      <c r="F2177" s="368" t="s">
        <v>31</v>
      </c>
      <c r="G2177" s="298">
        <f>SUBTOTAL(9,G2163:G2176)</f>
        <v>0</v>
      </c>
    </row>
    <row r="2178" spans="1:7" ht="24" customHeight="1" x14ac:dyDescent="0.2">
      <c r="A2178" s="297"/>
      <c r="B2178" s="97"/>
      <c r="C2178" s="366" t="s">
        <v>605</v>
      </c>
      <c r="D2178" s="103"/>
      <c r="E2178" s="104"/>
      <c r="F2178" s="105"/>
      <c r="G2178" s="299"/>
    </row>
    <row r="2179" spans="1:7" s="232" customFormat="1" ht="24" customHeight="1" x14ac:dyDescent="0.2">
      <c r="A2179" s="229" t="str">
        <f t="shared" ref="A2179:A2186" si="653">IFERROR(VLOOKUP(C2179,Tabla_Insumos,4,FALSE),"")</f>
        <v/>
      </c>
      <c r="B2179" s="227">
        <f t="shared" ref="B2179:B2186" si="654">IFERROR(VLOOKUP(A2179,Tabla_Indices,5,FALSE),"")</f>
        <v>0</v>
      </c>
      <c r="C2179" s="228"/>
      <c r="D2179" s="229" t="str">
        <f t="shared" ref="D2179:D2186" si="655">IFERROR(VLOOKUP(C2179,Tabla_Insumos,2,FALSE),"")</f>
        <v/>
      </c>
      <c r="E2179" s="230"/>
      <c r="F2179" s="231">
        <f t="shared" ref="F2179:F2186" si="656">IFERROR(VLOOKUP(C2179,Tabla_Insumos,3,FALSE),0)</f>
        <v>0</v>
      </c>
      <c r="G2179" s="296">
        <f>ROUND(E2179*F2179,2)</f>
        <v>0</v>
      </c>
    </row>
    <row r="2180" spans="1:7" s="232" customFormat="1" ht="24" customHeight="1" x14ac:dyDescent="0.2">
      <c r="A2180" s="229" t="str">
        <f t="shared" si="653"/>
        <v/>
      </c>
      <c r="B2180" s="227">
        <f t="shared" si="654"/>
        <v>0</v>
      </c>
      <c r="C2180" s="228"/>
      <c r="D2180" s="229" t="str">
        <f t="shared" si="655"/>
        <v/>
      </c>
      <c r="E2180" s="230"/>
      <c r="F2180" s="231">
        <f t="shared" si="656"/>
        <v>0</v>
      </c>
      <c r="G2180" s="296">
        <f>ROUND(E2180*F2180,2)</f>
        <v>0</v>
      </c>
    </row>
    <row r="2181" spans="1:7" s="232" customFormat="1" ht="24" customHeight="1" x14ac:dyDescent="0.2">
      <c r="A2181" s="229" t="str">
        <f t="shared" si="653"/>
        <v/>
      </c>
      <c r="B2181" s="227">
        <f t="shared" si="654"/>
        <v>0</v>
      </c>
      <c r="C2181" s="228"/>
      <c r="D2181" s="229" t="str">
        <f t="shared" si="655"/>
        <v/>
      </c>
      <c r="E2181" s="230"/>
      <c r="F2181" s="231">
        <f t="shared" si="656"/>
        <v>0</v>
      </c>
      <c r="G2181" s="296">
        <f t="shared" ref="G2181:G2186" si="657">ROUND(E2181*F2181,2)</f>
        <v>0</v>
      </c>
    </row>
    <row r="2182" spans="1:7" s="232" customFormat="1" ht="24" customHeight="1" x14ac:dyDescent="0.2">
      <c r="A2182" s="229" t="str">
        <f t="shared" si="653"/>
        <v/>
      </c>
      <c r="B2182" s="227">
        <f t="shared" si="654"/>
        <v>0</v>
      </c>
      <c r="C2182" s="228"/>
      <c r="D2182" s="229" t="str">
        <f t="shared" si="655"/>
        <v/>
      </c>
      <c r="E2182" s="230"/>
      <c r="F2182" s="231">
        <f t="shared" si="656"/>
        <v>0</v>
      </c>
      <c r="G2182" s="296">
        <f t="shared" si="657"/>
        <v>0</v>
      </c>
    </row>
    <row r="2183" spans="1:7" s="232" customFormat="1" ht="24" customHeight="1" x14ac:dyDescent="0.2">
      <c r="A2183" s="229" t="str">
        <f t="shared" si="653"/>
        <v/>
      </c>
      <c r="B2183" s="227">
        <f t="shared" si="654"/>
        <v>0</v>
      </c>
      <c r="C2183" s="228"/>
      <c r="D2183" s="229" t="str">
        <f t="shared" si="655"/>
        <v/>
      </c>
      <c r="E2183" s="230"/>
      <c r="F2183" s="231">
        <f t="shared" si="656"/>
        <v>0</v>
      </c>
      <c r="G2183" s="296">
        <f t="shared" si="657"/>
        <v>0</v>
      </c>
    </row>
    <row r="2184" spans="1:7" s="232" customFormat="1" ht="24" customHeight="1" x14ac:dyDescent="0.2">
      <c r="A2184" s="229" t="str">
        <f t="shared" si="653"/>
        <v/>
      </c>
      <c r="B2184" s="227">
        <f t="shared" si="654"/>
        <v>0</v>
      </c>
      <c r="C2184" s="228"/>
      <c r="D2184" s="229" t="str">
        <f t="shared" si="655"/>
        <v/>
      </c>
      <c r="E2184" s="230"/>
      <c r="F2184" s="231">
        <f t="shared" si="656"/>
        <v>0</v>
      </c>
      <c r="G2184" s="296">
        <f t="shared" si="657"/>
        <v>0</v>
      </c>
    </row>
    <row r="2185" spans="1:7" s="232" customFormat="1" ht="24" customHeight="1" x14ac:dyDescent="0.2">
      <c r="A2185" s="229" t="str">
        <f t="shared" si="653"/>
        <v/>
      </c>
      <c r="B2185" s="227">
        <f t="shared" si="654"/>
        <v>0</v>
      </c>
      <c r="C2185" s="228"/>
      <c r="D2185" s="229" t="str">
        <f t="shared" si="655"/>
        <v/>
      </c>
      <c r="E2185" s="230"/>
      <c r="F2185" s="231">
        <f t="shared" si="656"/>
        <v>0</v>
      </c>
      <c r="G2185" s="296">
        <f t="shared" si="657"/>
        <v>0</v>
      </c>
    </row>
    <row r="2186" spans="1:7" s="232" customFormat="1" ht="24" customHeight="1" x14ac:dyDescent="0.2">
      <c r="A2186" s="229" t="str">
        <f t="shared" si="653"/>
        <v/>
      </c>
      <c r="B2186" s="227">
        <f t="shared" si="654"/>
        <v>0</v>
      </c>
      <c r="C2186" s="228"/>
      <c r="D2186" s="229" t="str">
        <f t="shared" si="655"/>
        <v/>
      </c>
      <c r="E2186" s="230"/>
      <c r="F2186" s="231">
        <f t="shared" si="656"/>
        <v>0</v>
      </c>
      <c r="G2186" s="296">
        <f t="shared" si="657"/>
        <v>0</v>
      </c>
    </row>
    <row r="2187" spans="1:7" ht="24" customHeight="1" x14ac:dyDescent="0.2">
      <c r="A2187" s="297"/>
      <c r="B2187" s="97"/>
      <c r="C2187" s="97"/>
      <c r="D2187" s="103"/>
      <c r="E2187" s="104"/>
      <c r="F2187" s="368" t="s">
        <v>32</v>
      </c>
      <c r="G2187" s="298">
        <f>SUBTOTAL(9,G2179:G2186)</f>
        <v>0</v>
      </c>
    </row>
    <row r="2188" spans="1:7" ht="24" customHeight="1" x14ac:dyDescent="0.2">
      <c r="A2188" s="297"/>
      <c r="B2188" s="97"/>
      <c r="C2188" s="366" t="s">
        <v>606</v>
      </c>
      <c r="D2188" s="103"/>
      <c r="E2188" s="104"/>
      <c r="F2188" s="105"/>
      <c r="G2188" s="299"/>
    </row>
    <row r="2189" spans="1:7" s="232" customFormat="1" ht="24" customHeight="1" x14ac:dyDescent="0.2">
      <c r="A2189" s="229" t="str">
        <f t="shared" ref="A2189:A2197" si="658">IFERROR(VLOOKUP(C2189,Tabla_Insumos,4,FALSE),"")</f>
        <v/>
      </c>
      <c r="B2189" s="227" t="str">
        <f t="shared" ref="B2189:B2197" si="659">IFERROR(VLOOKUP(C2189,Tabla_Insumos,5,FALSE),"")</f>
        <v/>
      </c>
      <c r="C2189" s="228"/>
      <c r="D2189" s="229" t="str">
        <f t="shared" ref="D2189:D2197" si="660">IFERROR(VLOOKUP(C2189,Tabla_Insumos,2,FALSE),"")</f>
        <v/>
      </c>
      <c r="E2189" s="230"/>
      <c r="F2189" s="231">
        <f t="shared" ref="F2189:F2197" si="661">IFERROR(VLOOKUP(C2189,Tabla_Insumos,3,FALSE),0)</f>
        <v>0</v>
      </c>
      <c r="G2189" s="296">
        <f t="shared" ref="G2189:G2197" si="662">ROUND(E2189*F2189,2)</f>
        <v>0</v>
      </c>
    </row>
    <row r="2190" spans="1:7" s="232" customFormat="1" ht="24" customHeight="1" x14ac:dyDescent="0.2">
      <c r="A2190" s="229" t="str">
        <f t="shared" si="658"/>
        <v/>
      </c>
      <c r="B2190" s="227" t="str">
        <f t="shared" si="659"/>
        <v/>
      </c>
      <c r="C2190" s="228"/>
      <c r="D2190" s="229" t="str">
        <f t="shared" si="660"/>
        <v/>
      </c>
      <c r="E2190" s="230"/>
      <c r="F2190" s="231">
        <f t="shared" si="661"/>
        <v>0</v>
      </c>
      <c r="G2190" s="296">
        <f t="shared" si="662"/>
        <v>0</v>
      </c>
    </row>
    <row r="2191" spans="1:7" s="232" customFormat="1" ht="24" customHeight="1" x14ac:dyDescent="0.2">
      <c r="A2191" s="229" t="str">
        <f t="shared" si="658"/>
        <v/>
      </c>
      <c r="B2191" s="227" t="str">
        <f t="shared" si="659"/>
        <v/>
      </c>
      <c r="C2191" s="228"/>
      <c r="D2191" s="229" t="str">
        <f t="shared" si="660"/>
        <v/>
      </c>
      <c r="E2191" s="230"/>
      <c r="F2191" s="231">
        <f t="shared" si="661"/>
        <v>0</v>
      </c>
      <c r="G2191" s="296">
        <f t="shared" si="662"/>
        <v>0</v>
      </c>
    </row>
    <row r="2192" spans="1:7" s="232" customFormat="1" ht="24" customHeight="1" x14ac:dyDescent="0.2">
      <c r="A2192" s="229" t="str">
        <f t="shared" si="658"/>
        <v/>
      </c>
      <c r="B2192" s="227" t="str">
        <f t="shared" si="659"/>
        <v/>
      </c>
      <c r="C2192" s="228"/>
      <c r="D2192" s="229" t="str">
        <f t="shared" si="660"/>
        <v/>
      </c>
      <c r="E2192" s="230"/>
      <c r="F2192" s="231">
        <f t="shared" si="661"/>
        <v>0</v>
      </c>
      <c r="G2192" s="296">
        <f t="shared" si="662"/>
        <v>0</v>
      </c>
    </row>
    <row r="2193" spans="1:7" s="232" customFormat="1" ht="24" customHeight="1" x14ac:dyDescent="0.2">
      <c r="A2193" s="229" t="str">
        <f t="shared" si="658"/>
        <v/>
      </c>
      <c r="B2193" s="227" t="str">
        <f t="shared" si="659"/>
        <v/>
      </c>
      <c r="C2193" s="228"/>
      <c r="D2193" s="229" t="str">
        <f t="shared" si="660"/>
        <v/>
      </c>
      <c r="E2193" s="230"/>
      <c r="F2193" s="231">
        <f t="shared" si="661"/>
        <v>0</v>
      </c>
      <c r="G2193" s="296">
        <f t="shared" si="662"/>
        <v>0</v>
      </c>
    </row>
    <row r="2194" spans="1:7" s="232" customFormat="1" ht="24" customHeight="1" x14ac:dyDescent="0.2">
      <c r="A2194" s="229" t="str">
        <f t="shared" si="658"/>
        <v/>
      </c>
      <c r="B2194" s="227" t="str">
        <f t="shared" si="659"/>
        <v/>
      </c>
      <c r="C2194" s="228"/>
      <c r="D2194" s="229" t="str">
        <f t="shared" si="660"/>
        <v/>
      </c>
      <c r="E2194" s="230"/>
      <c r="F2194" s="231">
        <f t="shared" si="661"/>
        <v>0</v>
      </c>
      <c r="G2194" s="296">
        <f t="shared" si="662"/>
        <v>0</v>
      </c>
    </row>
    <row r="2195" spans="1:7" s="232" customFormat="1" ht="24" customHeight="1" x14ac:dyDescent="0.2">
      <c r="A2195" s="229" t="str">
        <f t="shared" si="658"/>
        <v/>
      </c>
      <c r="B2195" s="227" t="str">
        <f t="shared" si="659"/>
        <v/>
      </c>
      <c r="C2195" s="228"/>
      <c r="D2195" s="229" t="str">
        <f t="shared" si="660"/>
        <v/>
      </c>
      <c r="E2195" s="230"/>
      <c r="F2195" s="231">
        <f t="shared" si="661"/>
        <v>0</v>
      </c>
      <c r="G2195" s="296">
        <f t="shared" si="662"/>
        <v>0</v>
      </c>
    </row>
    <row r="2196" spans="1:7" s="232" customFormat="1" ht="24" customHeight="1" x14ac:dyDescent="0.2">
      <c r="A2196" s="229" t="str">
        <f t="shared" si="658"/>
        <v/>
      </c>
      <c r="B2196" s="227" t="str">
        <f t="shared" si="659"/>
        <v/>
      </c>
      <c r="C2196" s="228"/>
      <c r="D2196" s="229" t="str">
        <f t="shared" si="660"/>
        <v/>
      </c>
      <c r="E2196" s="230"/>
      <c r="F2196" s="231">
        <f t="shared" si="661"/>
        <v>0</v>
      </c>
      <c r="G2196" s="296">
        <f t="shared" si="662"/>
        <v>0</v>
      </c>
    </row>
    <row r="2197" spans="1:7" s="232" customFormat="1" ht="24" customHeight="1" x14ac:dyDescent="0.2">
      <c r="A2197" s="229" t="str">
        <f t="shared" si="658"/>
        <v/>
      </c>
      <c r="B2197" s="227" t="str">
        <f t="shared" si="659"/>
        <v/>
      </c>
      <c r="C2197" s="228"/>
      <c r="D2197" s="229" t="str">
        <f t="shared" si="660"/>
        <v/>
      </c>
      <c r="E2197" s="230"/>
      <c r="F2197" s="231">
        <f t="shared" si="661"/>
        <v>0</v>
      </c>
      <c r="G2197" s="296">
        <f t="shared" si="662"/>
        <v>0</v>
      </c>
    </row>
    <row r="2198" spans="1:7" ht="24" customHeight="1" x14ac:dyDescent="0.2">
      <c r="A2198" s="300"/>
      <c r="B2198" s="103"/>
      <c r="C2198" s="97"/>
      <c r="D2198" s="103"/>
      <c r="E2198" s="104"/>
      <c r="F2198" s="368" t="s">
        <v>33</v>
      </c>
      <c r="G2198" s="298">
        <f>SUBTOTAL(9,G2189:G2197)</f>
        <v>0</v>
      </c>
    </row>
    <row r="2199" spans="1:7" ht="24" customHeight="1" x14ac:dyDescent="0.2">
      <c r="A2199" s="301"/>
      <c r="B2199" s="103"/>
      <c r="C2199" s="97"/>
      <c r="D2199" s="103"/>
      <c r="E2199" s="104"/>
      <c r="F2199" s="105"/>
      <c r="G2199" s="299"/>
    </row>
    <row r="2200" spans="1:7" ht="24" customHeight="1" x14ac:dyDescent="0.2">
      <c r="A2200" s="302" t="str">
        <f>B2158</f>
        <v/>
      </c>
      <c r="B2200" s="303" t="str">
        <f>C2158</f>
        <v/>
      </c>
      <c r="C2200" s="111"/>
      <c r="D2200" s="111" t="s">
        <v>34</v>
      </c>
      <c r="E2200" s="112"/>
      <c r="F2200" s="305" t="s">
        <v>35</v>
      </c>
      <c r="G2200" s="304">
        <f>SUBTOTAL(9,G2163:G2199)</f>
        <v>0</v>
      </c>
    </row>
    <row r="2202" spans="1:7" ht="24" customHeight="1" x14ac:dyDescent="0.2">
      <c r="A2202" s="284" t="s">
        <v>37</v>
      </c>
      <c r="B2202" s="285"/>
      <c r="C2202" s="285"/>
      <c r="D2202" s="285"/>
      <c r="E2202" s="285"/>
      <c r="F2202" s="285"/>
      <c r="G2202" s="286"/>
    </row>
    <row r="2203" spans="1:7" ht="24" customHeight="1" x14ac:dyDescent="0.2">
      <c r="A2203" s="287" t="s">
        <v>602</v>
      </c>
      <c r="B2203" s="99" t="str">
        <f>Comitente</f>
        <v>DIRECCION PROVINCIAL REDES DE GAS</v>
      </c>
      <c r="C2203" s="94"/>
      <c r="D2203" s="100"/>
      <c r="E2203" s="100"/>
      <c r="F2203" s="101"/>
      <c r="G2203" s="288"/>
    </row>
    <row r="2204" spans="1:7" ht="24" customHeight="1" x14ac:dyDescent="0.2">
      <c r="A2204" s="287" t="s">
        <v>603</v>
      </c>
      <c r="B2204" s="99">
        <f>Contratista</f>
        <v>0</v>
      </c>
      <c r="C2204" s="95"/>
      <c r="D2204" s="95"/>
      <c r="E2204" s="95"/>
      <c r="F2204" s="102"/>
      <c r="G2204" s="289"/>
    </row>
    <row r="2205" spans="1:7" ht="24" customHeight="1" x14ac:dyDescent="0.2">
      <c r="A2205" s="287" t="s">
        <v>24</v>
      </c>
      <c r="B2205" s="99" t="str">
        <f>Obra</f>
        <v>“SERVICIO de MANTENIMIENTO de las INSTALACIONES de GAS en los ESTABLECIMIENTOS EDUCATIVOS”</v>
      </c>
      <c r="C2205" s="95"/>
      <c r="D2205" s="95"/>
      <c r="E2205" s="95"/>
      <c r="F2205" s="102" t="s">
        <v>38</v>
      </c>
      <c r="G2205" s="290">
        <f>Fecha_Base</f>
        <v>0</v>
      </c>
    </row>
    <row r="2206" spans="1:7" ht="24" customHeight="1" x14ac:dyDescent="0.2">
      <c r="A2206" s="291" t="s">
        <v>601</v>
      </c>
      <c r="B2206" s="96" t="str">
        <f>Ubicación</f>
        <v>DEPARTAMENTO JACHAL A</v>
      </c>
      <c r="C2206" s="96"/>
      <c r="D2206" s="103"/>
      <c r="E2206" s="104"/>
      <c r="F2206" s="105"/>
      <c r="G2206" s="292"/>
    </row>
    <row r="2207" spans="1:7" ht="24" customHeight="1" x14ac:dyDescent="0.2">
      <c r="A2207" s="291" t="s">
        <v>39</v>
      </c>
      <c r="B2207" s="106" t="str">
        <f>IFERROR(VALUE(LEFT(B2208,FIND(".",B2208)-1)),"")</f>
        <v/>
      </c>
      <c r="C2207" s="97" t="str">
        <f>IFERROR(VLOOKUP(B2207,Tabla_CyP,2,FALSE),"")</f>
        <v/>
      </c>
      <c r="D2207" s="97"/>
      <c r="E2207" s="104"/>
      <c r="F2207" s="105"/>
      <c r="G2207" s="292"/>
    </row>
    <row r="2208" spans="1:7" ht="24" customHeight="1" x14ac:dyDescent="0.2">
      <c r="A2208" s="291" t="s">
        <v>25</v>
      </c>
      <c r="B2208" s="107" t="str">
        <f>IFERROR(VLOOKUP(COUNTIF($A$1:A2208,"ANALISIS DE PRECIOS"),Tabla_NumeroItem,2,FALSE),"")</f>
        <v/>
      </c>
      <c r="C2208" s="97" t="str">
        <f>IFERROR(VLOOKUP(B2208,Tabla_CyP,2,FALSE),"")</f>
        <v/>
      </c>
      <c r="D2208" s="103"/>
      <c r="E2208" s="104"/>
      <c r="F2208" s="102" t="s">
        <v>26</v>
      </c>
      <c r="G2208" s="293" t="str">
        <f>IFERROR(VLOOKUP(B2208,Tabla_CyP,4,FALSE),"")</f>
        <v/>
      </c>
    </row>
    <row r="2209" spans="1:123" ht="24" customHeight="1" x14ac:dyDescent="0.2">
      <c r="A2209" s="291"/>
      <c r="B2209" s="96"/>
      <c r="C2209" s="97"/>
      <c r="D2209" s="103"/>
      <c r="E2209" s="104"/>
      <c r="F2209" s="105"/>
      <c r="G2209" s="292"/>
    </row>
    <row r="2210" spans="1:123" ht="24" customHeight="1" x14ac:dyDescent="0.2">
      <c r="A2210" s="389" t="s">
        <v>507</v>
      </c>
      <c r="B2210" s="390"/>
      <c r="C2210" s="391" t="s">
        <v>0</v>
      </c>
      <c r="D2210" s="391" t="s">
        <v>27</v>
      </c>
      <c r="E2210" s="393" t="s">
        <v>28</v>
      </c>
      <c r="F2210" s="387" t="s">
        <v>29</v>
      </c>
      <c r="G2210" s="387" t="s">
        <v>30</v>
      </c>
    </row>
    <row r="2211" spans="1:123" s="109" customFormat="1" ht="24" customHeight="1" x14ac:dyDescent="0.2">
      <c r="A2211" s="108" t="s">
        <v>508</v>
      </c>
      <c r="B2211" s="108" t="s">
        <v>509</v>
      </c>
      <c r="C2211" s="392"/>
      <c r="D2211" s="392"/>
      <c r="E2211" s="394"/>
      <c r="F2211" s="388"/>
      <c r="G2211" s="388"/>
      <c r="H2211" s="233"/>
      <c r="I2211" s="233"/>
      <c r="J2211" s="233"/>
      <c r="K2211" s="233"/>
      <c r="L2211" s="233"/>
      <c r="M2211" s="233"/>
      <c r="N2211" s="233"/>
      <c r="O2211" s="233"/>
      <c r="P2211" s="233"/>
      <c r="Q2211" s="233"/>
      <c r="R2211" s="233"/>
      <c r="S2211" s="233"/>
      <c r="T2211" s="233"/>
      <c r="U2211" s="233"/>
      <c r="V2211" s="233"/>
      <c r="W2211" s="233"/>
      <c r="X2211" s="233"/>
      <c r="Y2211" s="233"/>
      <c r="Z2211" s="233"/>
      <c r="AA2211" s="233"/>
      <c r="AB2211" s="233"/>
      <c r="AC2211" s="233"/>
      <c r="AD2211" s="233"/>
      <c r="AE2211" s="233"/>
      <c r="AF2211" s="233"/>
      <c r="AG2211" s="233"/>
      <c r="AH2211" s="233"/>
      <c r="AI2211" s="233"/>
      <c r="AJ2211" s="233"/>
      <c r="AK2211" s="233"/>
      <c r="AL2211" s="233"/>
      <c r="AM2211" s="233"/>
      <c r="AN2211" s="233"/>
      <c r="AO2211" s="233"/>
      <c r="AP2211" s="233"/>
      <c r="AQ2211" s="233"/>
      <c r="AR2211" s="233"/>
      <c r="AS2211" s="233"/>
      <c r="AT2211" s="233"/>
      <c r="AU2211" s="233"/>
      <c r="AV2211" s="233"/>
      <c r="AW2211" s="233"/>
      <c r="AX2211" s="233"/>
      <c r="AY2211" s="233"/>
      <c r="AZ2211" s="233"/>
      <c r="BA2211" s="233"/>
      <c r="BB2211" s="233"/>
      <c r="BC2211" s="233"/>
      <c r="BD2211" s="233"/>
      <c r="BE2211" s="233"/>
      <c r="BF2211" s="233"/>
      <c r="BG2211" s="233"/>
      <c r="BH2211" s="233"/>
      <c r="BI2211" s="233"/>
      <c r="BJ2211" s="233"/>
      <c r="BK2211" s="233"/>
      <c r="BL2211" s="233"/>
      <c r="BM2211" s="233"/>
      <c r="BN2211" s="233"/>
      <c r="BO2211" s="233"/>
      <c r="BP2211" s="233"/>
      <c r="BQ2211" s="233"/>
      <c r="BR2211" s="233"/>
      <c r="BS2211" s="233"/>
      <c r="BT2211" s="233"/>
      <c r="BU2211" s="233"/>
      <c r="BV2211" s="233"/>
      <c r="BW2211" s="233"/>
      <c r="BX2211" s="233"/>
      <c r="BY2211" s="233"/>
      <c r="BZ2211" s="233"/>
      <c r="CA2211" s="233"/>
      <c r="CB2211" s="233"/>
      <c r="CC2211" s="233"/>
      <c r="CD2211" s="233"/>
      <c r="CE2211" s="233"/>
      <c r="CF2211" s="233"/>
      <c r="CG2211" s="233"/>
      <c r="CH2211" s="233"/>
      <c r="CI2211" s="233"/>
      <c r="CJ2211" s="233"/>
      <c r="CK2211" s="233"/>
      <c r="CL2211" s="233"/>
      <c r="CM2211" s="233"/>
      <c r="CN2211" s="233"/>
      <c r="CO2211" s="233"/>
      <c r="CP2211" s="233"/>
      <c r="CQ2211" s="233"/>
      <c r="CR2211" s="233"/>
      <c r="CS2211" s="233"/>
      <c r="CT2211" s="233"/>
      <c r="CU2211" s="233"/>
      <c r="CV2211" s="233"/>
      <c r="CW2211" s="233"/>
      <c r="CX2211" s="233"/>
      <c r="CY2211" s="233"/>
      <c r="CZ2211" s="233"/>
      <c r="DA2211" s="233"/>
      <c r="DB2211" s="233"/>
      <c r="DC2211" s="233"/>
      <c r="DD2211" s="233"/>
      <c r="DE2211" s="233"/>
      <c r="DF2211" s="233"/>
      <c r="DG2211" s="233"/>
      <c r="DH2211" s="233"/>
      <c r="DI2211" s="233"/>
      <c r="DJ2211" s="233"/>
      <c r="DK2211" s="233"/>
      <c r="DL2211" s="233"/>
      <c r="DM2211" s="233"/>
      <c r="DN2211" s="233"/>
      <c r="DO2211" s="233"/>
      <c r="DP2211" s="233"/>
      <c r="DQ2211" s="233"/>
      <c r="DR2211" s="233"/>
      <c r="DS2211" s="233"/>
    </row>
    <row r="2212" spans="1:123" ht="24" customHeight="1" x14ac:dyDescent="0.2">
      <c r="A2212" s="369"/>
      <c r="B2212" s="110"/>
      <c r="C2212" s="367" t="s">
        <v>604</v>
      </c>
      <c r="D2212" s="111"/>
      <c r="E2212" s="112"/>
      <c r="F2212" s="113"/>
      <c r="G2212" s="295"/>
    </row>
    <row r="2213" spans="1:123" s="232" customFormat="1" ht="24" customHeight="1" x14ac:dyDescent="0.2">
      <c r="A2213" s="229" t="str">
        <f t="shared" ref="A2213:A2226" si="663">IFERROR(VLOOKUP(C2213,Tabla_Insumos,4,FALSE),"")</f>
        <v/>
      </c>
      <c r="B2213" s="227" t="str">
        <f t="shared" ref="B2213:B2226" si="664">IFERROR(VLOOKUP(C2213,Tabla_Insumos,5,FALSE),"")</f>
        <v/>
      </c>
      <c r="C2213" s="228"/>
      <c r="D2213" s="229" t="str">
        <f t="shared" ref="D2213:D2226" si="665">IFERROR(VLOOKUP(C2213,Tabla_Insumos,2,FALSE),"")</f>
        <v/>
      </c>
      <c r="E2213" s="230"/>
      <c r="F2213" s="231">
        <f t="shared" ref="F2213:F2226" si="666">IFERROR(VLOOKUP(C2213,Tabla_Insumos,3,FALSE),0)</f>
        <v>0</v>
      </c>
      <c r="G2213" s="296">
        <f>ROUND(E2213*F2213,2)</f>
        <v>0</v>
      </c>
    </row>
    <row r="2214" spans="1:123" s="232" customFormat="1" ht="24" customHeight="1" x14ac:dyDescent="0.2">
      <c r="A2214" s="229" t="str">
        <f t="shared" si="663"/>
        <v/>
      </c>
      <c r="B2214" s="227" t="str">
        <f t="shared" si="664"/>
        <v/>
      </c>
      <c r="C2214" s="228"/>
      <c r="D2214" s="229" t="str">
        <f t="shared" si="665"/>
        <v/>
      </c>
      <c r="E2214" s="230"/>
      <c r="F2214" s="231">
        <f t="shared" si="666"/>
        <v>0</v>
      </c>
      <c r="G2214" s="296">
        <f t="shared" ref="G2214:G2226" si="667">ROUND(E2214*F2214,2)</f>
        <v>0</v>
      </c>
    </row>
    <row r="2215" spans="1:123" s="232" customFormat="1" ht="24" customHeight="1" x14ac:dyDescent="0.2">
      <c r="A2215" s="229" t="str">
        <f t="shared" si="663"/>
        <v/>
      </c>
      <c r="B2215" s="227" t="str">
        <f t="shared" si="664"/>
        <v/>
      </c>
      <c r="C2215" s="228"/>
      <c r="D2215" s="229" t="str">
        <f t="shared" si="665"/>
        <v/>
      </c>
      <c r="E2215" s="230"/>
      <c r="F2215" s="231">
        <f t="shared" si="666"/>
        <v>0</v>
      </c>
      <c r="G2215" s="296">
        <f t="shared" si="667"/>
        <v>0</v>
      </c>
    </row>
    <row r="2216" spans="1:123" s="232" customFormat="1" ht="24" customHeight="1" x14ac:dyDescent="0.2">
      <c r="A2216" s="229" t="str">
        <f t="shared" si="663"/>
        <v/>
      </c>
      <c r="B2216" s="227" t="str">
        <f t="shared" si="664"/>
        <v/>
      </c>
      <c r="C2216" s="228"/>
      <c r="D2216" s="229" t="str">
        <f t="shared" si="665"/>
        <v/>
      </c>
      <c r="E2216" s="230"/>
      <c r="F2216" s="231">
        <f t="shared" si="666"/>
        <v>0</v>
      </c>
      <c r="G2216" s="296">
        <f t="shared" si="667"/>
        <v>0</v>
      </c>
    </row>
    <row r="2217" spans="1:123" s="232" customFormat="1" ht="24" customHeight="1" x14ac:dyDescent="0.2">
      <c r="A2217" s="229" t="str">
        <f t="shared" si="663"/>
        <v/>
      </c>
      <c r="B2217" s="227" t="str">
        <f t="shared" si="664"/>
        <v/>
      </c>
      <c r="C2217" s="228"/>
      <c r="D2217" s="229" t="str">
        <f t="shared" si="665"/>
        <v/>
      </c>
      <c r="E2217" s="230"/>
      <c r="F2217" s="231">
        <f t="shared" si="666"/>
        <v>0</v>
      </c>
      <c r="G2217" s="296">
        <f t="shared" si="667"/>
        <v>0</v>
      </c>
    </row>
    <row r="2218" spans="1:123" s="232" customFormat="1" ht="24" customHeight="1" x14ac:dyDescent="0.2">
      <c r="A2218" s="229" t="str">
        <f t="shared" si="663"/>
        <v/>
      </c>
      <c r="B2218" s="227" t="str">
        <f t="shared" si="664"/>
        <v/>
      </c>
      <c r="C2218" s="228"/>
      <c r="D2218" s="229" t="str">
        <f t="shared" si="665"/>
        <v/>
      </c>
      <c r="E2218" s="230"/>
      <c r="F2218" s="231">
        <f t="shared" si="666"/>
        <v>0</v>
      </c>
      <c r="G2218" s="296">
        <f t="shared" si="667"/>
        <v>0</v>
      </c>
    </row>
    <row r="2219" spans="1:123" s="232" customFormat="1" ht="24" customHeight="1" x14ac:dyDescent="0.2">
      <c r="A2219" s="229" t="str">
        <f t="shared" si="663"/>
        <v/>
      </c>
      <c r="B2219" s="227" t="str">
        <f t="shared" si="664"/>
        <v/>
      </c>
      <c r="C2219" s="228"/>
      <c r="D2219" s="229" t="str">
        <f t="shared" si="665"/>
        <v/>
      </c>
      <c r="E2219" s="230"/>
      <c r="F2219" s="231">
        <f t="shared" si="666"/>
        <v>0</v>
      </c>
      <c r="G2219" s="296">
        <f t="shared" si="667"/>
        <v>0</v>
      </c>
    </row>
    <row r="2220" spans="1:123" s="232" customFormat="1" ht="24" customHeight="1" x14ac:dyDescent="0.2">
      <c r="A2220" s="229" t="str">
        <f t="shared" si="663"/>
        <v/>
      </c>
      <c r="B2220" s="227" t="str">
        <f t="shared" si="664"/>
        <v/>
      </c>
      <c r="C2220" s="228"/>
      <c r="D2220" s="229" t="str">
        <f t="shared" si="665"/>
        <v/>
      </c>
      <c r="E2220" s="230"/>
      <c r="F2220" s="231">
        <f t="shared" si="666"/>
        <v>0</v>
      </c>
      <c r="G2220" s="296">
        <f t="shared" si="667"/>
        <v>0</v>
      </c>
    </row>
    <row r="2221" spans="1:123" s="232" customFormat="1" ht="24" customHeight="1" x14ac:dyDescent="0.2">
      <c r="A2221" s="229" t="str">
        <f t="shared" si="663"/>
        <v/>
      </c>
      <c r="B2221" s="227" t="str">
        <f t="shared" si="664"/>
        <v/>
      </c>
      <c r="C2221" s="228"/>
      <c r="D2221" s="229" t="str">
        <f t="shared" si="665"/>
        <v/>
      </c>
      <c r="E2221" s="230"/>
      <c r="F2221" s="231">
        <f t="shared" si="666"/>
        <v>0</v>
      </c>
      <c r="G2221" s="296">
        <f t="shared" si="667"/>
        <v>0</v>
      </c>
    </row>
    <row r="2222" spans="1:123" s="232" customFormat="1" ht="24" customHeight="1" x14ac:dyDescent="0.2">
      <c r="A2222" s="229" t="str">
        <f t="shared" si="663"/>
        <v/>
      </c>
      <c r="B2222" s="227" t="str">
        <f t="shared" si="664"/>
        <v/>
      </c>
      <c r="C2222" s="228"/>
      <c r="D2222" s="229" t="str">
        <f t="shared" si="665"/>
        <v/>
      </c>
      <c r="E2222" s="230"/>
      <c r="F2222" s="231">
        <f t="shared" si="666"/>
        <v>0</v>
      </c>
      <c r="G2222" s="296">
        <f t="shared" si="667"/>
        <v>0</v>
      </c>
    </row>
    <row r="2223" spans="1:123" s="232" customFormat="1" ht="24" customHeight="1" x14ac:dyDescent="0.2">
      <c r="A2223" s="229" t="str">
        <f t="shared" si="663"/>
        <v/>
      </c>
      <c r="B2223" s="227" t="str">
        <f t="shared" si="664"/>
        <v/>
      </c>
      <c r="C2223" s="228"/>
      <c r="D2223" s="229" t="str">
        <f t="shared" si="665"/>
        <v/>
      </c>
      <c r="E2223" s="230"/>
      <c r="F2223" s="231">
        <f t="shared" si="666"/>
        <v>0</v>
      </c>
      <c r="G2223" s="296">
        <f t="shared" si="667"/>
        <v>0</v>
      </c>
    </row>
    <row r="2224" spans="1:123" s="232" customFormat="1" ht="24" customHeight="1" x14ac:dyDescent="0.2">
      <c r="A2224" s="229" t="str">
        <f t="shared" si="663"/>
        <v/>
      </c>
      <c r="B2224" s="227" t="str">
        <f t="shared" si="664"/>
        <v/>
      </c>
      <c r="C2224" s="228"/>
      <c r="D2224" s="229" t="str">
        <f t="shared" si="665"/>
        <v/>
      </c>
      <c r="E2224" s="230"/>
      <c r="F2224" s="231">
        <f t="shared" si="666"/>
        <v>0</v>
      </c>
      <c r="G2224" s="296">
        <f t="shared" si="667"/>
        <v>0</v>
      </c>
    </row>
    <row r="2225" spans="1:7" s="232" customFormat="1" ht="24" customHeight="1" x14ac:dyDescent="0.2">
      <c r="A2225" s="229" t="str">
        <f t="shared" si="663"/>
        <v/>
      </c>
      <c r="B2225" s="227" t="str">
        <f t="shared" si="664"/>
        <v/>
      </c>
      <c r="C2225" s="228"/>
      <c r="D2225" s="229" t="str">
        <f t="shared" si="665"/>
        <v/>
      </c>
      <c r="E2225" s="230"/>
      <c r="F2225" s="231">
        <f t="shared" si="666"/>
        <v>0</v>
      </c>
      <c r="G2225" s="296">
        <f t="shared" si="667"/>
        <v>0</v>
      </c>
    </row>
    <row r="2226" spans="1:7" s="232" customFormat="1" ht="24" customHeight="1" x14ac:dyDescent="0.2">
      <c r="A2226" s="229" t="str">
        <f t="shared" si="663"/>
        <v/>
      </c>
      <c r="B2226" s="227" t="str">
        <f t="shared" si="664"/>
        <v/>
      </c>
      <c r="C2226" s="228"/>
      <c r="D2226" s="229" t="str">
        <f t="shared" si="665"/>
        <v/>
      </c>
      <c r="E2226" s="230"/>
      <c r="F2226" s="231">
        <f t="shared" si="666"/>
        <v>0</v>
      </c>
      <c r="G2226" s="296">
        <f t="shared" si="667"/>
        <v>0</v>
      </c>
    </row>
    <row r="2227" spans="1:7" ht="24" customHeight="1" x14ac:dyDescent="0.2">
      <c r="A2227" s="297"/>
      <c r="B2227" s="97"/>
      <c r="C2227" s="97"/>
      <c r="D2227" s="103"/>
      <c r="E2227" s="104"/>
      <c r="F2227" s="368" t="s">
        <v>31</v>
      </c>
      <c r="G2227" s="298">
        <f>SUBTOTAL(9,G2213:G2226)</f>
        <v>0</v>
      </c>
    </row>
    <row r="2228" spans="1:7" ht="24" customHeight="1" x14ac:dyDescent="0.2">
      <c r="A2228" s="297"/>
      <c r="B2228" s="97"/>
      <c r="C2228" s="366" t="s">
        <v>605</v>
      </c>
      <c r="D2228" s="103"/>
      <c r="E2228" s="104"/>
      <c r="F2228" s="105"/>
      <c r="G2228" s="299"/>
    </row>
    <row r="2229" spans="1:7" s="232" customFormat="1" ht="24" customHeight="1" x14ac:dyDescent="0.2">
      <c r="A2229" s="229" t="str">
        <f t="shared" ref="A2229:A2236" si="668">IFERROR(VLOOKUP(C2229,Tabla_Insumos,4,FALSE),"")</f>
        <v/>
      </c>
      <c r="B2229" s="227">
        <f t="shared" ref="B2229:B2236" si="669">IFERROR(VLOOKUP(A2229,Tabla_Indices,5,FALSE),"")</f>
        <v>0</v>
      </c>
      <c r="C2229" s="228"/>
      <c r="D2229" s="229" t="str">
        <f t="shared" ref="D2229:D2236" si="670">IFERROR(VLOOKUP(C2229,Tabla_Insumos,2,FALSE),"")</f>
        <v/>
      </c>
      <c r="E2229" s="230"/>
      <c r="F2229" s="231">
        <f t="shared" ref="F2229:F2236" si="671">IFERROR(VLOOKUP(C2229,Tabla_Insumos,3,FALSE),0)</f>
        <v>0</v>
      </c>
      <c r="G2229" s="296">
        <f>ROUND(E2229*F2229,2)</f>
        <v>0</v>
      </c>
    </row>
    <row r="2230" spans="1:7" s="232" customFormat="1" ht="24" customHeight="1" x14ac:dyDescent="0.2">
      <c r="A2230" s="229" t="str">
        <f t="shared" si="668"/>
        <v/>
      </c>
      <c r="B2230" s="227">
        <f t="shared" si="669"/>
        <v>0</v>
      </c>
      <c r="C2230" s="228"/>
      <c r="D2230" s="229" t="str">
        <f t="shared" si="670"/>
        <v/>
      </c>
      <c r="E2230" s="230"/>
      <c r="F2230" s="231">
        <f t="shared" si="671"/>
        <v>0</v>
      </c>
      <c r="G2230" s="296">
        <f>ROUND(E2230*F2230,2)</f>
        <v>0</v>
      </c>
    </row>
    <row r="2231" spans="1:7" s="232" customFormat="1" ht="24" customHeight="1" x14ac:dyDescent="0.2">
      <c r="A2231" s="229" t="str">
        <f t="shared" si="668"/>
        <v/>
      </c>
      <c r="B2231" s="227">
        <f t="shared" si="669"/>
        <v>0</v>
      </c>
      <c r="C2231" s="228"/>
      <c r="D2231" s="229" t="str">
        <f t="shared" si="670"/>
        <v/>
      </c>
      <c r="E2231" s="230"/>
      <c r="F2231" s="231">
        <f t="shared" si="671"/>
        <v>0</v>
      </c>
      <c r="G2231" s="296">
        <f t="shared" ref="G2231:G2236" si="672">ROUND(E2231*F2231,2)</f>
        <v>0</v>
      </c>
    </row>
    <row r="2232" spans="1:7" s="232" customFormat="1" ht="24" customHeight="1" x14ac:dyDescent="0.2">
      <c r="A2232" s="229" t="str">
        <f t="shared" si="668"/>
        <v/>
      </c>
      <c r="B2232" s="227">
        <f t="shared" si="669"/>
        <v>0</v>
      </c>
      <c r="C2232" s="228"/>
      <c r="D2232" s="229" t="str">
        <f t="shared" si="670"/>
        <v/>
      </c>
      <c r="E2232" s="230"/>
      <c r="F2232" s="231">
        <f t="shared" si="671"/>
        <v>0</v>
      </c>
      <c r="G2232" s="296">
        <f t="shared" si="672"/>
        <v>0</v>
      </c>
    </row>
    <row r="2233" spans="1:7" s="232" customFormat="1" ht="24" customHeight="1" x14ac:dyDescent="0.2">
      <c r="A2233" s="229" t="str">
        <f t="shared" si="668"/>
        <v/>
      </c>
      <c r="B2233" s="227">
        <f t="shared" si="669"/>
        <v>0</v>
      </c>
      <c r="C2233" s="228"/>
      <c r="D2233" s="229" t="str">
        <f t="shared" si="670"/>
        <v/>
      </c>
      <c r="E2233" s="230"/>
      <c r="F2233" s="231">
        <f t="shared" si="671"/>
        <v>0</v>
      </c>
      <c r="G2233" s="296">
        <f t="shared" si="672"/>
        <v>0</v>
      </c>
    </row>
    <row r="2234" spans="1:7" s="232" customFormat="1" ht="24" customHeight="1" x14ac:dyDescent="0.2">
      <c r="A2234" s="229" t="str">
        <f t="shared" si="668"/>
        <v/>
      </c>
      <c r="B2234" s="227">
        <f t="shared" si="669"/>
        <v>0</v>
      </c>
      <c r="C2234" s="228"/>
      <c r="D2234" s="229" t="str">
        <f t="shared" si="670"/>
        <v/>
      </c>
      <c r="E2234" s="230"/>
      <c r="F2234" s="231">
        <f t="shared" si="671"/>
        <v>0</v>
      </c>
      <c r="G2234" s="296">
        <f t="shared" si="672"/>
        <v>0</v>
      </c>
    </row>
    <row r="2235" spans="1:7" s="232" customFormat="1" ht="24" customHeight="1" x14ac:dyDescent="0.2">
      <c r="A2235" s="229" t="str">
        <f t="shared" si="668"/>
        <v/>
      </c>
      <c r="B2235" s="227">
        <f t="shared" si="669"/>
        <v>0</v>
      </c>
      <c r="C2235" s="228"/>
      <c r="D2235" s="229" t="str">
        <f t="shared" si="670"/>
        <v/>
      </c>
      <c r="E2235" s="230"/>
      <c r="F2235" s="231">
        <f t="shared" si="671"/>
        <v>0</v>
      </c>
      <c r="G2235" s="296">
        <f t="shared" si="672"/>
        <v>0</v>
      </c>
    </row>
    <row r="2236" spans="1:7" s="232" customFormat="1" ht="24" customHeight="1" x14ac:dyDescent="0.2">
      <c r="A2236" s="229" t="str">
        <f t="shared" si="668"/>
        <v/>
      </c>
      <c r="B2236" s="227">
        <f t="shared" si="669"/>
        <v>0</v>
      </c>
      <c r="C2236" s="228"/>
      <c r="D2236" s="229" t="str">
        <f t="shared" si="670"/>
        <v/>
      </c>
      <c r="E2236" s="230"/>
      <c r="F2236" s="231">
        <f t="shared" si="671"/>
        <v>0</v>
      </c>
      <c r="G2236" s="296">
        <f t="shared" si="672"/>
        <v>0</v>
      </c>
    </row>
    <row r="2237" spans="1:7" ht="24" customHeight="1" x14ac:dyDescent="0.2">
      <c r="A2237" s="297"/>
      <c r="B2237" s="97"/>
      <c r="C2237" s="97"/>
      <c r="D2237" s="103"/>
      <c r="E2237" s="104"/>
      <c r="F2237" s="368" t="s">
        <v>32</v>
      </c>
      <c r="G2237" s="298">
        <f>SUBTOTAL(9,G2229:G2236)</f>
        <v>0</v>
      </c>
    </row>
    <row r="2238" spans="1:7" ht="24" customHeight="1" x14ac:dyDescent="0.2">
      <c r="A2238" s="297"/>
      <c r="B2238" s="97"/>
      <c r="C2238" s="366" t="s">
        <v>606</v>
      </c>
      <c r="D2238" s="103"/>
      <c r="E2238" s="104"/>
      <c r="F2238" s="105"/>
      <c r="G2238" s="299"/>
    </row>
    <row r="2239" spans="1:7" s="232" customFormat="1" ht="24" customHeight="1" x14ac:dyDescent="0.2">
      <c r="A2239" s="229" t="str">
        <f t="shared" ref="A2239:A2247" si="673">IFERROR(VLOOKUP(C2239,Tabla_Insumos,4,FALSE),"")</f>
        <v/>
      </c>
      <c r="B2239" s="227" t="str">
        <f t="shared" ref="B2239:B2247" si="674">IFERROR(VLOOKUP(C2239,Tabla_Insumos,5,FALSE),"")</f>
        <v/>
      </c>
      <c r="C2239" s="228"/>
      <c r="D2239" s="229" t="str">
        <f t="shared" ref="D2239:D2247" si="675">IFERROR(VLOOKUP(C2239,Tabla_Insumos,2,FALSE),"")</f>
        <v/>
      </c>
      <c r="E2239" s="230"/>
      <c r="F2239" s="231">
        <f t="shared" ref="F2239:F2247" si="676">IFERROR(VLOOKUP(C2239,Tabla_Insumos,3,FALSE),0)</f>
        <v>0</v>
      </c>
      <c r="G2239" s="296">
        <f t="shared" ref="G2239:G2247" si="677">ROUND(E2239*F2239,2)</f>
        <v>0</v>
      </c>
    </row>
    <row r="2240" spans="1:7" s="232" customFormat="1" ht="24" customHeight="1" x14ac:dyDescent="0.2">
      <c r="A2240" s="229" t="str">
        <f t="shared" si="673"/>
        <v/>
      </c>
      <c r="B2240" s="227" t="str">
        <f t="shared" si="674"/>
        <v/>
      </c>
      <c r="C2240" s="228"/>
      <c r="D2240" s="229" t="str">
        <f t="shared" si="675"/>
        <v/>
      </c>
      <c r="E2240" s="230"/>
      <c r="F2240" s="231">
        <f t="shared" si="676"/>
        <v>0</v>
      </c>
      <c r="G2240" s="296">
        <f t="shared" si="677"/>
        <v>0</v>
      </c>
    </row>
    <row r="2241" spans="1:7" s="232" customFormat="1" ht="24" customHeight="1" x14ac:dyDescent="0.2">
      <c r="A2241" s="229" t="str">
        <f t="shared" si="673"/>
        <v/>
      </c>
      <c r="B2241" s="227" t="str">
        <f t="shared" si="674"/>
        <v/>
      </c>
      <c r="C2241" s="228"/>
      <c r="D2241" s="229" t="str">
        <f t="shared" si="675"/>
        <v/>
      </c>
      <c r="E2241" s="230"/>
      <c r="F2241" s="231">
        <f t="shared" si="676"/>
        <v>0</v>
      </c>
      <c r="G2241" s="296">
        <f t="shared" si="677"/>
        <v>0</v>
      </c>
    </row>
    <row r="2242" spans="1:7" s="232" customFormat="1" ht="24" customHeight="1" x14ac:dyDescent="0.2">
      <c r="A2242" s="229" t="str">
        <f t="shared" si="673"/>
        <v/>
      </c>
      <c r="B2242" s="227" t="str">
        <f t="shared" si="674"/>
        <v/>
      </c>
      <c r="C2242" s="228"/>
      <c r="D2242" s="229" t="str">
        <f t="shared" si="675"/>
        <v/>
      </c>
      <c r="E2242" s="230"/>
      <c r="F2242" s="231">
        <f t="shared" si="676"/>
        <v>0</v>
      </c>
      <c r="G2242" s="296">
        <f t="shared" si="677"/>
        <v>0</v>
      </c>
    </row>
    <row r="2243" spans="1:7" s="232" customFormat="1" ht="24" customHeight="1" x14ac:dyDescent="0.2">
      <c r="A2243" s="229" t="str">
        <f t="shared" si="673"/>
        <v/>
      </c>
      <c r="B2243" s="227" t="str">
        <f t="shared" si="674"/>
        <v/>
      </c>
      <c r="C2243" s="228"/>
      <c r="D2243" s="229" t="str">
        <f t="shared" si="675"/>
        <v/>
      </c>
      <c r="E2243" s="230"/>
      <c r="F2243" s="231">
        <f t="shared" si="676"/>
        <v>0</v>
      </c>
      <c r="G2243" s="296">
        <f t="shared" si="677"/>
        <v>0</v>
      </c>
    </row>
    <row r="2244" spans="1:7" s="232" customFormat="1" ht="24" customHeight="1" x14ac:dyDescent="0.2">
      <c r="A2244" s="229" t="str">
        <f t="shared" si="673"/>
        <v/>
      </c>
      <c r="B2244" s="227" t="str">
        <f t="shared" si="674"/>
        <v/>
      </c>
      <c r="C2244" s="228"/>
      <c r="D2244" s="229" t="str">
        <f t="shared" si="675"/>
        <v/>
      </c>
      <c r="E2244" s="230"/>
      <c r="F2244" s="231">
        <f t="shared" si="676"/>
        <v>0</v>
      </c>
      <c r="G2244" s="296">
        <f t="shared" si="677"/>
        <v>0</v>
      </c>
    </row>
    <row r="2245" spans="1:7" s="232" customFormat="1" ht="24" customHeight="1" x14ac:dyDescent="0.2">
      <c r="A2245" s="229" t="str">
        <f t="shared" si="673"/>
        <v/>
      </c>
      <c r="B2245" s="227" t="str">
        <f t="shared" si="674"/>
        <v/>
      </c>
      <c r="C2245" s="228"/>
      <c r="D2245" s="229" t="str">
        <f t="shared" si="675"/>
        <v/>
      </c>
      <c r="E2245" s="230"/>
      <c r="F2245" s="231">
        <f t="shared" si="676"/>
        <v>0</v>
      </c>
      <c r="G2245" s="296">
        <f t="shared" si="677"/>
        <v>0</v>
      </c>
    </row>
    <row r="2246" spans="1:7" s="232" customFormat="1" ht="24" customHeight="1" x14ac:dyDescent="0.2">
      <c r="A2246" s="229" t="str">
        <f t="shared" si="673"/>
        <v/>
      </c>
      <c r="B2246" s="227" t="str">
        <f t="shared" si="674"/>
        <v/>
      </c>
      <c r="C2246" s="228"/>
      <c r="D2246" s="229" t="str">
        <f t="shared" si="675"/>
        <v/>
      </c>
      <c r="E2246" s="230"/>
      <c r="F2246" s="231">
        <f t="shared" si="676"/>
        <v>0</v>
      </c>
      <c r="G2246" s="296">
        <f t="shared" si="677"/>
        <v>0</v>
      </c>
    </row>
    <row r="2247" spans="1:7" s="232" customFormat="1" ht="24" customHeight="1" x14ac:dyDescent="0.2">
      <c r="A2247" s="229" t="str">
        <f t="shared" si="673"/>
        <v/>
      </c>
      <c r="B2247" s="227" t="str">
        <f t="shared" si="674"/>
        <v/>
      </c>
      <c r="C2247" s="228"/>
      <c r="D2247" s="229" t="str">
        <f t="shared" si="675"/>
        <v/>
      </c>
      <c r="E2247" s="230"/>
      <c r="F2247" s="231">
        <f t="shared" si="676"/>
        <v>0</v>
      </c>
      <c r="G2247" s="296">
        <f t="shared" si="677"/>
        <v>0</v>
      </c>
    </row>
    <row r="2248" spans="1:7" ht="24" customHeight="1" x14ac:dyDescent="0.2">
      <c r="A2248" s="300"/>
      <c r="B2248" s="103"/>
      <c r="C2248" s="97"/>
      <c r="D2248" s="103"/>
      <c r="E2248" s="104"/>
      <c r="F2248" s="368" t="s">
        <v>33</v>
      </c>
      <c r="G2248" s="298">
        <f>SUBTOTAL(9,G2239:G2247)</f>
        <v>0</v>
      </c>
    </row>
    <row r="2249" spans="1:7" ht="24" customHeight="1" x14ac:dyDescent="0.2">
      <c r="A2249" s="301"/>
      <c r="B2249" s="103"/>
      <c r="C2249" s="97"/>
      <c r="D2249" s="103"/>
      <c r="E2249" s="104"/>
      <c r="F2249" s="105"/>
      <c r="G2249" s="299"/>
    </row>
    <row r="2250" spans="1:7" ht="24" customHeight="1" x14ac:dyDescent="0.2">
      <c r="A2250" s="302" t="str">
        <f>B2208</f>
        <v/>
      </c>
      <c r="B2250" s="303" t="str">
        <f>C2208</f>
        <v/>
      </c>
      <c r="C2250" s="111"/>
      <c r="D2250" s="111" t="s">
        <v>34</v>
      </c>
      <c r="E2250" s="112"/>
      <c r="F2250" s="305" t="s">
        <v>35</v>
      </c>
      <c r="G2250" s="304">
        <f>SUBTOTAL(9,G2213:G2249)</f>
        <v>0</v>
      </c>
    </row>
    <row r="2252" spans="1:7" ht="24" customHeight="1" x14ac:dyDescent="0.2">
      <c r="A2252" s="284" t="s">
        <v>37</v>
      </c>
      <c r="B2252" s="285"/>
      <c r="C2252" s="285"/>
      <c r="D2252" s="285"/>
      <c r="E2252" s="285"/>
      <c r="F2252" s="285"/>
      <c r="G2252" s="286"/>
    </row>
    <row r="2253" spans="1:7" ht="24" customHeight="1" x14ac:dyDescent="0.2">
      <c r="A2253" s="287" t="s">
        <v>602</v>
      </c>
      <c r="B2253" s="99" t="str">
        <f>Comitente</f>
        <v>DIRECCION PROVINCIAL REDES DE GAS</v>
      </c>
      <c r="C2253" s="94"/>
      <c r="D2253" s="100"/>
      <c r="E2253" s="100"/>
      <c r="F2253" s="101"/>
      <c r="G2253" s="288"/>
    </row>
    <row r="2254" spans="1:7" ht="24" customHeight="1" x14ac:dyDescent="0.2">
      <c r="A2254" s="287" t="s">
        <v>603</v>
      </c>
      <c r="B2254" s="99">
        <f>Contratista</f>
        <v>0</v>
      </c>
      <c r="C2254" s="95"/>
      <c r="D2254" s="95"/>
      <c r="E2254" s="95"/>
      <c r="F2254" s="102"/>
      <c r="G2254" s="289"/>
    </row>
    <row r="2255" spans="1:7" ht="24" customHeight="1" x14ac:dyDescent="0.2">
      <c r="A2255" s="287" t="s">
        <v>24</v>
      </c>
      <c r="B2255" s="99" t="str">
        <f>Obra</f>
        <v>“SERVICIO de MANTENIMIENTO de las INSTALACIONES de GAS en los ESTABLECIMIENTOS EDUCATIVOS”</v>
      </c>
      <c r="C2255" s="95"/>
      <c r="D2255" s="95"/>
      <c r="E2255" s="95"/>
      <c r="F2255" s="102" t="s">
        <v>38</v>
      </c>
      <c r="G2255" s="290">
        <f>Fecha_Base</f>
        <v>0</v>
      </c>
    </row>
    <row r="2256" spans="1:7" ht="24" customHeight="1" x14ac:dyDescent="0.2">
      <c r="A2256" s="291" t="s">
        <v>601</v>
      </c>
      <c r="B2256" s="96" t="str">
        <f>Ubicación</f>
        <v>DEPARTAMENTO JACHAL A</v>
      </c>
      <c r="C2256" s="96"/>
      <c r="D2256" s="103"/>
      <c r="E2256" s="104"/>
      <c r="F2256" s="105"/>
      <c r="G2256" s="292"/>
    </row>
    <row r="2257" spans="1:123" ht="24" customHeight="1" x14ac:dyDescent="0.2">
      <c r="A2257" s="291" t="s">
        <v>39</v>
      </c>
      <c r="B2257" s="106" t="str">
        <f>IFERROR(VALUE(LEFT(B2258,FIND(".",B2258)-1)),"")</f>
        <v/>
      </c>
      <c r="C2257" s="97" t="str">
        <f>IFERROR(VLOOKUP(B2257,Tabla_CyP,2,FALSE),"")</f>
        <v/>
      </c>
      <c r="D2257" s="97"/>
      <c r="E2257" s="104"/>
      <c r="F2257" s="105"/>
      <c r="G2257" s="292"/>
    </row>
    <row r="2258" spans="1:123" ht="24" customHeight="1" x14ac:dyDescent="0.2">
      <c r="A2258" s="291" t="s">
        <v>25</v>
      </c>
      <c r="B2258" s="107" t="str">
        <f>IFERROR(VLOOKUP(COUNTIF($A$1:A2258,"ANALISIS DE PRECIOS"),Tabla_NumeroItem,2,FALSE),"")</f>
        <v/>
      </c>
      <c r="C2258" s="97" t="str">
        <f>IFERROR(VLOOKUP(B2258,Tabla_CyP,2,FALSE),"")</f>
        <v/>
      </c>
      <c r="D2258" s="103"/>
      <c r="E2258" s="104"/>
      <c r="F2258" s="102" t="s">
        <v>26</v>
      </c>
      <c r="G2258" s="293" t="str">
        <f>IFERROR(VLOOKUP(B2258,Tabla_CyP,4,FALSE),"")</f>
        <v/>
      </c>
    </row>
    <row r="2259" spans="1:123" ht="24" customHeight="1" x14ac:dyDescent="0.2">
      <c r="A2259" s="291"/>
      <c r="B2259" s="96"/>
      <c r="C2259" s="97"/>
      <c r="D2259" s="103"/>
      <c r="E2259" s="104"/>
      <c r="F2259" s="105"/>
      <c r="G2259" s="292"/>
    </row>
    <row r="2260" spans="1:123" ht="24" customHeight="1" x14ac:dyDescent="0.2">
      <c r="A2260" s="389" t="s">
        <v>507</v>
      </c>
      <c r="B2260" s="390"/>
      <c r="C2260" s="391" t="s">
        <v>0</v>
      </c>
      <c r="D2260" s="391" t="s">
        <v>27</v>
      </c>
      <c r="E2260" s="393" t="s">
        <v>28</v>
      </c>
      <c r="F2260" s="387" t="s">
        <v>29</v>
      </c>
      <c r="G2260" s="387" t="s">
        <v>30</v>
      </c>
    </row>
    <row r="2261" spans="1:123" s="109" customFormat="1" ht="24" customHeight="1" x14ac:dyDescent="0.2">
      <c r="A2261" s="108" t="s">
        <v>508</v>
      </c>
      <c r="B2261" s="108" t="s">
        <v>509</v>
      </c>
      <c r="C2261" s="392"/>
      <c r="D2261" s="392"/>
      <c r="E2261" s="394"/>
      <c r="F2261" s="388"/>
      <c r="G2261" s="388"/>
      <c r="H2261" s="233"/>
      <c r="I2261" s="233"/>
      <c r="J2261" s="233"/>
      <c r="K2261" s="233"/>
      <c r="L2261" s="233"/>
      <c r="M2261" s="233"/>
      <c r="N2261" s="233"/>
      <c r="O2261" s="233"/>
      <c r="P2261" s="233"/>
      <c r="Q2261" s="233"/>
      <c r="R2261" s="233"/>
      <c r="S2261" s="233"/>
      <c r="T2261" s="233"/>
      <c r="U2261" s="233"/>
      <c r="V2261" s="233"/>
      <c r="W2261" s="233"/>
      <c r="X2261" s="233"/>
      <c r="Y2261" s="233"/>
      <c r="Z2261" s="233"/>
      <c r="AA2261" s="233"/>
      <c r="AB2261" s="233"/>
      <c r="AC2261" s="233"/>
      <c r="AD2261" s="233"/>
      <c r="AE2261" s="233"/>
      <c r="AF2261" s="233"/>
      <c r="AG2261" s="233"/>
      <c r="AH2261" s="233"/>
      <c r="AI2261" s="233"/>
      <c r="AJ2261" s="233"/>
      <c r="AK2261" s="233"/>
      <c r="AL2261" s="233"/>
      <c r="AM2261" s="233"/>
      <c r="AN2261" s="233"/>
      <c r="AO2261" s="233"/>
      <c r="AP2261" s="233"/>
      <c r="AQ2261" s="233"/>
      <c r="AR2261" s="233"/>
      <c r="AS2261" s="233"/>
      <c r="AT2261" s="233"/>
      <c r="AU2261" s="233"/>
      <c r="AV2261" s="233"/>
      <c r="AW2261" s="233"/>
      <c r="AX2261" s="233"/>
      <c r="AY2261" s="233"/>
      <c r="AZ2261" s="233"/>
      <c r="BA2261" s="233"/>
      <c r="BB2261" s="233"/>
      <c r="BC2261" s="233"/>
      <c r="BD2261" s="233"/>
      <c r="BE2261" s="233"/>
      <c r="BF2261" s="233"/>
      <c r="BG2261" s="233"/>
      <c r="BH2261" s="233"/>
      <c r="BI2261" s="233"/>
      <c r="BJ2261" s="233"/>
      <c r="BK2261" s="233"/>
      <c r="BL2261" s="233"/>
      <c r="BM2261" s="233"/>
      <c r="BN2261" s="233"/>
      <c r="BO2261" s="233"/>
      <c r="BP2261" s="233"/>
      <c r="BQ2261" s="233"/>
      <c r="BR2261" s="233"/>
      <c r="BS2261" s="233"/>
      <c r="BT2261" s="233"/>
      <c r="BU2261" s="233"/>
      <c r="BV2261" s="233"/>
      <c r="BW2261" s="233"/>
      <c r="BX2261" s="233"/>
      <c r="BY2261" s="233"/>
      <c r="BZ2261" s="233"/>
      <c r="CA2261" s="233"/>
      <c r="CB2261" s="233"/>
      <c r="CC2261" s="233"/>
      <c r="CD2261" s="233"/>
      <c r="CE2261" s="233"/>
      <c r="CF2261" s="233"/>
      <c r="CG2261" s="233"/>
      <c r="CH2261" s="233"/>
      <c r="CI2261" s="233"/>
      <c r="CJ2261" s="233"/>
      <c r="CK2261" s="233"/>
      <c r="CL2261" s="233"/>
      <c r="CM2261" s="233"/>
      <c r="CN2261" s="233"/>
      <c r="CO2261" s="233"/>
      <c r="CP2261" s="233"/>
      <c r="CQ2261" s="233"/>
      <c r="CR2261" s="233"/>
      <c r="CS2261" s="233"/>
      <c r="CT2261" s="233"/>
      <c r="CU2261" s="233"/>
      <c r="CV2261" s="233"/>
      <c r="CW2261" s="233"/>
      <c r="CX2261" s="233"/>
      <c r="CY2261" s="233"/>
      <c r="CZ2261" s="233"/>
      <c r="DA2261" s="233"/>
      <c r="DB2261" s="233"/>
      <c r="DC2261" s="233"/>
      <c r="DD2261" s="233"/>
      <c r="DE2261" s="233"/>
      <c r="DF2261" s="233"/>
      <c r="DG2261" s="233"/>
      <c r="DH2261" s="233"/>
      <c r="DI2261" s="233"/>
      <c r="DJ2261" s="233"/>
      <c r="DK2261" s="233"/>
      <c r="DL2261" s="233"/>
      <c r="DM2261" s="233"/>
      <c r="DN2261" s="233"/>
      <c r="DO2261" s="233"/>
      <c r="DP2261" s="233"/>
      <c r="DQ2261" s="233"/>
      <c r="DR2261" s="233"/>
      <c r="DS2261" s="233"/>
    </row>
    <row r="2262" spans="1:123" ht="24" customHeight="1" x14ac:dyDescent="0.2">
      <c r="A2262" s="369"/>
      <c r="B2262" s="110"/>
      <c r="C2262" s="367" t="s">
        <v>604</v>
      </c>
      <c r="D2262" s="111"/>
      <c r="E2262" s="112"/>
      <c r="F2262" s="113"/>
      <c r="G2262" s="295"/>
    </row>
    <row r="2263" spans="1:123" s="232" customFormat="1" ht="24" customHeight="1" x14ac:dyDescent="0.2">
      <c r="A2263" s="229" t="str">
        <f t="shared" ref="A2263:A2276" si="678">IFERROR(VLOOKUP(C2263,Tabla_Insumos,4,FALSE),"")</f>
        <v/>
      </c>
      <c r="B2263" s="227" t="str">
        <f t="shared" ref="B2263:B2276" si="679">IFERROR(VLOOKUP(C2263,Tabla_Insumos,5,FALSE),"")</f>
        <v/>
      </c>
      <c r="C2263" s="228"/>
      <c r="D2263" s="229" t="str">
        <f t="shared" ref="D2263:D2276" si="680">IFERROR(VLOOKUP(C2263,Tabla_Insumos,2,FALSE),"")</f>
        <v/>
      </c>
      <c r="E2263" s="230"/>
      <c r="F2263" s="231">
        <f t="shared" ref="F2263:F2276" si="681">IFERROR(VLOOKUP(C2263,Tabla_Insumos,3,FALSE),0)</f>
        <v>0</v>
      </c>
      <c r="G2263" s="296">
        <f>ROUND(E2263*F2263,2)</f>
        <v>0</v>
      </c>
    </row>
    <row r="2264" spans="1:123" s="232" customFormat="1" ht="24" customHeight="1" x14ac:dyDescent="0.2">
      <c r="A2264" s="229" t="str">
        <f t="shared" si="678"/>
        <v/>
      </c>
      <c r="B2264" s="227" t="str">
        <f t="shared" si="679"/>
        <v/>
      </c>
      <c r="C2264" s="228"/>
      <c r="D2264" s="229" t="str">
        <f t="shared" si="680"/>
        <v/>
      </c>
      <c r="E2264" s="230"/>
      <c r="F2264" s="231">
        <f t="shared" si="681"/>
        <v>0</v>
      </c>
      <c r="G2264" s="296">
        <f t="shared" ref="G2264:G2276" si="682">ROUND(E2264*F2264,2)</f>
        <v>0</v>
      </c>
    </row>
    <row r="2265" spans="1:123" s="232" customFormat="1" ht="24" customHeight="1" x14ac:dyDescent="0.2">
      <c r="A2265" s="229" t="str">
        <f t="shared" si="678"/>
        <v/>
      </c>
      <c r="B2265" s="227" t="str">
        <f t="shared" si="679"/>
        <v/>
      </c>
      <c r="C2265" s="228"/>
      <c r="D2265" s="229" t="str">
        <f t="shared" si="680"/>
        <v/>
      </c>
      <c r="E2265" s="230"/>
      <c r="F2265" s="231">
        <f t="shared" si="681"/>
        <v>0</v>
      </c>
      <c r="G2265" s="296">
        <f t="shared" si="682"/>
        <v>0</v>
      </c>
    </row>
    <row r="2266" spans="1:123" s="232" customFormat="1" ht="24" customHeight="1" x14ac:dyDescent="0.2">
      <c r="A2266" s="229" t="str">
        <f t="shared" si="678"/>
        <v/>
      </c>
      <c r="B2266" s="227" t="str">
        <f t="shared" si="679"/>
        <v/>
      </c>
      <c r="C2266" s="228"/>
      <c r="D2266" s="229" t="str">
        <f t="shared" si="680"/>
        <v/>
      </c>
      <c r="E2266" s="230"/>
      <c r="F2266" s="231">
        <f t="shared" si="681"/>
        <v>0</v>
      </c>
      <c r="G2266" s="296">
        <f t="shared" si="682"/>
        <v>0</v>
      </c>
    </row>
    <row r="2267" spans="1:123" s="232" customFormat="1" ht="24" customHeight="1" x14ac:dyDescent="0.2">
      <c r="A2267" s="229" t="str">
        <f t="shared" si="678"/>
        <v/>
      </c>
      <c r="B2267" s="227" t="str">
        <f t="shared" si="679"/>
        <v/>
      </c>
      <c r="C2267" s="228"/>
      <c r="D2267" s="229" t="str">
        <f t="shared" si="680"/>
        <v/>
      </c>
      <c r="E2267" s="230"/>
      <c r="F2267" s="231">
        <f t="shared" si="681"/>
        <v>0</v>
      </c>
      <c r="G2267" s="296">
        <f t="shared" si="682"/>
        <v>0</v>
      </c>
    </row>
    <row r="2268" spans="1:123" s="232" customFormat="1" ht="24" customHeight="1" x14ac:dyDescent="0.2">
      <c r="A2268" s="229" t="str">
        <f t="shared" si="678"/>
        <v/>
      </c>
      <c r="B2268" s="227" t="str">
        <f t="shared" si="679"/>
        <v/>
      </c>
      <c r="C2268" s="228"/>
      <c r="D2268" s="229" t="str">
        <f t="shared" si="680"/>
        <v/>
      </c>
      <c r="E2268" s="230"/>
      <c r="F2268" s="231">
        <f t="shared" si="681"/>
        <v>0</v>
      </c>
      <c r="G2268" s="296">
        <f t="shared" si="682"/>
        <v>0</v>
      </c>
    </row>
    <row r="2269" spans="1:123" s="232" customFormat="1" ht="24" customHeight="1" x14ac:dyDescent="0.2">
      <c r="A2269" s="229" t="str">
        <f t="shared" si="678"/>
        <v/>
      </c>
      <c r="B2269" s="227" t="str">
        <f t="shared" si="679"/>
        <v/>
      </c>
      <c r="C2269" s="228"/>
      <c r="D2269" s="229" t="str">
        <f t="shared" si="680"/>
        <v/>
      </c>
      <c r="E2269" s="230"/>
      <c r="F2269" s="231">
        <f t="shared" si="681"/>
        <v>0</v>
      </c>
      <c r="G2269" s="296">
        <f t="shared" si="682"/>
        <v>0</v>
      </c>
    </row>
    <row r="2270" spans="1:123" s="232" customFormat="1" ht="24" customHeight="1" x14ac:dyDescent="0.2">
      <c r="A2270" s="229" t="str">
        <f t="shared" si="678"/>
        <v/>
      </c>
      <c r="B2270" s="227" t="str">
        <f t="shared" si="679"/>
        <v/>
      </c>
      <c r="C2270" s="228"/>
      <c r="D2270" s="229" t="str">
        <f t="shared" si="680"/>
        <v/>
      </c>
      <c r="E2270" s="230"/>
      <c r="F2270" s="231">
        <f t="shared" si="681"/>
        <v>0</v>
      </c>
      <c r="G2270" s="296">
        <f t="shared" si="682"/>
        <v>0</v>
      </c>
    </row>
    <row r="2271" spans="1:123" s="232" customFormat="1" ht="24" customHeight="1" x14ac:dyDescent="0.2">
      <c r="A2271" s="229" t="str">
        <f t="shared" si="678"/>
        <v/>
      </c>
      <c r="B2271" s="227" t="str">
        <f t="shared" si="679"/>
        <v/>
      </c>
      <c r="C2271" s="228"/>
      <c r="D2271" s="229" t="str">
        <f t="shared" si="680"/>
        <v/>
      </c>
      <c r="E2271" s="230"/>
      <c r="F2271" s="231">
        <f t="shared" si="681"/>
        <v>0</v>
      </c>
      <c r="G2271" s="296">
        <f t="shared" si="682"/>
        <v>0</v>
      </c>
    </row>
    <row r="2272" spans="1:123" s="232" customFormat="1" ht="24" customHeight="1" x14ac:dyDescent="0.2">
      <c r="A2272" s="229" t="str">
        <f t="shared" si="678"/>
        <v/>
      </c>
      <c r="B2272" s="227" t="str">
        <f t="shared" si="679"/>
        <v/>
      </c>
      <c r="C2272" s="228"/>
      <c r="D2272" s="229" t="str">
        <f t="shared" si="680"/>
        <v/>
      </c>
      <c r="E2272" s="230"/>
      <c r="F2272" s="231">
        <f t="shared" si="681"/>
        <v>0</v>
      </c>
      <c r="G2272" s="296">
        <f t="shared" si="682"/>
        <v>0</v>
      </c>
    </row>
    <row r="2273" spans="1:7" s="232" customFormat="1" ht="24" customHeight="1" x14ac:dyDescent="0.2">
      <c r="A2273" s="229" t="str">
        <f t="shared" si="678"/>
        <v/>
      </c>
      <c r="B2273" s="227" t="str">
        <f t="shared" si="679"/>
        <v/>
      </c>
      <c r="C2273" s="228"/>
      <c r="D2273" s="229" t="str">
        <f t="shared" si="680"/>
        <v/>
      </c>
      <c r="E2273" s="230"/>
      <c r="F2273" s="231">
        <f t="shared" si="681"/>
        <v>0</v>
      </c>
      <c r="G2273" s="296">
        <f t="shared" si="682"/>
        <v>0</v>
      </c>
    </row>
    <row r="2274" spans="1:7" s="232" customFormat="1" ht="24" customHeight="1" x14ac:dyDescent="0.2">
      <c r="A2274" s="229" t="str">
        <f t="shared" si="678"/>
        <v/>
      </c>
      <c r="B2274" s="227" t="str">
        <f t="shared" si="679"/>
        <v/>
      </c>
      <c r="C2274" s="228"/>
      <c r="D2274" s="229" t="str">
        <f t="shared" si="680"/>
        <v/>
      </c>
      <c r="E2274" s="230"/>
      <c r="F2274" s="231">
        <f t="shared" si="681"/>
        <v>0</v>
      </c>
      <c r="G2274" s="296">
        <f t="shared" si="682"/>
        <v>0</v>
      </c>
    </row>
    <row r="2275" spans="1:7" s="232" customFormat="1" ht="24" customHeight="1" x14ac:dyDescent="0.2">
      <c r="A2275" s="229" t="str">
        <f t="shared" si="678"/>
        <v/>
      </c>
      <c r="B2275" s="227" t="str">
        <f t="shared" si="679"/>
        <v/>
      </c>
      <c r="C2275" s="228"/>
      <c r="D2275" s="229" t="str">
        <f t="shared" si="680"/>
        <v/>
      </c>
      <c r="E2275" s="230"/>
      <c r="F2275" s="231">
        <f t="shared" si="681"/>
        <v>0</v>
      </c>
      <c r="G2275" s="296">
        <f t="shared" si="682"/>
        <v>0</v>
      </c>
    </row>
    <row r="2276" spans="1:7" s="232" customFormat="1" ht="24" customHeight="1" x14ac:dyDescent="0.2">
      <c r="A2276" s="229" t="str">
        <f t="shared" si="678"/>
        <v/>
      </c>
      <c r="B2276" s="227" t="str">
        <f t="shared" si="679"/>
        <v/>
      </c>
      <c r="C2276" s="228"/>
      <c r="D2276" s="229" t="str">
        <f t="shared" si="680"/>
        <v/>
      </c>
      <c r="E2276" s="230"/>
      <c r="F2276" s="231">
        <f t="shared" si="681"/>
        <v>0</v>
      </c>
      <c r="G2276" s="296">
        <f t="shared" si="682"/>
        <v>0</v>
      </c>
    </row>
    <row r="2277" spans="1:7" ht="24" customHeight="1" x14ac:dyDescent="0.2">
      <c r="A2277" s="297"/>
      <c r="B2277" s="97"/>
      <c r="C2277" s="97"/>
      <c r="D2277" s="103"/>
      <c r="E2277" s="104"/>
      <c r="F2277" s="368" t="s">
        <v>31</v>
      </c>
      <c r="G2277" s="298">
        <f>SUBTOTAL(9,G2263:G2276)</f>
        <v>0</v>
      </c>
    </row>
    <row r="2278" spans="1:7" ht="24" customHeight="1" x14ac:dyDescent="0.2">
      <c r="A2278" s="297"/>
      <c r="B2278" s="97"/>
      <c r="C2278" s="366" t="s">
        <v>605</v>
      </c>
      <c r="D2278" s="103"/>
      <c r="E2278" s="104"/>
      <c r="F2278" s="105"/>
      <c r="G2278" s="299"/>
    </row>
    <row r="2279" spans="1:7" s="232" customFormat="1" ht="24" customHeight="1" x14ac:dyDescent="0.2">
      <c r="A2279" s="229" t="str">
        <f t="shared" ref="A2279:A2286" si="683">IFERROR(VLOOKUP(C2279,Tabla_Insumos,4,FALSE),"")</f>
        <v/>
      </c>
      <c r="B2279" s="227">
        <f t="shared" ref="B2279:B2286" si="684">IFERROR(VLOOKUP(A2279,Tabla_Indices,5,FALSE),"")</f>
        <v>0</v>
      </c>
      <c r="C2279" s="228"/>
      <c r="D2279" s="229" t="str">
        <f t="shared" ref="D2279:D2286" si="685">IFERROR(VLOOKUP(C2279,Tabla_Insumos,2,FALSE),"")</f>
        <v/>
      </c>
      <c r="E2279" s="230"/>
      <c r="F2279" s="231">
        <f t="shared" ref="F2279:F2286" si="686">IFERROR(VLOOKUP(C2279,Tabla_Insumos,3,FALSE),0)</f>
        <v>0</v>
      </c>
      <c r="G2279" s="296">
        <f>ROUND(E2279*F2279,2)</f>
        <v>0</v>
      </c>
    </row>
    <row r="2280" spans="1:7" s="232" customFormat="1" ht="24" customHeight="1" x14ac:dyDescent="0.2">
      <c r="A2280" s="229" t="str">
        <f t="shared" si="683"/>
        <v/>
      </c>
      <c r="B2280" s="227">
        <f t="shared" si="684"/>
        <v>0</v>
      </c>
      <c r="C2280" s="228"/>
      <c r="D2280" s="229" t="str">
        <f t="shared" si="685"/>
        <v/>
      </c>
      <c r="E2280" s="230"/>
      <c r="F2280" s="231">
        <f t="shared" si="686"/>
        <v>0</v>
      </c>
      <c r="G2280" s="296">
        <f>ROUND(E2280*F2280,2)</f>
        <v>0</v>
      </c>
    </row>
    <row r="2281" spans="1:7" s="232" customFormat="1" ht="24" customHeight="1" x14ac:dyDescent="0.2">
      <c r="A2281" s="229" t="str">
        <f t="shared" si="683"/>
        <v/>
      </c>
      <c r="B2281" s="227">
        <f t="shared" si="684"/>
        <v>0</v>
      </c>
      <c r="C2281" s="228"/>
      <c r="D2281" s="229" t="str">
        <f t="shared" si="685"/>
        <v/>
      </c>
      <c r="E2281" s="230"/>
      <c r="F2281" s="231">
        <f t="shared" si="686"/>
        <v>0</v>
      </c>
      <c r="G2281" s="296">
        <f t="shared" ref="G2281:G2286" si="687">ROUND(E2281*F2281,2)</f>
        <v>0</v>
      </c>
    </row>
    <row r="2282" spans="1:7" s="232" customFormat="1" ht="24" customHeight="1" x14ac:dyDescent="0.2">
      <c r="A2282" s="229" t="str">
        <f t="shared" si="683"/>
        <v/>
      </c>
      <c r="B2282" s="227">
        <f t="shared" si="684"/>
        <v>0</v>
      </c>
      <c r="C2282" s="228"/>
      <c r="D2282" s="229" t="str">
        <f t="shared" si="685"/>
        <v/>
      </c>
      <c r="E2282" s="230"/>
      <c r="F2282" s="231">
        <f t="shared" si="686"/>
        <v>0</v>
      </c>
      <c r="G2282" s="296">
        <f t="shared" si="687"/>
        <v>0</v>
      </c>
    </row>
    <row r="2283" spans="1:7" s="232" customFormat="1" ht="24" customHeight="1" x14ac:dyDescent="0.2">
      <c r="A2283" s="229" t="str">
        <f t="shared" si="683"/>
        <v/>
      </c>
      <c r="B2283" s="227">
        <f t="shared" si="684"/>
        <v>0</v>
      </c>
      <c r="C2283" s="228"/>
      <c r="D2283" s="229" t="str">
        <f t="shared" si="685"/>
        <v/>
      </c>
      <c r="E2283" s="230"/>
      <c r="F2283" s="231">
        <f t="shared" si="686"/>
        <v>0</v>
      </c>
      <c r="G2283" s="296">
        <f t="shared" si="687"/>
        <v>0</v>
      </c>
    </row>
    <row r="2284" spans="1:7" s="232" customFormat="1" ht="24" customHeight="1" x14ac:dyDescent="0.2">
      <c r="A2284" s="229" t="str">
        <f t="shared" si="683"/>
        <v/>
      </c>
      <c r="B2284" s="227">
        <f t="shared" si="684"/>
        <v>0</v>
      </c>
      <c r="C2284" s="228"/>
      <c r="D2284" s="229" t="str">
        <f t="shared" si="685"/>
        <v/>
      </c>
      <c r="E2284" s="230"/>
      <c r="F2284" s="231">
        <f t="shared" si="686"/>
        <v>0</v>
      </c>
      <c r="G2284" s="296">
        <f t="shared" si="687"/>
        <v>0</v>
      </c>
    </row>
    <row r="2285" spans="1:7" s="232" customFormat="1" ht="24" customHeight="1" x14ac:dyDescent="0.2">
      <c r="A2285" s="229" t="str">
        <f t="shared" si="683"/>
        <v/>
      </c>
      <c r="B2285" s="227">
        <f t="shared" si="684"/>
        <v>0</v>
      </c>
      <c r="C2285" s="228"/>
      <c r="D2285" s="229" t="str">
        <f t="shared" si="685"/>
        <v/>
      </c>
      <c r="E2285" s="230"/>
      <c r="F2285" s="231">
        <f t="shared" si="686"/>
        <v>0</v>
      </c>
      <c r="G2285" s="296">
        <f t="shared" si="687"/>
        <v>0</v>
      </c>
    </row>
    <row r="2286" spans="1:7" s="232" customFormat="1" ht="24" customHeight="1" x14ac:dyDescent="0.2">
      <c r="A2286" s="229" t="str">
        <f t="shared" si="683"/>
        <v/>
      </c>
      <c r="B2286" s="227">
        <f t="shared" si="684"/>
        <v>0</v>
      </c>
      <c r="C2286" s="228"/>
      <c r="D2286" s="229" t="str">
        <f t="shared" si="685"/>
        <v/>
      </c>
      <c r="E2286" s="230"/>
      <c r="F2286" s="231">
        <f t="shared" si="686"/>
        <v>0</v>
      </c>
      <c r="G2286" s="296">
        <f t="shared" si="687"/>
        <v>0</v>
      </c>
    </row>
    <row r="2287" spans="1:7" ht="24" customHeight="1" x14ac:dyDescent="0.2">
      <c r="A2287" s="297"/>
      <c r="B2287" s="97"/>
      <c r="C2287" s="97"/>
      <c r="D2287" s="103"/>
      <c r="E2287" s="104"/>
      <c r="F2287" s="368" t="s">
        <v>32</v>
      </c>
      <c r="G2287" s="298">
        <f>SUBTOTAL(9,G2279:G2286)</f>
        <v>0</v>
      </c>
    </row>
    <row r="2288" spans="1:7" ht="24" customHeight="1" x14ac:dyDescent="0.2">
      <c r="A2288" s="297"/>
      <c r="B2288" s="97"/>
      <c r="C2288" s="366" t="s">
        <v>606</v>
      </c>
      <c r="D2288" s="103"/>
      <c r="E2288" s="104"/>
      <c r="F2288" s="105"/>
      <c r="G2288" s="299"/>
    </row>
    <row r="2289" spans="1:7" s="232" customFormat="1" ht="24" customHeight="1" x14ac:dyDescent="0.2">
      <c r="A2289" s="229" t="str">
        <f t="shared" ref="A2289:A2297" si="688">IFERROR(VLOOKUP(C2289,Tabla_Insumos,4,FALSE),"")</f>
        <v/>
      </c>
      <c r="B2289" s="227" t="str">
        <f t="shared" ref="B2289:B2297" si="689">IFERROR(VLOOKUP(C2289,Tabla_Insumos,5,FALSE),"")</f>
        <v/>
      </c>
      <c r="C2289" s="228"/>
      <c r="D2289" s="229" t="str">
        <f t="shared" ref="D2289:D2297" si="690">IFERROR(VLOOKUP(C2289,Tabla_Insumos,2,FALSE),"")</f>
        <v/>
      </c>
      <c r="E2289" s="230"/>
      <c r="F2289" s="231">
        <f t="shared" ref="F2289:F2297" si="691">IFERROR(VLOOKUP(C2289,Tabla_Insumos,3,FALSE),0)</f>
        <v>0</v>
      </c>
      <c r="G2289" s="296">
        <f t="shared" ref="G2289:G2297" si="692">ROUND(E2289*F2289,2)</f>
        <v>0</v>
      </c>
    </row>
    <row r="2290" spans="1:7" s="232" customFormat="1" ht="24" customHeight="1" x14ac:dyDescent="0.2">
      <c r="A2290" s="229" t="str">
        <f t="shared" si="688"/>
        <v/>
      </c>
      <c r="B2290" s="227" t="str">
        <f t="shared" si="689"/>
        <v/>
      </c>
      <c r="C2290" s="228"/>
      <c r="D2290" s="229" t="str">
        <f t="shared" si="690"/>
        <v/>
      </c>
      <c r="E2290" s="230"/>
      <c r="F2290" s="231">
        <f t="shared" si="691"/>
        <v>0</v>
      </c>
      <c r="G2290" s="296">
        <f t="shared" si="692"/>
        <v>0</v>
      </c>
    </row>
    <row r="2291" spans="1:7" s="232" customFormat="1" ht="24" customHeight="1" x14ac:dyDescent="0.2">
      <c r="A2291" s="229" t="str">
        <f t="shared" si="688"/>
        <v/>
      </c>
      <c r="B2291" s="227" t="str">
        <f t="shared" si="689"/>
        <v/>
      </c>
      <c r="C2291" s="228"/>
      <c r="D2291" s="229" t="str">
        <f t="shared" si="690"/>
        <v/>
      </c>
      <c r="E2291" s="230"/>
      <c r="F2291" s="231">
        <f t="shared" si="691"/>
        <v>0</v>
      </c>
      <c r="G2291" s="296">
        <f t="shared" si="692"/>
        <v>0</v>
      </c>
    </row>
    <row r="2292" spans="1:7" s="232" customFormat="1" ht="24" customHeight="1" x14ac:dyDescent="0.2">
      <c r="A2292" s="229" t="str">
        <f t="shared" si="688"/>
        <v/>
      </c>
      <c r="B2292" s="227" t="str">
        <f t="shared" si="689"/>
        <v/>
      </c>
      <c r="C2292" s="228"/>
      <c r="D2292" s="229" t="str">
        <f t="shared" si="690"/>
        <v/>
      </c>
      <c r="E2292" s="230"/>
      <c r="F2292" s="231">
        <f t="shared" si="691"/>
        <v>0</v>
      </c>
      <c r="G2292" s="296">
        <f t="shared" si="692"/>
        <v>0</v>
      </c>
    </row>
    <row r="2293" spans="1:7" s="232" customFormat="1" ht="24" customHeight="1" x14ac:dyDescent="0.2">
      <c r="A2293" s="229" t="str">
        <f t="shared" si="688"/>
        <v/>
      </c>
      <c r="B2293" s="227" t="str">
        <f t="shared" si="689"/>
        <v/>
      </c>
      <c r="C2293" s="228"/>
      <c r="D2293" s="229" t="str">
        <f t="shared" si="690"/>
        <v/>
      </c>
      <c r="E2293" s="230"/>
      <c r="F2293" s="231">
        <f t="shared" si="691"/>
        <v>0</v>
      </c>
      <c r="G2293" s="296">
        <f t="shared" si="692"/>
        <v>0</v>
      </c>
    </row>
    <row r="2294" spans="1:7" s="232" customFormat="1" ht="24" customHeight="1" x14ac:dyDescent="0.2">
      <c r="A2294" s="229" t="str">
        <f t="shared" si="688"/>
        <v/>
      </c>
      <c r="B2294" s="227" t="str">
        <f t="shared" si="689"/>
        <v/>
      </c>
      <c r="C2294" s="228"/>
      <c r="D2294" s="229" t="str">
        <f t="shared" si="690"/>
        <v/>
      </c>
      <c r="E2294" s="230"/>
      <c r="F2294" s="231">
        <f t="shared" si="691"/>
        <v>0</v>
      </c>
      <c r="G2294" s="296">
        <f t="shared" si="692"/>
        <v>0</v>
      </c>
    </row>
    <row r="2295" spans="1:7" s="232" customFormat="1" ht="24" customHeight="1" x14ac:dyDescent="0.2">
      <c r="A2295" s="229" t="str">
        <f t="shared" si="688"/>
        <v/>
      </c>
      <c r="B2295" s="227" t="str">
        <f t="shared" si="689"/>
        <v/>
      </c>
      <c r="C2295" s="228"/>
      <c r="D2295" s="229" t="str">
        <f t="shared" si="690"/>
        <v/>
      </c>
      <c r="E2295" s="230"/>
      <c r="F2295" s="231">
        <f t="shared" si="691"/>
        <v>0</v>
      </c>
      <c r="G2295" s="296">
        <f t="shared" si="692"/>
        <v>0</v>
      </c>
    </row>
    <row r="2296" spans="1:7" s="232" customFormat="1" ht="24" customHeight="1" x14ac:dyDescent="0.2">
      <c r="A2296" s="229" t="str">
        <f t="shared" si="688"/>
        <v/>
      </c>
      <c r="B2296" s="227" t="str">
        <f t="shared" si="689"/>
        <v/>
      </c>
      <c r="C2296" s="228"/>
      <c r="D2296" s="229" t="str">
        <f t="shared" si="690"/>
        <v/>
      </c>
      <c r="E2296" s="230"/>
      <c r="F2296" s="231">
        <f t="shared" si="691"/>
        <v>0</v>
      </c>
      <c r="G2296" s="296">
        <f t="shared" si="692"/>
        <v>0</v>
      </c>
    </row>
    <row r="2297" spans="1:7" s="232" customFormat="1" ht="24" customHeight="1" x14ac:dyDescent="0.2">
      <c r="A2297" s="229" t="str">
        <f t="shared" si="688"/>
        <v/>
      </c>
      <c r="B2297" s="227" t="str">
        <f t="shared" si="689"/>
        <v/>
      </c>
      <c r="C2297" s="228"/>
      <c r="D2297" s="229" t="str">
        <f t="shared" si="690"/>
        <v/>
      </c>
      <c r="E2297" s="230"/>
      <c r="F2297" s="231">
        <f t="shared" si="691"/>
        <v>0</v>
      </c>
      <c r="G2297" s="296">
        <f t="shared" si="692"/>
        <v>0</v>
      </c>
    </row>
    <row r="2298" spans="1:7" ht="24" customHeight="1" x14ac:dyDescent="0.2">
      <c r="A2298" s="300"/>
      <c r="B2298" s="103"/>
      <c r="C2298" s="97"/>
      <c r="D2298" s="103"/>
      <c r="E2298" s="104"/>
      <c r="F2298" s="368" t="s">
        <v>33</v>
      </c>
      <c r="G2298" s="298">
        <f>SUBTOTAL(9,G2289:G2297)</f>
        <v>0</v>
      </c>
    </row>
    <row r="2299" spans="1:7" ht="24" customHeight="1" x14ac:dyDescent="0.2">
      <c r="A2299" s="301"/>
      <c r="B2299" s="103"/>
      <c r="C2299" s="97"/>
      <c r="D2299" s="103"/>
      <c r="E2299" s="104"/>
      <c r="F2299" s="105"/>
      <c r="G2299" s="299"/>
    </row>
    <row r="2300" spans="1:7" ht="24" customHeight="1" x14ac:dyDescent="0.2">
      <c r="A2300" s="302" t="str">
        <f>B2258</f>
        <v/>
      </c>
      <c r="B2300" s="303" t="str">
        <f>C2258</f>
        <v/>
      </c>
      <c r="C2300" s="111"/>
      <c r="D2300" s="111" t="s">
        <v>34</v>
      </c>
      <c r="E2300" s="112"/>
      <c r="F2300" s="305" t="s">
        <v>35</v>
      </c>
      <c r="G2300" s="304">
        <f>SUBTOTAL(9,G2263:G2299)</f>
        <v>0</v>
      </c>
    </row>
    <row r="2302" spans="1:7" ht="24" customHeight="1" x14ac:dyDescent="0.2">
      <c r="A2302" s="284" t="s">
        <v>37</v>
      </c>
      <c r="B2302" s="285"/>
      <c r="C2302" s="285"/>
      <c r="D2302" s="285"/>
      <c r="E2302" s="285"/>
      <c r="F2302" s="285"/>
      <c r="G2302" s="286"/>
    </row>
    <row r="2303" spans="1:7" ht="24" customHeight="1" x14ac:dyDescent="0.2">
      <c r="A2303" s="287" t="s">
        <v>602</v>
      </c>
      <c r="B2303" s="99" t="str">
        <f>Comitente</f>
        <v>DIRECCION PROVINCIAL REDES DE GAS</v>
      </c>
      <c r="C2303" s="94"/>
      <c r="D2303" s="100"/>
      <c r="E2303" s="100"/>
      <c r="F2303" s="101"/>
      <c r="G2303" s="288"/>
    </row>
    <row r="2304" spans="1:7" ht="24" customHeight="1" x14ac:dyDescent="0.2">
      <c r="A2304" s="287" t="s">
        <v>603</v>
      </c>
      <c r="B2304" s="99">
        <f>Contratista</f>
        <v>0</v>
      </c>
      <c r="C2304" s="95"/>
      <c r="D2304" s="95"/>
      <c r="E2304" s="95"/>
      <c r="F2304" s="102"/>
      <c r="G2304" s="289"/>
    </row>
    <row r="2305" spans="1:123" ht="24" customHeight="1" x14ac:dyDescent="0.2">
      <c r="A2305" s="287" t="s">
        <v>24</v>
      </c>
      <c r="B2305" s="99" t="str">
        <f>Obra</f>
        <v>“SERVICIO de MANTENIMIENTO de las INSTALACIONES de GAS en los ESTABLECIMIENTOS EDUCATIVOS”</v>
      </c>
      <c r="C2305" s="95"/>
      <c r="D2305" s="95"/>
      <c r="E2305" s="95"/>
      <c r="F2305" s="102" t="s">
        <v>38</v>
      </c>
      <c r="G2305" s="290">
        <f>Fecha_Base</f>
        <v>0</v>
      </c>
    </row>
    <row r="2306" spans="1:123" ht="24" customHeight="1" x14ac:dyDescent="0.2">
      <c r="A2306" s="291" t="s">
        <v>601</v>
      </c>
      <c r="B2306" s="96" t="str">
        <f>Ubicación</f>
        <v>DEPARTAMENTO JACHAL A</v>
      </c>
      <c r="C2306" s="96"/>
      <c r="D2306" s="103"/>
      <c r="E2306" s="104"/>
      <c r="F2306" s="105"/>
      <c r="G2306" s="292"/>
    </row>
    <row r="2307" spans="1:123" ht="24" customHeight="1" x14ac:dyDescent="0.2">
      <c r="A2307" s="291" t="s">
        <v>39</v>
      </c>
      <c r="B2307" s="106" t="str">
        <f>IFERROR(VALUE(LEFT(B2308,FIND(".",B2308)-1)),"")</f>
        <v/>
      </c>
      <c r="C2307" s="97" t="str">
        <f>IFERROR(VLOOKUP(B2307,Tabla_CyP,2,FALSE),"")</f>
        <v/>
      </c>
      <c r="D2307" s="97"/>
      <c r="E2307" s="104"/>
      <c r="F2307" s="105"/>
      <c r="G2307" s="292"/>
    </row>
    <row r="2308" spans="1:123" ht="24" customHeight="1" x14ac:dyDescent="0.2">
      <c r="A2308" s="291" t="s">
        <v>25</v>
      </c>
      <c r="B2308" s="107" t="str">
        <f>IFERROR(VLOOKUP(COUNTIF($A$1:A2308,"ANALISIS DE PRECIOS"),Tabla_NumeroItem,2,FALSE),"")</f>
        <v/>
      </c>
      <c r="C2308" s="97" t="str">
        <f>IFERROR(VLOOKUP(B2308,Tabla_CyP,2,FALSE),"")</f>
        <v/>
      </c>
      <c r="D2308" s="103"/>
      <c r="E2308" s="104"/>
      <c r="F2308" s="102" t="s">
        <v>26</v>
      </c>
      <c r="G2308" s="293" t="str">
        <f>IFERROR(VLOOKUP(B2308,Tabla_CyP,4,FALSE),"")</f>
        <v/>
      </c>
    </row>
    <row r="2309" spans="1:123" ht="24" customHeight="1" x14ac:dyDescent="0.2">
      <c r="A2309" s="291"/>
      <c r="B2309" s="96"/>
      <c r="C2309" s="97"/>
      <c r="D2309" s="103"/>
      <c r="E2309" s="104"/>
      <c r="F2309" s="105"/>
      <c r="G2309" s="292"/>
    </row>
    <row r="2310" spans="1:123" ht="24" customHeight="1" x14ac:dyDescent="0.2">
      <c r="A2310" s="389" t="s">
        <v>507</v>
      </c>
      <c r="B2310" s="390"/>
      <c r="C2310" s="391" t="s">
        <v>0</v>
      </c>
      <c r="D2310" s="391" t="s">
        <v>27</v>
      </c>
      <c r="E2310" s="393" t="s">
        <v>28</v>
      </c>
      <c r="F2310" s="387" t="s">
        <v>29</v>
      </c>
      <c r="G2310" s="387" t="s">
        <v>30</v>
      </c>
    </row>
    <row r="2311" spans="1:123" s="109" customFormat="1" ht="24" customHeight="1" x14ac:dyDescent="0.2">
      <c r="A2311" s="108" t="s">
        <v>508</v>
      </c>
      <c r="B2311" s="108" t="s">
        <v>509</v>
      </c>
      <c r="C2311" s="392"/>
      <c r="D2311" s="392"/>
      <c r="E2311" s="394"/>
      <c r="F2311" s="388"/>
      <c r="G2311" s="388"/>
      <c r="H2311" s="233"/>
      <c r="I2311" s="233"/>
      <c r="J2311" s="233"/>
      <c r="K2311" s="233"/>
      <c r="L2311" s="233"/>
      <c r="M2311" s="233"/>
      <c r="N2311" s="233"/>
      <c r="O2311" s="233"/>
      <c r="P2311" s="233"/>
      <c r="Q2311" s="233"/>
      <c r="R2311" s="233"/>
      <c r="S2311" s="233"/>
      <c r="T2311" s="233"/>
      <c r="U2311" s="233"/>
      <c r="V2311" s="233"/>
      <c r="W2311" s="233"/>
      <c r="X2311" s="233"/>
      <c r="Y2311" s="233"/>
      <c r="Z2311" s="233"/>
      <c r="AA2311" s="233"/>
      <c r="AB2311" s="233"/>
      <c r="AC2311" s="233"/>
      <c r="AD2311" s="233"/>
      <c r="AE2311" s="233"/>
      <c r="AF2311" s="233"/>
      <c r="AG2311" s="233"/>
      <c r="AH2311" s="233"/>
      <c r="AI2311" s="233"/>
      <c r="AJ2311" s="233"/>
      <c r="AK2311" s="233"/>
      <c r="AL2311" s="233"/>
      <c r="AM2311" s="233"/>
      <c r="AN2311" s="233"/>
      <c r="AO2311" s="233"/>
      <c r="AP2311" s="233"/>
      <c r="AQ2311" s="233"/>
      <c r="AR2311" s="233"/>
      <c r="AS2311" s="233"/>
      <c r="AT2311" s="233"/>
      <c r="AU2311" s="233"/>
      <c r="AV2311" s="233"/>
      <c r="AW2311" s="233"/>
      <c r="AX2311" s="233"/>
      <c r="AY2311" s="233"/>
      <c r="AZ2311" s="233"/>
      <c r="BA2311" s="233"/>
      <c r="BB2311" s="233"/>
      <c r="BC2311" s="233"/>
      <c r="BD2311" s="233"/>
      <c r="BE2311" s="233"/>
      <c r="BF2311" s="233"/>
      <c r="BG2311" s="233"/>
      <c r="BH2311" s="233"/>
      <c r="BI2311" s="233"/>
      <c r="BJ2311" s="233"/>
      <c r="BK2311" s="233"/>
      <c r="BL2311" s="233"/>
      <c r="BM2311" s="233"/>
      <c r="BN2311" s="233"/>
      <c r="BO2311" s="233"/>
      <c r="BP2311" s="233"/>
      <c r="BQ2311" s="233"/>
      <c r="BR2311" s="233"/>
      <c r="BS2311" s="233"/>
      <c r="BT2311" s="233"/>
      <c r="BU2311" s="233"/>
      <c r="BV2311" s="233"/>
      <c r="BW2311" s="233"/>
      <c r="BX2311" s="233"/>
      <c r="BY2311" s="233"/>
      <c r="BZ2311" s="233"/>
      <c r="CA2311" s="233"/>
      <c r="CB2311" s="233"/>
      <c r="CC2311" s="233"/>
      <c r="CD2311" s="233"/>
      <c r="CE2311" s="233"/>
      <c r="CF2311" s="233"/>
      <c r="CG2311" s="233"/>
      <c r="CH2311" s="233"/>
      <c r="CI2311" s="233"/>
      <c r="CJ2311" s="233"/>
      <c r="CK2311" s="233"/>
      <c r="CL2311" s="233"/>
      <c r="CM2311" s="233"/>
      <c r="CN2311" s="233"/>
      <c r="CO2311" s="233"/>
      <c r="CP2311" s="233"/>
      <c r="CQ2311" s="233"/>
      <c r="CR2311" s="233"/>
      <c r="CS2311" s="233"/>
      <c r="CT2311" s="233"/>
      <c r="CU2311" s="233"/>
      <c r="CV2311" s="233"/>
      <c r="CW2311" s="233"/>
      <c r="CX2311" s="233"/>
      <c r="CY2311" s="233"/>
      <c r="CZ2311" s="233"/>
      <c r="DA2311" s="233"/>
      <c r="DB2311" s="233"/>
      <c r="DC2311" s="233"/>
      <c r="DD2311" s="233"/>
      <c r="DE2311" s="233"/>
      <c r="DF2311" s="233"/>
      <c r="DG2311" s="233"/>
      <c r="DH2311" s="233"/>
      <c r="DI2311" s="233"/>
      <c r="DJ2311" s="233"/>
      <c r="DK2311" s="233"/>
      <c r="DL2311" s="233"/>
      <c r="DM2311" s="233"/>
      <c r="DN2311" s="233"/>
      <c r="DO2311" s="233"/>
      <c r="DP2311" s="233"/>
      <c r="DQ2311" s="233"/>
      <c r="DR2311" s="233"/>
      <c r="DS2311" s="233"/>
    </row>
    <row r="2312" spans="1:123" ht="24" customHeight="1" x14ac:dyDescent="0.2">
      <c r="A2312" s="369"/>
      <c r="B2312" s="110"/>
      <c r="C2312" s="367" t="s">
        <v>604</v>
      </c>
      <c r="D2312" s="111"/>
      <c r="E2312" s="112"/>
      <c r="F2312" s="113"/>
      <c r="G2312" s="295"/>
    </row>
    <row r="2313" spans="1:123" s="232" customFormat="1" ht="24" customHeight="1" x14ac:dyDescent="0.2">
      <c r="A2313" s="229" t="str">
        <f t="shared" ref="A2313:A2326" si="693">IFERROR(VLOOKUP(C2313,Tabla_Insumos,4,FALSE),"")</f>
        <v/>
      </c>
      <c r="B2313" s="227" t="str">
        <f t="shared" ref="B2313:B2326" si="694">IFERROR(VLOOKUP(C2313,Tabla_Insumos,5,FALSE),"")</f>
        <v/>
      </c>
      <c r="C2313" s="228"/>
      <c r="D2313" s="229" t="str">
        <f t="shared" ref="D2313:D2326" si="695">IFERROR(VLOOKUP(C2313,Tabla_Insumos,2,FALSE),"")</f>
        <v/>
      </c>
      <c r="E2313" s="230"/>
      <c r="F2313" s="231">
        <f t="shared" ref="F2313:F2326" si="696">IFERROR(VLOOKUP(C2313,Tabla_Insumos,3,FALSE),0)</f>
        <v>0</v>
      </c>
      <c r="G2313" s="296">
        <f>ROUND(E2313*F2313,2)</f>
        <v>0</v>
      </c>
    </row>
    <row r="2314" spans="1:123" s="232" customFormat="1" ht="24" customHeight="1" x14ac:dyDescent="0.2">
      <c r="A2314" s="229" t="str">
        <f t="shared" si="693"/>
        <v/>
      </c>
      <c r="B2314" s="227" t="str">
        <f t="shared" si="694"/>
        <v/>
      </c>
      <c r="C2314" s="228"/>
      <c r="D2314" s="229" t="str">
        <f t="shared" si="695"/>
        <v/>
      </c>
      <c r="E2314" s="230"/>
      <c r="F2314" s="231">
        <f t="shared" si="696"/>
        <v>0</v>
      </c>
      <c r="G2314" s="296">
        <f t="shared" ref="G2314:G2326" si="697">ROUND(E2314*F2314,2)</f>
        <v>0</v>
      </c>
    </row>
    <row r="2315" spans="1:123" s="232" customFormat="1" ht="24" customHeight="1" x14ac:dyDescent="0.2">
      <c r="A2315" s="229" t="str">
        <f t="shared" si="693"/>
        <v/>
      </c>
      <c r="B2315" s="227" t="str">
        <f t="shared" si="694"/>
        <v/>
      </c>
      <c r="C2315" s="228"/>
      <c r="D2315" s="229" t="str">
        <f t="shared" si="695"/>
        <v/>
      </c>
      <c r="E2315" s="230"/>
      <c r="F2315" s="231">
        <f t="shared" si="696"/>
        <v>0</v>
      </c>
      <c r="G2315" s="296">
        <f t="shared" si="697"/>
        <v>0</v>
      </c>
    </row>
    <row r="2316" spans="1:123" s="232" customFormat="1" ht="24" customHeight="1" x14ac:dyDescent="0.2">
      <c r="A2316" s="229" t="str">
        <f t="shared" si="693"/>
        <v/>
      </c>
      <c r="B2316" s="227" t="str">
        <f t="shared" si="694"/>
        <v/>
      </c>
      <c r="C2316" s="228"/>
      <c r="D2316" s="229" t="str">
        <f t="shared" si="695"/>
        <v/>
      </c>
      <c r="E2316" s="230"/>
      <c r="F2316" s="231">
        <f t="shared" si="696"/>
        <v>0</v>
      </c>
      <c r="G2316" s="296">
        <f t="shared" si="697"/>
        <v>0</v>
      </c>
    </row>
    <row r="2317" spans="1:123" s="232" customFormat="1" ht="24" customHeight="1" x14ac:dyDescent="0.2">
      <c r="A2317" s="229" t="str">
        <f t="shared" si="693"/>
        <v/>
      </c>
      <c r="B2317" s="227" t="str">
        <f t="shared" si="694"/>
        <v/>
      </c>
      <c r="C2317" s="228"/>
      <c r="D2317" s="229" t="str">
        <f t="shared" si="695"/>
        <v/>
      </c>
      <c r="E2317" s="230"/>
      <c r="F2317" s="231">
        <f t="shared" si="696"/>
        <v>0</v>
      </c>
      <c r="G2317" s="296">
        <f t="shared" si="697"/>
        <v>0</v>
      </c>
    </row>
    <row r="2318" spans="1:123" s="232" customFormat="1" ht="24" customHeight="1" x14ac:dyDescent="0.2">
      <c r="A2318" s="229" t="str">
        <f t="shared" si="693"/>
        <v/>
      </c>
      <c r="B2318" s="227" t="str">
        <f t="shared" si="694"/>
        <v/>
      </c>
      <c r="C2318" s="228"/>
      <c r="D2318" s="229" t="str">
        <f t="shared" si="695"/>
        <v/>
      </c>
      <c r="E2318" s="230"/>
      <c r="F2318" s="231">
        <f t="shared" si="696"/>
        <v>0</v>
      </c>
      <c r="G2318" s="296">
        <f t="shared" si="697"/>
        <v>0</v>
      </c>
    </row>
    <row r="2319" spans="1:123" s="232" customFormat="1" ht="24" customHeight="1" x14ac:dyDescent="0.2">
      <c r="A2319" s="229" t="str">
        <f t="shared" si="693"/>
        <v/>
      </c>
      <c r="B2319" s="227" t="str">
        <f t="shared" si="694"/>
        <v/>
      </c>
      <c r="C2319" s="228"/>
      <c r="D2319" s="229" t="str">
        <f t="shared" si="695"/>
        <v/>
      </c>
      <c r="E2319" s="230"/>
      <c r="F2319" s="231">
        <f t="shared" si="696"/>
        <v>0</v>
      </c>
      <c r="G2319" s="296">
        <f t="shared" si="697"/>
        <v>0</v>
      </c>
    </row>
    <row r="2320" spans="1:123" s="232" customFormat="1" ht="24" customHeight="1" x14ac:dyDescent="0.2">
      <c r="A2320" s="229" t="str">
        <f t="shared" si="693"/>
        <v/>
      </c>
      <c r="B2320" s="227" t="str">
        <f t="shared" si="694"/>
        <v/>
      </c>
      <c r="C2320" s="228"/>
      <c r="D2320" s="229" t="str">
        <f t="shared" si="695"/>
        <v/>
      </c>
      <c r="E2320" s="230"/>
      <c r="F2320" s="231">
        <f t="shared" si="696"/>
        <v>0</v>
      </c>
      <c r="G2320" s="296">
        <f t="shared" si="697"/>
        <v>0</v>
      </c>
    </row>
    <row r="2321" spans="1:7" s="232" customFormat="1" ht="24" customHeight="1" x14ac:dyDescent="0.2">
      <c r="A2321" s="229" t="str">
        <f t="shared" si="693"/>
        <v/>
      </c>
      <c r="B2321" s="227" t="str">
        <f t="shared" si="694"/>
        <v/>
      </c>
      <c r="C2321" s="228"/>
      <c r="D2321" s="229" t="str">
        <f t="shared" si="695"/>
        <v/>
      </c>
      <c r="E2321" s="230"/>
      <c r="F2321" s="231">
        <f t="shared" si="696"/>
        <v>0</v>
      </c>
      <c r="G2321" s="296">
        <f t="shared" si="697"/>
        <v>0</v>
      </c>
    </row>
    <row r="2322" spans="1:7" s="232" customFormat="1" ht="24" customHeight="1" x14ac:dyDescent="0.2">
      <c r="A2322" s="229" t="str">
        <f t="shared" si="693"/>
        <v/>
      </c>
      <c r="B2322" s="227" t="str">
        <f t="shared" si="694"/>
        <v/>
      </c>
      <c r="C2322" s="228"/>
      <c r="D2322" s="229" t="str">
        <f t="shared" si="695"/>
        <v/>
      </c>
      <c r="E2322" s="230"/>
      <c r="F2322" s="231">
        <f t="shared" si="696"/>
        <v>0</v>
      </c>
      <c r="G2322" s="296">
        <f t="shared" si="697"/>
        <v>0</v>
      </c>
    </row>
    <row r="2323" spans="1:7" s="232" customFormat="1" ht="24" customHeight="1" x14ac:dyDescent="0.2">
      <c r="A2323" s="229" t="str">
        <f t="shared" si="693"/>
        <v/>
      </c>
      <c r="B2323" s="227" t="str">
        <f t="shared" si="694"/>
        <v/>
      </c>
      <c r="C2323" s="228"/>
      <c r="D2323" s="229" t="str">
        <f t="shared" si="695"/>
        <v/>
      </c>
      <c r="E2323" s="230"/>
      <c r="F2323" s="231">
        <f t="shared" si="696"/>
        <v>0</v>
      </c>
      <c r="G2323" s="296">
        <f t="shared" si="697"/>
        <v>0</v>
      </c>
    </row>
    <row r="2324" spans="1:7" s="232" customFormat="1" ht="24" customHeight="1" x14ac:dyDescent="0.2">
      <c r="A2324" s="229" t="str">
        <f t="shared" si="693"/>
        <v/>
      </c>
      <c r="B2324" s="227" t="str">
        <f t="shared" si="694"/>
        <v/>
      </c>
      <c r="C2324" s="228"/>
      <c r="D2324" s="229" t="str">
        <f t="shared" si="695"/>
        <v/>
      </c>
      <c r="E2324" s="230"/>
      <c r="F2324" s="231">
        <f t="shared" si="696"/>
        <v>0</v>
      </c>
      <c r="G2324" s="296">
        <f t="shared" si="697"/>
        <v>0</v>
      </c>
    </row>
    <row r="2325" spans="1:7" s="232" customFormat="1" ht="24" customHeight="1" x14ac:dyDescent="0.2">
      <c r="A2325" s="229" t="str">
        <f t="shared" si="693"/>
        <v/>
      </c>
      <c r="B2325" s="227" t="str">
        <f t="shared" si="694"/>
        <v/>
      </c>
      <c r="C2325" s="228"/>
      <c r="D2325" s="229" t="str">
        <f t="shared" si="695"/>
        <v/>
      </c>
      <c r="E2325" s="230"/>
      <c r="F2325" s="231">
        <f t="shared" si="696"/>
        <v>0</v>
      </c>
      <c r="G2325" s="296">
        <f t="shared" si="697"/>
        <v>0</v>
      </c>
    </row>
    <row r="2326" spans="1:7" s="232" customFormat="1" ht="24" customHeight="1" x14ac:dyDescent="0.2">
      <c r="A2326" s="229" t="str">
        <f t="shared" si="693"/>
        <v/>
      </c>
      <c r="B2326" s="227" t="str">
        <f t="shared" si="694"/>
        <v/>
      </c>
      <c r="C2326" s="228"/>
      <c r="D2326" s="229" t="str">
        <f t="shared" si="695"/>
        <v/>
      </c>
      <c r="E2326" s="230"/>
      <c r="F2326" s="231">
        <f t="shared" si="696"/>
        <v>0</v>
      </c>
      <c r="G2326" s="296">
        <f t="shared" si="697"/>
        <v>0</v>
      </c>
    </row>
    <row r="2327" spans="1:7" ht="24" customHeight="1" x14ac:dyDescent="0.2">
      <c r="A2327" s="297"/>
      <c r="B2327" s="97"/>
      <c r="C2327" s="97"/>
      <c r="D2327" s="103"/>
      <c r="E2327" s="104"/>
      <c r="F2327" s="368" t="s">
        <v>31</v>
      </c>
      <c r="G2327" s="298">
        <f>SUBTOTAL(9,G2313:G2326)</f>
        <v>0</v>
      </c>
    </row>
    <row r="2328" spans="1:7" ht="24" customHeight="1" x14ac:dyDescent="0.2">
      <c r="A2328" s="297"/>
      <c r="B2328" s="97"/>
      <c r="C2328" s="366" t="s">
        <v>605</v>
      </c>
      <c r="D2328" s="103"/>
      <c r="E2328" s="104"/>
      <c r="F2328" s="105"/>
      <c r="G2328" s="299"/>
    </row>
    <row r="2329" spans="1:7" s="232" customFormat="1" ht="24" customHeight="1" x14ac:dyDescent="0.2">
      <c r="A2329" s="229" t="str">
        <f t="shared" ref="A2329:A2336" si="698">IFERROR(VLOOKUP(C2329,Tabla_Insumos,4,FALSE),"")</f>
        <v/>
      </c>
      <c r="B2329" s="227">
        <f t="shared" ref="B2329:B2336" si="699">IFERROR(VLOOKUP(A2329,Tabla_Indices,5,FALSE),"")</f>
        <v>0</v>
      </c>
      <c r="C2329" s="228"/>
      <c r="D2329" s="229" t="str">
        <f t="shared" ref="D2329:D2336" si="700">IFERROR(VLOOKUP(C2329,Tabla_Insumos,2,FALSE),"")</f>
        <v/>
      </c>
      <c r="E2329" s="230"/>
      <c r="F2329" s="231">
        <f t="shared" ref="F2329:F2336" si="701">IFERROR(VLOOKUP(C2329,Tabla_Insumos,3,FALSE),0)</f>
        <v>0</v>
      </c>
      <c r="G2329" s="296">
        <f>ROUND(E2329*F2329,2)</f>
        <v>0</v>
      </c>
    </row>
    <row r="2330" spans="1:7" s="232" customFormat="1" ht="24" customHeight="1" x14ac:dyDescent="0.2">
      <c r="A2330" s="229" t="str">
        <f t="shared" si="698"/>
        <v/>
      </c>
      <c r="B2330" s="227">
        <f t="shared" si="699"/>
        <v>0</v>
      </c>
      <c r="C2330" s="228"/>
      <c r="D2330" s="229" t="str">
        <f t="shared" si="700"/>
        <v/>
      </c>
      <c r="E2330" s="230"/>
      <c r="F2330" s="231">
        <f t="shared" si="701"/>
        <v>0</v>
      </c>
      <c r="G2330" s="296">
        <f>ROUND(E2330*F2330,2)</f>
        <v>0</v>
      </c>
    </row>
    <row r="2331" spans="1:7" s="232" customFormat="1" ht="24" customHeight="1" x14ac:dyDescent="0.2">
      <c r="A2331" s="229" t="str">
        <f t="shared" si="698"/>
        <v/>
      </c>
      <c r="B2331" s="227">
        <f t="shared" si="699"/>
        <v>0</v>
      </c>
      <c r="C2331" s="228"/>
      <c r="D2331" s="229" t="str">
        <f t="shared" si="700"/>
        <v/>
      </c>
      <c r="E2331" s="230"/>
      <c r="F2331" s="231">
        <f t="shared" si="701"/>
        <v>0</v>
      </c>
      <c r="G2331" s="296">
        <f t="shared" ref="G2331:G2336" si="702">ROUND(E2331*F2331,2)</f>
        <v>0</v>
      </c>
    </row>
    <row r="2332" spans="1:7" s="232" customFormat="1" ht="24" customHeight="1" x14ac:dyDescent="0.2">
      <c r="A2332" s="229" t="str">
        <f t="shared" si="698"/>
        <v/>
      </c>
      <c r="B2332" s="227">
        <f t="shared" si="699"/>
        <v>0</v>
      </c>
      <c r="C2332" s="228"/>
      <c r="D2332" s="229" t="str">
        <f t="shared" si="700"/>
        <v/>
      </c>
      <c r="E2332" s="230"/>
      <c r="F2332" s="231">
        <f t="shared" si="701"/>
        <v>0</v>
      </c>
      <c r="G2332" s="296">
        <f t="shared" si="702"/>
        <v>0</v>
      </c>
    </row>
    <row r="2333" spans="1:7" s="232" customFormat="1" ht="24" customHeight="1" x14ac:dyDescent="0.2">
      <c r="A2333" s="229" t="str">
        <f t="shared" si="698"/>
        <v/>
      </c>
      <c r="B2333" s="227">
        <f t="shared" si="699"/>
        <v>0</v>
      </c>
      <c r="C2333" s="228"/>
      <c r="D2333" s="229" t="str">
        <f t="shared" si="700"/>
        <v/>
      </c>
      <c r="E2333" s="230"/>
      <c r="F2333" s="231">
        <f t="shared" si="701"/>
        <v>0</v>
      </c>
      <c r="G2333" s="296">
        <f t="shared" si="702"/>
        <v>0</v>
      </c>
    </row>
    <row r="2334" spans="1:7" s="232" customFormat="1" ht="24" customHeight="1" x14ac:dyDescent="0.2">
      <c r="A2334" s="229" t="str">
        <f t="shared" si="698"/>
        <v/>
      </c>
      <c r="B2334" s="227">
        <f t="shared" si="699"/>
        <v>0</v>
      </c>
      <c r="C2334" s="228"/>
      <c r="D2334" s="229" t="str">
        <f t="shared" si="700"/>
        <v/>
      </c>
      <c r="E2334" s="230"/>
      <c r="F2334" s="231">
        <f t="shared" si="701"/>
        <v>0</v>
      </c>
      <c r="G2334" s="296">
        <f t="shared" si="702"/>
        <v>0</v>
      </c>
    </row>
    <row r="2335" spans="1:7" s="232" customFormat="1" ht="24" customHeight="1" x14ac:dyDescent="0.2">
      <c r="A2335" s="229" t="str">
        <f t="shared" si="698"/>
        <v/>
      </c>
      <c r="B2335" s="227">
        <f t="shared" si="699"/>
        <v>0</v>
      </c>
      <c r="C2335" s="228"/>
      <c r="D2335" s="229" t="str">
        <f t="shared" si="700"/>
        <v/>
      </c>
      <c r="E2335" s="230"/>
      <c r="F2335" s="231">
        <f t="shared" si="701"/>
        <v>0</v>
      </c>
      <c r="G2335" s="296">
        <f t="shared" si="702"/>
        <v>0</v>
      </c>
    </row>
    <row r="2336" spans="1:7" s="232" customFormat="1" ht="24" customHeight="1" x14ac:dyDescent="0.2">
      <c r="A2336" s="229" t="str">
        <f t="shared" si="698"/>
        <v/>
      </c>
      <c r="B2336" s="227">
        <f t="shared" si="699"/>
        <v>0</v>
      </c>
      <c r="C2336" s="228"/>
      <c r="D2336" s="229" t="str">
        <f t="shared" si="700"/>
        <v/>
      </c>
      <c r="E2336" s="230"/>
      <c r="F2336" s="231">
        <f t="shared" si="701"/>
        <v>0</v>
      </c>
      <c r="G2336" s="296">
        <f t="shared" si="702"/>
        <v>0</v>
      </c>
    </row>
    <row r="2337" spans="1:7" ht="24" customHeight="1" x14ac:dyDescent="0.2">
      <c r="A2337" s="297"/>
      <c r="B2337" s="97"/>
      <c r="C2337" s="97"/>
      <c r="D2337" s="103"/>
      <c r="E2337" s="104"/>
      <c r="F2337" s="368" t="s">
        <v>32</v>
      </c>
      <c r="G2337" s="298">
        <f>SUBTOTAL(9,G2329:G2336)</f>
        <v>0</v>
      </c>
    </row>
    <row r="2338" spans="1:7" ht="24" customHeight="1" x14ac:dyDescent="0.2">
      <c r="A2338" s="297"/>
      <c r="B2338" s="97"/>
      <c r="C2338" s="366" t="s">
        <v>606</v>
      </c>
      <c r="D2338" s="103"/>
      <c r="E2338" s="104"/>
      <c r="F2338" s="105"/>
      <c r="G2338" s="299"/>
    </row>
    <row r="2339" spans="1:7" s="232" customFormat="1" ht="24" customHeight="1" x14ac:dyDescent="0.2">
      <c r="A2339" s="229" t="str">
        <f t="shared" ref="A2339:A2347" si="703">IFERROR(VLOOKUP(C2339,Tabla_Insumos,4,FALSE),"")</f>
        <v/>
      </c>
      <c r="B2339" s="227" t="str">
        <f t="shared" ref="B2339:B2347" si="704">IFERROR(VLOOKUP(C2339,Tabla_Insumos,5,FALSE),"")</f>
        <v/>
      </c>
      <c r="C2339" s="228"/>
      <c r="D2339" s="229" t="str">
        <f t="shared" ref="D2339:D2347" si="705">IFERROR(VLOOKUP(C2339,Tabla_Insumos,2,FALSE),"")</f>
        <v/>
      </c>
      <c r="E2339" s="230"/>
      <c r="F2339" s="231">
        <f t="shared" ref="F2339:F2347" si="706">IFERROR(VLOOKUP(C2339,Tabla_Insumos,3,FALSE),0)</f>
        <v>0</v>
      </c>
      <c r="G2339" s="296">
        <f t="shared" ref="G2339:G2347" si="707">ROUND(E2339*F2339,2)</f>
        <v>0</v>
      </c>
    </row>
    <row r="2340" spans="1:7" s="232" customFormat="1" ht="24" customHeight="1" x14ac:dyDescent="0.2">
      <c r="A2340" s="229" t="str">
        <f t="shared" si="703"/>
        <v/>
      </c>
      <c r="B2340" s="227" t="str">
        <f t="shared" si="704"/>
        <v/>
      </c>
      <c r="C2340" s="228"/>
      <c r="D2340" s="229" t="str">
        <f t="shared" si="705"/>
        <v/>
      </c>
      <c r="E2340" s="230"/>
      <c r="F2340" s="231">
        <f t="shared" si="706"/>
        <v>0</v>
      </c>
      <c r="G2340" s="296">
        <f t="shared" si="707"/>
        <v>0</v>
      </c>
    </row>
    <row r="2341" spans="1:7" s="232" customFormat="1" ht="24" customHeight="1" x14ac:dyDescent="0.2">
      <c r="A2341" s="229" t="str">
        <f t="shared" si="703"/>
        <v/>
      </c>
      <c r="B2341" s="227" t="str">
        <f t="shared" si="704"/>
        <v/>
      </c>
      <c r="C2341" s="228"/>
      <c r="D2341" s="229" t="str">
        <f t="shared" si="705"/>
        <v/>
      </c>
      <c r="E2341" s="230"/>
      <c r="F2341" s="231">
        <f t="shared" si="706"/>
        <v>0</v>
      </c>
      <c r="G2341" s="296">
        <f t="shared" si="707"/>
        <v>0</v>
      </c>
    </row>
    <row r="2342" spans="1:7" s="232" customFormat="1" ht="24" customHeight="1" x14ac:dyDescent="0.2">
      <c r="A2342" s="229" t="str">
        <f t="shared" si="703"/>
        <v/>
      </c>
      <c r="B2342" s="227" t="str">
        <f t="shared" si="704"/>
        <v/>
      </c>
      <c r="C2342" s="228"/>
      <c r="D2342" s="229" t="str">
        <f t="shared" si="705"/>
        <v/>
      </c>
      <c r="E2342" s="230"/>
      <c r="F2342" s="231">
        <f t="shared" si="706"/>
        <v>0</v>
      </c>
      <c r="G2342" s="296">
        <f t="shared" si="707"/>
        <v>0</v>
      </c>
    </row>
    <row r="2343" spans="1:7" s="232" customFormat="1" ht="24" customHeight="1" x14ac:dyDescent="0.2">
      <c r="A2343" s="229" t="str">
        <f t="shared" si="703"/>
        <v/>
      </c>
      <c r="B2343" s="227" t="str">
        <f t="shared" si="704"/>
        <v/>
      </c>
      <c r="C2343" s="228"/>
      <c r="D2343" s="229" t="str">
        <f t="shared" si="705"/>
        <v/>
      </c>
      <c r="E2343" s="230"/>
      <c r="F2343" s="231">
        <f t="shared" si="706"/>
        <v>0</v>
      </c>
      <c r="G2343" s="296">
        <f t="shared" si="707"/>
        <v>0</v>
      </c>
    </row>
    <row r="2344" spans="1:7" s="232" customFormat="1" ht="24" customHeight="1" x14ac:dyDescent="0.2">
      <c r="A2344" s="229" t="str">
        <f t="shared" si="703"/>
        <v/>
      </c>
      <c r="B2344" s="227" t="str">
        <f t="shared" si="704"/>
        <v/>
      </c>
      <c r="C2344" s="228"/>
      <c r="D2344" s="229" t="str">
        <f t="shared" si="705"/>
        <v/>
      </c>
      <c r="E2344" s="230"/>
      <c r="F2344" s="231">
        <f t="shared" si="706"/>
        <v>0</v>
      </c>
      <c r="G2344" s="296">
        <f t="shared" si="707"/>
        <v>0</v>
      </c>
    </row>
    <row r="2345" spans="1:7" s="232" customFormat="1" ht="24" customHeight="1" x14ac:dyDescent="0.2">
      <c r="A2345" s="229" t="str">
        <f t="shared" si="703"/>
        <v/>
      </c>
      <c r="B2345" s="227" t="str">
        <f t="shared" si="704"/>
        <v/>
      </c>
      <c r="C2345" s="228"/>
      <c r="D2345" s="229" t="str">
        <f t="shared" si="705"/>
        <v/>
      </c>
      <c r="E2345" s="230"/>
      <c r="F2345" s="231">
        <f t="shared" si="706"/>
        <v>0</v>
      </c>
      <c r="G2345" s="296">
        <f t="shared" si="707"/>
        <v>0</v>
      </c>
    </row>
    <row r="2346" spans="1:7" s="232" customFormat="1" ht="24" customHeight="1" x14ac:dyDescent="0.2">
      <c r="A2346" s="229" t="str">
        <f t="shared" si="703"/>
        <v/>
      </c>
      <c r="B2346" s="227" t="str">
        <f t="shared" si="704"/>
        <v/>
      </c>
      <c r="C2346" s="228"/>
      <c r="D2346" s="229" t="str">
        <f t="shared" si="705"/>
        <v/>
      </c>
      <c r="E2346" s="230"/>
      <c r="F2346" s="231">
        <f t="shared" si="706"/>
        <v>0</v>
      </c>
      <c r="G2346" s="296">
        <f t="shared" si="707"/>
        <v>0</v>
      </c>
    </row>
    <row r="2347" spans="1:7" s="232" customFormat="1" ht="24" customHeight="1" x14ac:dyDescent="0.2">
      <c r="A2347" s="229" t="str">
        <f t="shared" si="703"/>
        <v/>
      </c>
      <c r="B2347" s="227" t="str">
        <f t="shared" si="704"/>
        <v/>
      </c>
      <c r="C2347" s="228"/>
      <c r="D2347" s="229" t="str">
        <f t="shared" si="705"/>
        <v/>
      </c>
      <c r="E2347" s="230"/>
      <c r="F2347" s="231">
        <f t="shared" si="706"/>
        <v>0</v>
      </c>
      <c r="G2347" s="296">
        <f t="shared" si="707"/>
        <v>0</v>
      </c>
    </row>
    <row r="2348" spans="1:7" ht="24" customHeight="1" x14ac:dyDescent="0.2">
      <c r="A2348" s="300"/>
      <c r="B2348" s="103"/>
      <c r="C2348" s="97"/>
      <c r="D2348" s="103"/>
      <c r="E2348" s="104"/>
      <c r="F2348" s="368" t="s">
        <v>33</v>
      </c>
      <c r="G2348" s="298">
        <f>SUBTOTAL(9,G2339:G2347)</f>
        <v>0</v>
      </c>
    </row>
    <row r="2349" spans="1:7" ht="24" customHeight="1" x14ac:dyDescent="0.2">
      <c r="A2349" s="301"/>
      <c r="B2349" s="103"/>
      <c r="C2349" s="97"/>
      <c r="D2349" s="103"/>
      <c r="E2349" s="104"/>
      <c r="F2349" s="105"/>
      <c r="G2349" s="299"/>
    </row>
    <row r="2350" spans="1:7" ht="24" customHeight="1" x14ac:dyDescent="0.2">
      <c r="A2350" s="302" t="str">
        <f>B2308</f>
        <v/>
      </c>
      <c r="B2350" s="303" t="str">
        <f>C2308</f>
        <v/>
      </c>
      <c r="C2350" s="111"/>
      <c r="D2350" s="111" t="s">
        <v>34</v>
      </c>
      <c r="E2350" s="112"/>
      <c r="F2350" s="305" t="s">
        <v>35</v>
      </c>
      <c r="G2350" s="304">
        <f>SUBTOTAL(9,G2313:G2349)</f>
        <v>0</v>
      </c>
    </row>
    <row r="2352" spans="1:7" ht="24" customHeight="1" x14ac:dyDescent="0.2">
      <c r="A2352" s="284" t="s">
        <v>37</v>
      </c>
      <c r="B2352" s="285"/>
      <c r="C2352" s="285"/>
      <c r="D2352" s="285"/>
      <c r="E2352" s="285"/>
      <c r="F2352" s="285"/>
      <c r="G2352" s="286"/>
    </row>
    <row r="2353" spans="1:123" ht="24" customHeight="1" x14ac:dyDescent="0.2">
      <c r="A2353" s="287" t="s">
        <v>602</v>
      </c>
      <c r="B2353" s="99" t="str">
        <f>Comitente</f>
        <v>DIRECCION PROVINCIAL REDES DE GAS</v>
      </c>
      <c r="C2353" s="94"/>
      <c r="D2353" s="100"/>
      <c r="E2353" s="100"/>
      <c r="F2353" s="101"/>
      <c r="G2353" s="288"/>
    </row>
    <row r="2354" spans="1:123" ht="24" customHeight="1" x14ac:dyDescent="0.2">
      <c r="A2354" s="287" t="s">
        <v>603</v>
      </c>
      <c r="B2354" s="99">
        <f>Contratista</f>
        <v>0</v>
      </c>
      <c r="C2354" s="95"/>
      <c r="D2354" s="95"/>
      <c r="E2354" s="95"/>
      <c r="F2354" s="102"/>
      <c r="G2354" s="289"/>
    </row>
    <row r="2355" spans="1:123" ht="24" customHeight="1" x14ac:dyDescent="0.2">
      <c r="A2355" s="287" t="s">
        <v>24</v>
      </c>
      <c r="B2355" s="99" t="str">
        <f>Obra</f>
        <v>“SERVICIO de MANTENIMIENTO de las INSTALACIONES de GAS en los ESTABLECIMIENTOS EDUCATIVOS”</v>
      </c>
      <c r="C2355" s="95"/>
      <c r="D2355" s="95"/>
      <c r="E2355" s="95"/>
      <c r="F2355" s="102" t="s">
        <v>38</v>
      </c>
      <c r="G2355" s="290">
        <f>Fecha_Base</f>
        <v>0</v>
      </c>
    </row>
    <row r="2356" spans="1:123" ht="24" customHeight="1" x14ac:dyDescent="0.2">
      <c r="A2356" s="291" t="s">
        <v>601</v>
      </c>
      <c r="B2356" s="96" t="str">
        <f>Ubicación</f>
        <v>DEPARTAMENTO JACHAL A</v>
      </c>
      <c r="C2356" s="96"/>
      <c r="D2356" s="103"/>
      <c r="E2356" s="104"/>
      <c r="F2356" s="105"/>
      <c r="G2356" s="292"/>
    </row>
    <row r="2357" spans="1:123" ht="24" customHeight="1" x14ac:dyDescent="0.2">
      <c r="A2357" s="291" t="s">
        <v>39</v>
      </c>
      <c r="B2357" s="106" t="str">
        <f>IFERROR(VALUE(LEFT(B2358,FIND(".",B2358)-1)),"")</f>
        <v/>
      </c>
      <c r="C2357" s="97" t="str">
        <f>IFERROR(VLOOKUP(B2357,Tabla_CyP,2,FALSE),"")</f>
        <v/>
      </c>
      <c r="D2357" s="97"/>
      <c r="E2357" s="104"/>
      <c r="F2357" s="105"/>
      <c r="G2357" s="292"/>
    </row>
    <row r="2358" spans="1:123" ht="24" customHeight="1" x14ac:dyDescent="0.2">
      <c r="A2358" s="291" t="s">
        <v>25</v>
      </c>
      <c r="B2358" s="107" t="str">
        <f>IFERROR(VLOOKUP(COUNTIF($A$1:A2358,"ANALISIS DE PRECIOS"),Tabla_NumeroItem,2,FALSE),"")</f>
        <v/>
      </c>
      <c r="C2358" s="97" t="str">
        <f>IFERROR(VLOOKUP(B2358,Tabla_CyP,2,FALSE),"")</f>
        <v/>
      </c>
      <c r="D2358" s="103"/>
      <c r="E2358" s="104"/>
      <c r="F2358" s="102" t="s">
        <v>26</v>
      </c>
      <c r="G2358" s="293" t="str">
        <f>IFERROR(VLOOKUP(B2358,Tabla_CyP,4,FALSE),"")</f>
        <v/>
      </c>
    </row>
    <row r="2359" spans="1:123" ht="24" customHeight="1" x14ac:dyDescent="0.2">
      <c r="A2359" s="291"/>
      <c r="B2359" s="96"/>
      <c r="C2359" s="97"/>
      <c r="D2359" s="103"/>
      <c r="E2359" s="104"/>
      <c r="F2359" s="105"/>
      <c r="G2359" s="292"/>
    </row>
    <row r="2360" spans="1:123" ht="24" customHeight="1" x14ac:dyDescent="0.2">
      <c r="A2360" s="389" t="s">
        <v>507</v>
      </c>
      <c r="B2360" s="390"/>
      <c r="C2360" s="391" t="s">
        <v>0</v>
      </c>
      <c r="D2360" s="391" t="s">
        <v>27</v>
      </c>
      <c r="E2360" s="393" t="s">
        <v>28</v>
      </c>
      <c r="F2360" s="387" t="s">
        <v>29</v>
      </c>
      <c r="G2360" s="387" t="s">
        <v>30</v>
      </c>
    </row>
    <row r="2361" spans="1:123" s="109" customFormat="1" ht="24" customHeight="1" x14ac:dyDescent="0.2">
      <c r="A2361" s="108" t="s">
        <v>508</v>
      </c>
      <c r="B2361" s="108" t="s">
        <v>509</v>
      </c>
      <c r="C2361" s="392"/>
      <c r="D2361" s="392"/>
      <c r="E2361" s="394"/>
      <c r="F2361" s="388"/>
      <c r="G2361" s="388"/>
      <c r="H2361" s="233"/>
      <c r="I2361" s="233"/>
      <c r="J2361" s="233"/>
      <c r="K2361" s="233"/>
      <c r="L2361" s="233"/>
      <c r="M2361" s="233"/>
      <c r="N2361" s="233"/>
      <c r="O2361" s="233"/>
      <c r="P2361" s="233"/>
      <c r="Q2361" s="233"/>
      <c r="R2361" s="233"/>
      <c r="S2361" s="233"/>
      <c r="T2361" s="233"/>
      <c r="U2361" s="233"/>
      <c r="V2361" s="233"/>
      <c r="W2361" s="233"/>
      <c r="X2361" s="233"/>
      <c r="Y2361" s="233"/>
      <c r="Z2361" s="233"/>
      <c r="AA2361" s="233"/>
      <c r="AB2361" s="233"/>
      <c r="AC2361" s="233"/>
      <c r="AD2361" s="233"/>
      <c r="AE2361" s="233"/>
      <c r="AF2361" s="233"/>
      <c r="AG2361" s="233"/>
      <c r="AH2361" s="233"/>
      <c r="AI2361" s="233"/>
      <c r="AJ2361" s="233"/>
      <c r="AK2361" s="233"/>
      <c r="AL2361" s="233"/>
      <c r="AM2361" s="233"/>
      <c r="AN2361" s="233"/>
      <c r="AO2361" s="233"/>
      <c r="AP2361" s="233"/>
      <c r="AQ2361" s="233"/>
      <c r="AR2361" s="233"/>
      <c r="AS2361" s="233"/>
      <c r="AT2361" s="233"/>
      <c r="AU2361" s="233"/>
      <c r="AV2361" s="233"/>
      <c r="AW2361" s="233"/>
      <c r="AX2361" s="233"/>
      <c r="AY2361" s="233"/>
      <c r="AZ2361" s="233"/>
      <c r="BA2361" s="233"/>
      <c r="BB2361" s="233"/>
      <c r="BC2361" s="233"/>
      <c r="BD2361" s="233"/>
      <c r="BE2361" s="233"/>
      <c r="BF2361" s="233"/>
      <c r="BG2361" s="233"/>
      <c r="BH2361" s="233"/>
      <c r="BI2361" s="233"/>
      <c r="BJ2361" s="233"/>
      <c r="BK2361" s="233"/>
      <c r="BL2361" s="233"/>
      <c r="BM2361" s="233"/>
      <c r="BN2361" s="233"/>
      <c r="BO2361" s="233"/>
      <c r="BP2361" s="233"/>
      <c r="BQ2361" s="233"/>
      <c r="BR2361" s="233"/>
      <c r="BS2361" s="233"/>
      <c r="BT2361" s="233"/>
      <c r="BU2361" s="233"/>
      <c r="BV2361" s="233"/>
      <c r="BW2361" s="233"/>
      <c r="BX2361" s="233"/>
      <c r="BY2361" s="233"/>
      <c r="BZ2361" s="233"/>
      <c r="CA2361" s="233"/>
      <c r="CB2361" s="233"/>
      <c r="CC2361" s="233"/>
      <c r="CD2361" s="233"/>
      <c r="CE2361" s="233"/>
      <c r="CF2361" s="233"/>
      <c r="CG2361" s="233"/>
      <c r="CH2361" s="233"/>
      <c r="CI2361" s="233"/>
      <c r="CJ2361" s="233"/>
      <c r="CK2361" s="233"/>
      <c r="CL2361" s="233"/>
      <c r="CM2361" s="233"/>
      <c r="CN2361" s="233"/>
      <c r="CO2361" s="233"/>
      <c r="CP2361" s="233"/>
      <c r="CQ2361" s="233"/>
      <c r="CR2361" s="233"/>
      <c r="CS2361" s="233"/>
      <c r="CT2361" s="233"/>
      <c r="CU2361" s="233"/>
      <c r="CV2361" s="233"/>
      <c r="CW2361" s="233"/>
      <c r="CX2361" s="233"/>
      <c r="CY2361" s="233"/>
      <c r="CZ2361" s="233"/>
      <c r="DA2361" s="233"/>
      <c r="DB2361" s="233"/>
      <c r="DC2361" s="233"/>
      <c r="DD2361" s="233"/>
      <c r="DE2361" s="233"/>
      <c r="DF2361" s="233"/>
      <c r="DG2361" s="233"/>
      <c r="DH2361" s="233"/>
      <c r="DI2361" s="233"/>
      <c r="DJ2361" s="233"/>
      <c r="DK2361" s="233"/>
      <c r="DL2361" s="233"/>
      <c r="DM2361" s="233"/>
      <c r="DN2361" s="233"/>
      <c r="DO2361" s="233"/>
      <c r="DP2361" s="233"/>
      <c r="DQ2361" s="233"/>
      <c r="DR2361" s="233"/>
      <c r="DS2361" s="233"/>
    </row>
    <row r="2362" spans="1:123" ht="24" customHeight="1" x14ac:dyDescent="0.2">
      <c r="A2362" s="369"/>
      <c r="B2362" s="110"/>
      <c r="C2362" s="367" t="s">
        <v>604</v>
      </c>
      <c r="D2362" s="111"/>
      <c r="E2362" s="112"/>
      <c r="F2362" s="113"/>
      <c r="G2362" s="295"/>
    </row>
    <row r="2363" spans="1:123" s="232" customFormat="1" ht="24" customHeight="1" x14ac:dyDescent="0.2">
      <c r="A2363" s="229" t="str">
        <f t="shared" ref="A2363:A2376" si="708">IFERROR(VLOOKUP(C2363,Tabla_Insumos,4,FALSE),"")</f>
        <v/>
      </c>
      <c r="B2363" s="227" t="str">
        <f t="shared" ref="B2363:B2376" si="709">IFERROR(VLOOKUP(C2363,Tabla_Insumos,5,FALSE),"")</f>
        <v/>
      </c>
      <c r="C2363" s="228"/>
      <c r="D2363" s="229" t="str">
        <f t="shared" ref="D2363:D2376" si="710">IFERROR(VLOOKUP(C2363,Tabla_Insumos,2,FALSE),"")</f>
        <v/>
      </c>
      <c r="E2363" s="230"/>
      <c r="F2363" s="231">
        <f t="shared" ref="F2363:F2376" si="711">IFERROR(VLOOKUP(C2363,Tabla_Insumos,3,FALSE),0)</f>
        <v>0</v>
      </c>
      <c r="G2363" s="296">
        <f>ROUND(E2363*F2363,2)</f>
        <v>0</v>
      </c>
    </row>
    <row r="2364" spans="1:123" s="232" customFormat="1" ht="24" customHeight="1" x14ac:dyDescent="0.2">
      <c r="A2364" s="229" t="str">
        <f t="shared" si="708"/>
        <v/>
      </c>
      <c r="B2364" s="227" t="str">
        <f t="shared" si="709"/>
        <v/>
      </c>
      <c r="C2364" s="228"/>
      <c r="D2364" s="229" t="str">
        <f t="shared" si="710"/>
        <v/>
      </c>
      <c r="E2364" s="230"/>
      <c r="F2364" s="231">
        <f t="shared" si="711"/>
        <v>0</v>
      </c>
      <c r="G2364" s="296">
        <f t="shared" ref="G2364:G2376" si="712">ROUND(E2364*F2364,2)</f>
        <v>0</v>
      </c>
    </row>
    <row r="2365" spans="1:123" s="232" customFormat="1" ht="24" customHeight="1" x14ac:dyDescent="0.2">
      <c r="A2365" s="229" t="str">
        <f t="shared" si="708"/>
        <v/>
      </c>
      <c r="B2365" s="227" t="str">
        <f t="shared" si="709"/>
        <v/>
      </c>
      <c r="C2365" s="228"/>
      <c r="D2365" s="229" t="str">
        <f t="shared" si="710"/>
        <v/>
      </c>
      <c r="E2365" s="230"/>
      <c r="F2365" s="231">
        <f t="shared" si="711"/>
        <v>0</v>
      </c>
      <c r="G2365" s="296">
        <f t="shared" si="712"/>
        <v>0</v>
      </c>
    </row>
    <row r="2366" spans="1:123" s="232" customFormat="1" ht="24" customHeight="1" x14ac:dyDescent="0.2">
      <c r="A2366" s="229" t="str">
        <f t="shared" si="708"/>
        <v/>
      </c>
      <c r="B2366" s="227" t="str">
        <f t="shared" si="709"/>
        <v/>
      </c>
      <c r="C2366" s="228"/>
      <c r="D2366" s="229" t="str">
        <f t="shared" si="710"/>
        <v/>
      </c>
      <c r="E2366" s="230"/>
      <c r="F2366" s="231">
        <f t="shared" si="711"/>
        <v>0</v>
      </c>
      <c r="G2366" s="296">
        <f t="shared" si="712"/>
        <v>0</v>
      </c>
    </row>
    <row r="2367" spans="1:123" s="232" customFormat="1" ht="24" customHeight="1" x14ac:dyDescent="0.2">
      <c r="A2367" s="229" t="str">
        <f t="shared" si="708"/>
        <v/>
      </c>
      <c r="B2367" s="227" t="str">
        <f t="shared" si="709"/>
        <v/>
      </c>
      <c r="C2367" s="228"/>
      <c r="D2367" s="229" t="str">
        <f t="shared" si="710"/>
        <v/>
      </c>
      <c r="E2367" s="230"/>
      <c r="F2367" s="231">
        <f t="shared" si="711"/>
        <v>0</v>
      </c>
      <c r="G2367" s="296">
        <f t="shared" si="712"/>
        <v>0</v>
      </c>
    </row>
    <row r="2368" spans="1:123" s="232" customFormat="1" ht="24" customHeight="1" x14ac:dyDescent="0.2">
      <c r="A2368" s="229" t="str">
        <f t="shared" si="708"/>
        <v/>
      </c>
      <c r="B2368" s="227" t="str">
        <f t="shared" si="709"/>
        <v/>
      </c>
      <c r="C2368" s="228"/>
      <c r="D2368" s="229" t="str">
        <f t="shared" si="710"/>
        <v/>
      </c>
      <c r="E2368" s="230"/>
      <c r="F2368" s="231">
        <f t="shared" si="711"/>
        <v>0</v>
      </c>
      <c r="G2368" s="296">
        <f t="shared" si="712"/>
        <v>0</v>
      </c>
    </row>
    <row r="2369" spans="1:7" s="232" customFormat="1" ht="24" customHeight="1" x14ac:dyDescent="0.2">
      <c r="A2369" s="229" t="str">
        <f t="shared" si="708"/>
        <v/>
      </c>
      <c r="B2369" s="227" t="str">
        <f t="shared" si="709"/>
        <v/>
      </c>
      <c r="C2369" s="228"/>
      <c r="D2369" s="229" t="str">
        <f t="shared" si="710"/>
        <v/>
      </c>
      <c r="E2369" s="230"/>
      <c r="F2369" s="231">
        <f t="shared" si="711"/>
        <v>0</v>
      </c>
      <c r="G2369" s="296">
        <f t="shared" si="712"/>
        <v>0</v>
      </c>
    </row>
    <row r="2370" spans="1:7" s="232" customFormat="1" ht="24" customHeight="1" x14ac:dyDescent="0.2">
      <c r="A2370" s="229" t="str">
        <f t="shared" si="708"/>
        <v/>
      </c>
      <c r="B2370" s="227" t="str">
        <f t="shared" si="709"/>
        <v/>
      </c>
      <c r="C2370" s="228"/>
      <c r="D2370" s="229" t="str">
        <f t="shared" si="710"/>
        <v/>
      </c>
      <c r="E2370" s="230"/>
      <c r="F2370" s="231">
        <f t="shared" si="711"/>
        <v>0</v>
      </c>
      <c r="G2370" s="296">
        <f t="shared" si="712"/>
        <v>0</v>
      </c>
    </row>
    <row r="2371" spans="1:7" s="232" customFormat="1" ht="24" customHeight="1" x14ac:dyDescent="0.2">
      <c r="A2371" s="229" t="str">
        <f t="shared" si="708"/>
        <v/>
      </c>
      <c r="B2371" s="227" t="str">
        <f t="shared" si="709"/>
        <v/>
      </c>
      <c r="C2371" s="228"/>
      <c r="D2371" s="229" t="str">
        <f t="shared" si="710"/>
        <v/>
      </c>
      <c r="E2371" s="230"/>
      <c r="F2371" s="231">
        <f t="shared" si="711"/>
        <v>0</v>
      </c>
      <c r="G2371" s="296">
        <f t="shared" si="712"/>
        <v>0</v>
      </c>
    </row>
    <row r="2372" spans="1:7" s="232" customFormat="1" ht="24" customHeight="1" x14ac:dyDescent="0.2">
      <c r="A2372" s="229" t="str">
        <f t="shared" si="708"/>
        <v/>
      </c>
      <c r="B2372" s="227" t="str">
        <f t="shared" si="709"/>
        <v/>
      </c>
      <c r="C2372" s="228"/>
      <c r="D2372" s="229" t="str">
        <f t="shared" si="710"/>
        <v/>
      </c>
      <c r="E2372" s="230"/>
      <c r="F2372" s="231">
        <f t="shared" si="711"/>
        <v>0</v>
      </c>
      <c r="G2372" s="296">
        <f t="shared" si="712"/>
        <v>0</v>
      </c>
    </row>
    <row r="2373" spans="1:7" s="232" customFormat="1" ht="24" customHeight="1" x14ac:dyDescent="0.2">
      <c r="A2373" s="229" t="str">
        <f t="shared" si="708"/>
        <v/>
      </c>
      <c r="B2373" s="227" t="str">
        <f t="shared" si="709"/>
        <v/>
      </c>
      <c r="C2373" s="228"/>
      <c r="D2373" s="229" t="str">
        <f t="shared" si="710"/>
        <v/>
      </c>
      <c r="E2373" s="230"/>
      <c r="F2373" s="231">
        <f t="shared" si="711"/>
        <v>0</v>
      </c>
      <c r="G2373" s="296">
        <f t="shared" si="712"/>
        <v>0</v>
      </c>
    </row>
    <row r="2374" spans="1:7" s="232" customFormat="1" ht="24" customHeight="1" x14ac:dyDescent="0.2">
      <c r="A2374" s="229" t="str">
        <f t="shared" si="708"/>
        <v/>
      </c>
      <c r="B2374" s="227" t="str">
        <f t="shared" si="709"/>
        <v/>
      </c>
      <c r="C2374" s="228"/>
      <c r="D2374" s="229" t="str">
        <f t="shared" si="710"/>
        <v/>
      </c>
      <c r="E2374" s="230"/>
      <c r="F2374" s="231">
        <f t="shared" si="711"/>
        <v>0</v>
      </c>
      <c r="G2374" s="296">
        <f t="shared" si="712"/>
        <v>0</v>
      </c>
    </row>
    <row r="2375" spans="1:7" s="232" customFormat="1" ht="24" customHeight="1" x14ac:dyDescent="0.2">
      <c r="A2375" s="229" t="str">
        <f t="shared" si="708"/>
        <v/>
      </c>
      <c r="B2375" s="227" t="str">
        <f t="shared" si="709"/>
        <v/>
      </c>
      <c r="C2375" s="228"/>
      <c r="D2375" s="229" t="str">
        <f t="shared" si="710"/>
        <v/>
      </c>
      <c r="E2375" s="230"/>
      <c r="F2375" s="231">
        <f t="shared" si="711"/>
        <v>0</v>
      </c>
      <c r="G2375" s="296">
        <f t="shared" si="712"/>
        <v>0</v>
      </c>
    </row>
    <row r="2376" spans="1:7" s="232" customFormat="1" ht="24" customHeight="1" x14ac:dyDescent="0.2">
      <c r="A2376" s="229" t="str">
        <f t="shared" si="708"/>
        <v/>
      </c>
      <c r="B2376" s="227" t="str">
        <f t="shared" si="709"/>
        <v/>
      </c>
      <c r="C2376" s="228"/>
      <c r="D2376" s="229" t="str">
        <f t="shared" si="710"/>
        <v/>
      </c>
      <c r="E2376" s="230"/>
      <c r="F2376" s="231">
        <f t="shared" si="711"/>
        <v>0</v>
      </c>
      <c r="G2376" s="296">
        <f t="shared" si="712"/>
        <v>0</v>
      </c>
    </row>
    <row r="2377" spans="1:7" ht="24" customHeight="1" x14ac:dyDescent="0.2">
      <c r="A2377" s="297"/>
      <c r="B2377" s="97"/>
      <c r="C2377" s="97"/>
      <c r="D2377" s="103"/>
      <c r="E2377" s="104"/>
      <c r="F2377" s="368" t="s">
        <v>31</v>
      </c>
      <c r="G2377" s="298">
        <f>SUBTOTAL(9,G2363:G2376)</f>
        <v>0</v>
      </c>
    </row>
    <row r="2378" spans="1:7" ht="24" customHeight="1" x14ac:dyDescent="0.2">
      <c r="A2378" s="297"/>
      <c r="B2378" s="97"/>
      <c r="C2378" s="366" t="s">
        <v>605</v>
      </c>
      <c r="D2378" s="103"/>
      <c r="E2378" s="104"/>
      <c r="F2378" s="105"/>
      <c r="G2378" s="299"/>
    </row>
    <row r="2379" spans="1:7" s="232" customFormat="1" ht="24" customHeight="1" x14ac:dyDescent="0.2">
      <c r="A2379" s="229" t="str">
        <f t="shared" ref="A2379:A2386" si="713">IFERROR(VLOOKUP(C2379,Tabla_Insumos,4,FALSE),"")</f>
        <v/>
      </c>
      <c r="B2379" s="227">
        <f t="shared" ref="B2379:B2386" si="714">IFERROR(VLOOKUP(A2379,Tabla_Indices,5,FALSE),"")</f>
        <v>0</v>
      </c>
      <c r="C2379" s="228"/>
      <c r="D2379" s="229" t="str">
        <f t="shared" ref="D2379:D2386" si="715">IFERROR(VLOOKUP(C2379,Tabla_Insumos,2,FALSE),"")</f>
        <v/>
      </c>
      <c r="E2379" s="230"/>
      <c r="F2379" s="231">
        <f t="shared" ref="F2379:F2386" si="716">IFERROR(VLOOKUP(C2379,Tabla_Insumos,3,FALSE),0)</f>
        <v>0</v>
      </c>
      <c r="G2379" s="296">
        <f>ROUND(E2379*F2379,2)</f>
        <v>0</v>
      </c>
    </row>
    <row r="2380" spans="1:7" s="232" customFormat="1" ht="24" customHeight="1" x14ac:dyDescent="0.2">
      <c r="A2380" s="229" t="str">
        <f t="shared" si="713"/>
        <v/>
      </c>
      <c r="B2380" s="227">
        <f t="shared" si="714"/>
        <v>0</v>
      </c>
      <c r="C2380" s="228"/>
      <c r="D2380" s="229" t="str">
        <f t="shared" si="715"/>
        <v/>
      </c>
      <c r="E2380" s="230"/>
      <c r="F2380" s="231">
        <f t="shared" si="716"/>
        <v>0</v>
      </c>
      <c r="G2380" s="296">
        <f>ROUND(E2380*F2380,2)</f>
        <v>0</v>
      </c>
    </row>
    <row r="2381" spans="1:7" s="232" customFormat="1" ht="24" customHeight="1" x14ac:dyDescent="0.2">
      <c r="A2381" s="229" t="str">
        <f t="shared" si="713"/>
        <v/>
      </c>
      <c r="B2381" s="227">
        <f t="shared" si="714"/>
        <v>0</v>
      </c>
      <c r="C2381" s="228"/>
      <c r="D2381" s="229" t="str">
        <f t="shared" si="715"/>
        <v/>
      </c>
      <c r="E2381" s="230"/>
      <c r="F2381" s="231">
        <f t="shared" si="716"/>
        <v>0</v>
      </c>
      <c r="G2381" s="296">
        <f t="shared" ref="G2381:G2386" si="717">ROUND(E2381*F2381,2)</f>
        <v>0</v>
      </c>
    </row>
    <row r="2382" spans="1:7" s="232" customFormat="1" ht="24" customHeight="1" x14ac:dyDescent="0.2">
      <c r="A2382" s="229" t="str">
        <f t="shared" si="713"/>
        <v/>
      </c>
      <c r="B2382" s="227">
        <f t="shared" si="714"/>
        <v>0</v>
      </c>
      <c r="C2382" s="228"/>
      <c r="D2382" s="229" t="str">
        <f t="shared" si="715"/>
        <v/>
      </c>
      <c r="E2382" s="230"/>
      <c r="F2382" s="231">
        <f t="shared" si="716"/>
        <v>0</v>
      </c>
      <c r="G2382" s="296">
        <f t="shared" si="717"/>
        <v>0</v>
      </c>
    </row>
    <row r="2383" spans="1:7" s="232" customFormat="1" ht="24" customHeight="1" x14ac:dyDescent="0.2">
      <c r="A2383" s="229" t="str">
        <f t="shared" si="713"/>
        <v/>
      </c>
      <c r="B2383" s="227">
        <f t="shared" si="714"/>
        <v>0</v>
      </c>
      <c r="C2383" s="228"/>
      <c r="D2383" s="229" t="str">
        <f t="shared" si="715"/>
        <v/>
      </c>
      <c r="E2383" s="230"/>
      <c r="F2383" s="231">
        <f t="shared" si="716"/>
        <v>0</v>
      </c>
      <c r="G2383" s="296">
        <f t="shared" si="717"/>
        <v>0</v>
      </c>
    </row>
    <row r="2384" spans="1:7" s="232" customFormat="1" ht="24" customHeight="1" x14ac:dyDescent="0.2">
      <c r="A2384" s="229" t="str">
        <f t="shared" si="713"/>
        <v/>
      </c>
      <c r="B2384" s="227">
        <f t="shared" si="714"/>
        <v>0</v>
      </c>
      <c r="C2384" s="228"/>
      <c r="D2384" s="229" t="str">
        <f t="shared" si="715"/>
        <v/>
      </c>
      <c r="E2384" s="230"/>
      <c r="F2384" s="231">
        <f t="shared" si="716"/>
        <v>0</v>
      </c>
      <c r="G2384" s="296">
        <f t="shared" si="717"/>
        <v>0</v>
      </c>
    </row>
    <row r="2385" spans="1:7" s="232" customFormat="1" ht="24" customHeight="1" x14ac:dyDescent="0.2">
      <c r="A2385" s="229" t="str">
        <f t="shared" si="713"/>
        <v/>
      </c>
      <c r="B2385" s="227">
        <f t="shared" si="714"/>
        <v>0</v>
      </c>
      <c r="C2385" s="228"/>
      <c r="D2385" s="229" t="str">
        <f t="shared" si="715"/>
        <v/>
      </c>
      <c r="E2385" s="230"/>
      <c r="F2385" s="231">
        <f t="shared" si="716"/>
        <v>0</v>
      </c>
      <c r="G2385" s="296">
        <f t="shared" si="717"/>
        <v>0</v>
      </c>
    </row>
    <row r="2386" spans="1:7" s="232" customFormat="1" ht="24" customHeight="1" x14ac:dyDescent="0.2">
      <c r="A2386" s="229" t="str">
        <f t="shared" si="713"/>
        <v/>
      </c>
      <c r="B2386" s="227">
        <f t="shared" si="714"/>
        <v>0</v>
      </c>
      <c r="C2386" s="228"/>
      <c r="D2386" s="229" t="str">
        <f t="shared" si="715"/>
        <v/>
      </c>
      <c r="E2386" s="230"/>
      <c r="F2386" s="231">
        <f t="shared" si="716"/>
        <v>0</v>
      </c>
      <c r="G2386" s="296">
        <f t="shared" si="717"/>
        <v>0</v>
      </c>
    </row>
    <row r="2387" spans="1:7" ht="24" customHeight="1" x14ac:dyDescent="0.2">
      <c r="A2387" s="297"/>
      <c r="B2387" s="97"/>
      <c r="C2387" s="97"/>
      <c r="D2387" s="103"/>
      <c r="E2387" s="104"/>
      <c r="F2387" s="368" t="s">
        <v>32</v>
      </c>
      <c r="G2387" s="298">
        <f>SUBTOTAL(9,G2379:G2386)</f>
        <v>0</v>
      </c>
    </row>
    <row r="2388" spans="1:7" ht="24" customHeight="1" x14ac:dyDescent="0.2">
      <c r="A2388" s="297"/>
      <c r="B2388" s="97"/>
      <c r="C2388" s="366" t="s">
        <v>606</v>
      </c>
      <c r="D2388" s="103"/>
      <c r="E2388" s="104"/>
      <c r="F2388" s="105"/>
      <c r="G2388" s="299"/>
    </row>
    <row r="2389" spans="1:7" s="232" customFormat="1" ht="24" customHeight="1" x14ac:dyDescent="0.2">
      <c r="A2389" s="229" t="str">
        <f t="shared" ref="A2389:A2397" si="718">IFERROR(VLOOKUP(C2389,Tabla_Insumos,4,FALSE),"")</f>
        <v/>
      </c>
      <c r="B2389" s="227" t="str">
        <f t="shared" ref="B2389:B2397" si="719">IFERROR(VLOOKUP(C2389,Tabla_Insumos,5,FALSE),"")</f>
        <v/>
      </c>
      <c r="C2389" s="228"/>
      <c r="D2389" s="229" t="str">
        <f t="shared" ref="D2389:D2397" si="720">IFERROR(VLOOKUP(C2389,Tabla_Insumos,2,FALSE),"")</f>
        <v/>
      </c>
      <c r="E2389" s="230"/>
      <c r="F2389" s="231">
        <f t="shared" ref="F2389:F2397" si="721">IFERROR(VLOOKUP(C2389,Tabla_Insumos,3,FALSE),0)</f>
        <v>0</v>
      </c>
      <c r="G2389" s="296">
        <f t="shared" ref="G2389:G2397" si="722">ROUND(E2389*F2389,2)</f>
        <v>0</v>
      </c>
    </row>
    <row r="2390" spans="1:7" s="232" customFormat="1" ht="24" customHeight="1" x14ac:dyDescent="0.2">
      <c r="A2390" s="229" t="str">
        <f t="shared" si="718"/>
        <v/>
      </c>
      <c r="B2390" s="227" t="str">
        <f t="shared" si="719"/>
        <v/>
      </c>
      <c r="C2390" s="228"/>
      <c r="D2390" s="229" t="str">
        <f t="shared" si="720"/>
        <v/>
      </c>
      <c r="E2390" s="230"/>
      <c r="F2390" s="231">
        <f t="shared" si="721"/>
        <v>0</v>
      </c>
      <c r="G2390" s="296">
        <f t="shared" si="722"/>
        <v>0</v>
      </c>
    </row>
    <row r="2391" spans="1:7" s="232" customFormat="1" ht="24" customHeight="1" x14ac:dyDescent="0.2">
      <c r="A2391" s="229" t="str">
        <f t="shared" si="718"/>
        <v/>
      </c>
      <c r="B2391" s="227" t="str">
        <f t="shared" si="719"/>
        <v/>
      </c>
      <c r="C2391" s="228"/>
      <c r="D2391" s="229" t="str">
        <f t="shared" si="720"/>
        <v/>
      </c>
      <c r="E2391" s="230"/>
      <c r="F2391" s="231">
        <f t="shared" si="721"/>
        <v>0</v>
      </c>
      <c r="G2391" s="296">
        <f t="shared" si="722"/>
        <v>0</v>
      </c>
    </row>
    <row r="2392" spans="1:7" s="232" customFormat="1" ht="24" customHeight="1" x14ac:dyDescent="0.2">
      <c r="A2392" s="229" t="str">
        <f t="shared" si="718"/>
        <v/>
      </c>
      <c r="B2392" s="227" t="str">
        <f t="shared" si="719"/>
        <v/>
      </c>
      <c r="C2392" s="228"/>
      <c r="D2392" s="229" t="str">
        <f t="shared" si="720"/>
        <v/>
      </c>
      <c r="E2392" s="230"/>
      <c r="F2392" s="231">
        <f t="shared" si="721"/>
        <v>0</v>
      </c>
      <c r="G2392" s="296">
        <f t="shared" si="722"/>
        <v>0</v>
      </c>
    </row>
    <row r="2393" spans="1:7" s="232" customFormat="1" ht="24" customHeight="1" x14ac:dyDescent="0.2">
      <c r="A2393" s="229" t="str">
        <f t="shared" si="718"/>
        <v/>
      </c>
      <c r="B2393" s="227" t="str">
        <f t="shared" si="719"/>
        <v/>
      </c>
      <c r="C2393" s="228"/>
      <c r="D2393" s="229" t="str">
        <f t="shared" si="720"/>
        <v/>
      </c>
      <c r="E2393" s="230"/>
      <c r="F2393" s="231">
        <f t="shared" si="721"/>
        <v>0</v>
      </c>
      <c r="G2393" s="296">
        <f t="shared" si="722"/>
        <v>0</v>
      </c>
    </row>
    <row r="2394" spans="1:7" s="232" customFormat="1" ht="24" customHeight="1" x14ac:dyDescent="0.2">
      <c r="A2394" s="229" t="str">
        <f t="shared" si="718"/>
        <v/>
      </c>
      <c r="B2394" s="227" t="str">
        <f t="shared" si="719"/>
        <v/>
      </c>
      <c r="C2394" s="228"/>
      <c r="D2394" s="229" t="str">
        <f t="shared" si="720"/>
        <v/>
      </c>
      <c r="E2394" s="230"/>
      <c r="F2394" s="231">
        <f t="shared" si="721"/>
        <v>0</v>
      </c>
      <c r="G2394" s="296">
        <f t="shared" si="722"/>
        <v>0</v>
      </c>
    </row>
    <row r="2395" spans="1:7" s="232" customFormat="1" ht="24" customHeight="1" x14ac:dyDescent="0.2">
      <c r="A2395" s="229" t="str">
        <f t="shared" si="718"/>
        <v/>
      </c>
      <c r="B2395" s="227" t="str">
        <f t="shared" si="719"/>
        <v/>
      </c>
      <c r="C2395" s="228"/>
      <c r="D2395" s="229" t="str">
        <f t="shared" si="720"/>
        <v/>
      </c>
      <c r="E2395" s="230"/>
      <c r="F2395" s="231">
        <f t="shared" si="721"/>
        <v>0</v>
      </c>
      <c r="G2395" s="296">
        <f t="shared" si="722"/>
        <v>0</v>
      </c>
    </row>
    <row r="2396" spans="1:7" s="232" customFormat="1" ht="24" customHeight="1" x14ac:dyDescent="0.2">
      <c r="A2396" s="229" t="str">
        <f t="shared" si="718"/>
        <v/>
      </c>
      <c r="B2396" s="227" t="str">
        <f t="shared" si="719"/>
        <v/>
      </c>
      <c r="C2396" s="228"/>
      <c r="D2396" s="229" t="str">
        <f t="shared" si="720"/>
        <v/>
      </c>
      <c r="E2396" s="230"/>
      <c r="F2396" s="231">
        <f t="shared" si="721"/>
        <v>0</v>
      </c>
      <c r="G2396" s="296">
        <f t="shared" si="722"/>
        <v>0</v>
      </c>
    </row>
    <row r="2397" spans="1:7" s="232" customFormat="1" ht="24" customHeight="1" x14ac:dyDescent="0.2">
      <c r="A2397" s="229" t="str">
        <f t="shared" si="718"/>
        <v/>
      </c>
      <c r="B2397" s="227" t="str">
        <f t="shared" si="719"/>
        <v/>
      </c>
      <c r="C2397" s="228"/>
      <c r="D2397" s="229" t="str">
        <f t="shared" si="720"/>
        <v/>
      </c>
      <c r="E2397" s="230"/>
      <c r="F2397" s="231">
        <f t="shared" si="721"/>
        <v>0</v>
      </c>
      <c r="G2397" s="296">
        <f t="shared" si="722"/>
        <v>0</v>
      </c>
    </row>
    <row r="2398" spans="1:7" ht="24" customHeight="1" x14ac:dyDescent="0.2">
      <c r="A2398" s="300"/>
      <c r="B2398" s="103"/>
      <c r="C2398" s="97"/>
      <c r="D2398" s="103"/>
      <c r="E2398" s="104"/>
      <c r="F2398" s="368" t="s">
        <v>33</v>
      </c>
      <c r="G2398" s="298">
        <f>SUBTOTAL(9,G2389:G2397)</f>
        <v>0</v>
      </c>
    </row>
    <row r="2399" spans="1:7" ht="24" customHeight="1" x14ac:dyDescent="0.2">
      <c r="A2399" s="301"/>
      <c r="B2399" s="103"/>
      <c r="C2399" s="97"/>
      <c r="D2399" s="103"/>
      <c r="E2399" s="104"/>
      <c r="F2399" s="105"/>
      <c r="G2399" s="299"/>
    </row>
    <row r="2400" spans="1:7" ht="24" customHeight="1" x14ac:dyDescent="0.2">
      <c r="A2400" s="302" t="str">
        <f>B2358</f>
        <v/>
      </c>
      <c r="B2400" s="303" t="str">
        <f>C2358</f>
        <v/>
      </c>
      <c r="C2400" s="111"/>
      <c r="D2400" s="111" t="s">
        <v>34</v>
      </c>
      <c r="E2400" s="112"/>
      <c r="F2400" s="305" t="s">
        <v>35</v>
      </c>
      <c r="G2400" s="304">
        <f>SUBTOTAL(9,G2363:G2399)</f>
        <v>0</v>
      </c>
    </row>
    <row r="2402" spans="1:123" ht="24" customHeight="1" x14ac:dyDescent="0.2">
      <c r="A2402" s="284" t="s">
        <v>37</v>
      </c>
      <c r="B2402" s="285"/>
      <c r="C2402" s="285"/>
      <c r="D2402" s="285"/>
      <c r="E2402" s="285"/>
      <c r="F2402" s="285"/>
      <c r="G2402" s="286"/>
    </row>
    <row r="2403" spans="1:123" ht="24" customHeight="1" x14ac:dyDescent="0.2">
      <c r="A2403" s="287" t="s">
        <v>602</v>
      </c>
      <c r="B2403" s="99" t="str">
        <f>Comitente</f>
        <v>DIRECCION PROVINCIAL REDES DE GAS</v>
      </c>
      <c r="C2403" s="94"/>
      <c r="D2403" s="100"/>
      <c r="E2403" s="100"/>
      <c r="F2403" s="101"/>
      <c r="G2403" s="288"/>
    </row>
    <row r="2404" spans="1:123" ht="24" customHeight="1" x14ac:dyDescent="0.2">
      <c r="A2404" s="287" t="s">
        <v>603</v>
      </c>
      <c r="B2404" s="99">
        <f>Contratista</f>
        <v>0</v>
      </c>
      <c r="C2404" s="95"/>
      <c r="D2404" s="95"/>
      <c r="E2404" s="95"/>
      <c r="F2404" s="102"/>
      <c r="G2404" s="289"/>
    </row>
    <row r="2405" spans="1:123" ht="24" customHeight="1" x14ac:dyDescent="0.2">
      <c r="A2405" s="287" t="s">
        <v>24</v>
      </c>
      <c r="B2405" s="99" t="str">
        <f>Obra</f>
        <v>“SERVICIO de MANTENIMIENTO de las INSTALACIONES de GAS en los ESTABLECIMIENTOS EDUCATIVOS”</v>
      </c>
      <c r="C2405" s="95"/>
      <c r="D2405" s="95"/>
      <c r="E2405" s="95"/>
      <c r="F2405" s="102" t="s">
        <v>38</v>
      </c>
      <c r="G2405" s="290">
        <f>Fecha_Base</f>
        <v>0</v>
      </c>
    </row>
    <row r="2406" spans="1:123" ht="24" customHeight="1" x14ac:dyDescent="0.2">
      <c r="A2406" s="291" t="s">
        <v>601</v>
      </c>
      <c r="B2406" s="96" t="str">
        <f>Ubicación</f>
        <v>DEPARTAMENTO JACHAL A</v>
      </c>
      <c r="C2406" s="96"/>
      <c r="D2406" s="103"/>
      <c r="E2406" s="104"/>
      <c r="F2406" s="105"/>
      <c r="G2406" s="292"/>
    </row>
    <row r="2407" spans="1:123" ht="24" customHeight="1" x14ac:dyDescent="0.2">
      <c r="A2407" s="291" t="s">
        <v>39</v>
      </c>
      <c r="B2407" s="106" t="str">
        <f>IFERROR(VALUE(LEFT(B2408,FIND(".",B2408)-1)),"")</f>
        <v/>
      </c>
      <c r="C2407" s="97" t="str">
        <f>IFERROR(VLOOKUP(B2407,Tabla_CyP,2,FALSE),"")</f>
        <v/>
      </c>
      <c r="D2407" s="97"/>
      <c r="E2407" s="104"/>
      <c r="F2407" s="105"/>
      <c r="G2407" s="292"/>
    </row>
    <row r="2408" spans="1:123" ht="24" customHeight="1" x14ac:dyDescent="0.2">
      <c r="A2408" s="291" t="s">
        <v>25</v>
      </c>
      <c r="B2408" s="107" t="str">
        <f>IFERROR(VLOOKUP(COUNTIF($A$1:A2408,"ANALISIS DE PRECIOS"),Tabla_NumeroItem,2,FALSE),"")</f>
        <v/>
      </c>
      <c r="C2408" s="97" t="str">
        <f>IFERROR(VLOOKUP(B2408,Tabla_CyP,2,FALSE),"")</f>
        <v/>
      </c>
      <c r="D2408" s="103"/>
      <c r="E2408" s="104"/>
      <c r="F2408" s="102" t="s">
        <v>26</v>
      </c>
      <c r="G2408" s="293" t="str">
        <f>IFERROR(VLOOKUP(B2408,Tabla_CyP,4,FALSE),"")</f>
        <v/>
      </c>
    </row>
    <row r="2409" spans="1:123" ht="24" customHeight="1" x14ac:dyDescent="0.2">
      <c r="A2409" s="291"/>
      <c r="B2409" s="96"/>
      <c r="C2409" s="97"/>
      <c r="D2409" s="103"/>
      <c r="E2409" s="104"/>
      <c r="F2409" s="105"/>
      <c r="G2409" s="292"/>
    </row>
    <row r="2410" spans="1:123" ht="24" customHeight="1" x14ac:dyDescent="0.2">
      <c r="A2410" s="389" t="s">
        <v>507</v>
      </c>
      <c r="B2410" s="390"/>
      <c r="C2410" s="391" t="s">
        <v>0</v>
      </c>
      <c r="D2410" s="391" t="s">
        <v>27</v>
      </c>
      <c r="E2410" s="393" t="s">
        <v>28</v>
      </c>
      <c r="F2410" s="387" t="s">
        <v>29</v>
      </c>
      <c r="G2410" s="387" t="s">
        <v>30</v>
      </c>
    </row>
    <row r="2411" spans="1:123" s="109" customFormat="1" ht="24" customHeight="1" x14ac:dyDescent="0.2">
      <c r="A2411" s="108" t="s">
        <v>508</v>
      </c>
      <c r="B2411" s="108" t="s">
        <v>509</v>
      </c>
      <c r="C2411" s="392"/>
      <c r="D2411" s="392"/>
      <c r="E2411" s="394"/>
      <c r="F2411" s="388"/>
      <c r="G2411" s="388"/>
      <c r="H2411" s="233"/>
      <c r="I2411" s="233"/>
      <c r="J2411" s="233"/>
      <c r="K2411" s="233"/>
      <c r="L2411" s="233"/>
      <c r="M2411" s="233"/>
      <c r="N2411" s="233"/>
      <c r="O2411" s="233"/>
      <c r="P2411" s="233"/>
      <c r="Q2411" s="233"/>
      <c r="R2411" s="233"/>
      <c r="S2411" s="233"/>
      <c r="T2411" s="233"/>
      <c r="U2411" s="233"/>
      <c r="V2411" s="233"/>
      <c r="W2411" s="233"/>
      <c r="X2411" s="233"/>
      <c r="Y2411" s="233"/>
      <c r="Z2411" s="233"/>
      <c r="AA2411" s="233"/>
      <c r="AB2411" s="233"/>
      <c r="AC2411" s="233"/>
      <c r="AD2411" s="233"/>
      <c r="AE2411" s="233"/>
      <c r="AF2411" s="233"/>
      <c r="AG2411" s="233"/>
      <c r="AH2411" s="233"/>
      <c r="AI2411" s="233"/>
      <c r="AJ2411" s="233"/>
      <c r="AK2411" s="233"/>
      <c r="AL2411" s="233"/>
      <c r="AM2411" s="233"/>
      <c r="AN2411" s="233"/>
      <c r="AO2411" s="233"/>
      <c r="AP2411" s="233"/>
      <c r="AQ2411" s="233"/>
      <c r="AR2411" s="233"/>
      <c r="AS2411" s="233"/>
      <c r="AT2411" s="233"/>
      <c r="AU2411" s="233"/>
      <c r="AV2411" s="233"/>
      <c r="AW2411" s="233"/>
      <c r="AX2411" s="233"/>
      <c r="AY2411" s="233"/>
      <c r="AZ2411" s="233"/>
      <c r="BA2411" s="233"/>
      <c r="BB2411" s="233"/>
      <c r="BC2411" s="233"/>
      <c r="BD2411" s="233"/>
      <c r="BE2411" s="233"/>
      <c r="BF2411" s="233"/>
      <c r="BG2411" s="233"/>
      <c r="BH2411" s="233"/>
      <c r="BI2411" s="233"/>
      <c r="BJ2411" s="233"/>
      <c r="BK2411" s="233"/>
      <c r="BL2411" s="233"/>
      <c r="BM2411" s="233"/>
      <c r="BN2411" s="233"/>
      <c r="BO2411" s="233"/>
      <c r="BP2411" s="233"/>
      <c r="BQ2411" s="233"/>
      <c r="BR2411" s="233"/>
      <c r="BS2411" s="233"/>
      <c r="BT2411" s="233"/>
      <c r="BU2411" s="233"/>
      <c r="BV2411" s="233"/>
      <c r="BW2411" s="233"/>
      <c r="BX2411" s="233"/>
      <c r="BY2411" s="233"/>
      <c r="BZ2411" s="233"/>
      <c r="CA2411" s="233"/>
      <c r="CB2411" s="233"/>
      <c r="CC2411" s="233"/>
      <c r="CD2411" s="233"/>
      <c r="CE2411" s="233"/>
      <c r="CF2411" s="233"/>
      <c r="CG2411" s="233"/>
      <c r="CH2411" s="233"/>
      <c r="CI2411" s="233"/>
      <c r="CJ2411" s="233"/>
      <c r="CK2411" s="233"/>
      <c r="CL2411" s="233"/>
      <c r="CM2411" s="233"/>
      <c r="CN2411" s="233"/>
      <c r="CO2411" s="233"/>
      <c r="CP2411" s="233"/>
      <c r="CQ2411" s="233"/>
      <c r="CR2411" s="233"/>
      <c r="CS2411" s="233"/>
      <c r="CT2411" s="233"/>
      <c r="CU2411" s="233"/>
      <c r="CV2411" s="233"/>
      <c r="CW2411" s="233"/>
      <c r="CX2411" s="233"/>
      <c r="CY2411" s="233"/>
      <c r="CZ2411" s="233"/>
      <c r="DA2411" s="233"/>
      <c r="DB2411" s="233"/>
      <c r="DC2411" s="233"/>
      <c r="DD2411" s="233"/>
      <c r="DE2411" s="233"/>
      <c r="DF2411" s="233"/>
      <c r="DG2411" s="233"/>
      <c r="DH2411" s="233"/>
      <c r="DI2411" s="233"/>
      <c r="DJ2411" s="233"/>
      <c r="DK2411" s="233"/>
      <c r="DL2411" s="233"/>
      <c r="DM2411" s="233"/>
      <c r="DN2411" s="233"/>
      <c r="DO2411" s="233"/>
      <c r="DP2411" s="233"/>
      <c r="DQ2411" s="233"/>
      <c r="DR2411" s="233"/>
      <c r="DS2411" s="233"/>
    </row>
    <row r="2412" spans="1:123" ht="24" customHeight="1" x14ac:dyDescent="0.2">
      <c r="A2412" s="369"/>
      <c r="B2412" s="110"/>
      <c r="C2412" s="367" t="s">
        <v>604</v>
      </c>
      <c r="D2412" s="111"/>
      <c r="E2412" s="112"/>
      <c r="F2412" s="113"/>
      <c r="G2412" s="295"/>
    </row>
    <row r="2413" spans="1:123" s="232" customFormat="1" ht="24" customHeight="1" x14ac:dyDescent="0.2">
      <c r="A2413" s="229" t="str">
        <f t="shared" ref="A2413:A2426" si="723">IFERROR(VLOOKUP(C2413,Tabla_Insumos,4,FALSE),"")</f>
        <v/>
      </c>
      <c r="B2413" s="227" t="str">
        <f t="shared" ref="B2413:B2426" si="724">IFERROR(VLOOKUP(C2413,Tabla_Insumos,5,FALSE),"")</f>
        <v/>
      </c>
      <c r="C2413" s="228"/>
      <c r="D2413" s="229" t="str">
        <f t="shared" ref="D2413:D2426" si="725">IFERROR(VLOOKUP(C2413,Tabla_Insumos,2,FALSE),"")</f>
        <v/>
      </c>
      <c r="E2413" s="230"/>
      <c r="F2413" s="231">
        <f t="shared" ref="F2413:F2426" si="726">IFERROR(VLOOKUP(C2413,Tabla_Insumos,3,FALSE),0)</f>
        <v>0</v>
      </c>
      <c r="G2413" s="296">
        <f>ROUND(E2413*F2413,2)</f>
        <v>0</v>
      </c>
    </row>
    <row r="2414" spans="1:123" s="232" customFormat="1" ht="24" customHeight="1" x14ac:dyDescent="0.2">
      <c r="A2414" s="229" t="str">
        <f t="shared" si="723"/>
        <v/>
      </c>
      <c r="B2414" s="227" t="str">
        <f t="shared" si="724"/>
        <v/>
      </c>
      <c r="C2414" s="228"/>
      <c r="D2414" s="229" t="str">
        <f t="shared" si="725"/>
        <v/>
      </c>
      <c r="E2414" s="230"/>
      <c r="F2414" s="231">
        <f t="shared" si="726"/>
        <v>0</v>
      </c>
      <c r="G2414" s="296">
        <f t="shared" ref="G2414:G2426" si="727">ROUND(E2414*F2414,2)</f>
        <v>0</v>
      </c>
    </row>
    <row r="2415" spans="1:123" s="232" customFormat="1" ht="24" customHeight="1" x14ac:dyDescent="0.2">
      <c r="A2415" s="229" t="str">
        <f t="shared" si="723"/>
        <v/>
      </c>
      <c r="B2415" s="227" t="str">
        <f t="shared" si="724"/>
        <v/>
      </c>
      <c r="C2415" s="228"/>
      <c r="D2415" s="229" t="str">
        <f t="shared" si="725"/>
        <v/>
      </c>
      <c r="E2415" s="230"/>
      <c r="F2415" s="231">
        <f t="shared" si="726"/>
        <v>0</v>
      </c>
      <c r="G2415" s="296">
        <f t="shared" si="727"/>
        <v>0</v>
      </c>
    </row>
    <row r="2416" spans="1:123" s="232" customFormat="1" ht="24" customHeight="1" x14ac:dyDescent="0.2">
      <c r="A2416" s="229" t="str">
        <f t="shared" si="723"/>
        <v/>
      </c>
      <c r="B2416" s="227" t="str">
        <f t="shared" si="724"/>
        <v/>
      </c>
      <c r="C2416" s="228"/>
      <c r="D2416" s="229" t="str">
        <f t="shared" si="725"/>
        <v/>
      </c>
      <c r="E2416" s="230"/>
      <c r="F2416" s="231">
        <f t="shared" si="726"/>
        <v>0</v>
      </c>
      <c r="G2416" s="296">
        <f t="shared" si="727"/>
        <v>0</v>
      </c>
    </row>
    <row r="2417" spans="1:7" s="232" customFormat="1" ht="24" customHeight="1" x14ac:dyDescent="0.2">
      <c r="A2417" s="229" t="str">
        <f t="shared" si="723"/>
        <v/>
      </c>
      <c r="B2417" s="227" t="str">
        <f t="shared" si="724"/>
        <v/>
      </c>
      <c r="C2417" s="228"/>
      <c r="D2417" s="229" t="str">
        <f t="shared" si="725"/>
        <v/>
      </c>
      <c r="E2417" s="230"/>
      <c r="F2417" s="231">
        <f t="shared" si="726"/>
        <v>0</v>
      </c>
      <c r="G2417" s="296">
        <f t="shared" si="727"/>
        <v>0</v>
      </c>
    </row>
    <row r="2418" spans="1:7" s="232" customFormat="1" ht="24" customHeight="1" x14ac:dyDescent="0.2">
      <c r="A2418" s="229" t="str">
        <f t="shared" si="723"/>
        <v/>
      </c>
      <c r="B2418" s="227" t="str">
        <f t="shared" si="724"/>
        <v/>
      </c>
      <c r="C2418" s="228"/>
      <c r="D2418" s="229" t="str">
        <f t="shared" si="725"/>
        <v/>
      </c>
      <c r="E2418" s="230"/>
      <c r="F2418" s="231">
        <f t="shared" si="726"/>
        <v>0</v>
      </c>
      <c r="G2418" s="296">
        <f t="shared" si="727"/>
        <v>0</v>
      </c>
    </row>
    <row r="2419" spans="1:7" s="232" customFormat="1" ht="24" customHeight="1" x14ac:dyDescent="0.2">
      <c r="A2419" s="229" t="str">
        <f t="shared" si="723"/>
        <v/>
      </c>
      <c r="B2419" s="227" t="str">
        <f t="shared" si="724"/>
        <v/>
      </c>
      <c r="C2419" s="228"/>
      <c r="D2419" s="229" t="str">
        <f t="shared" si="725"/>
        <v/>
      </c>
      <c r="E2419" s="230"/>
      <c r="F2419" s="231">
        <f t="shared" si="726"/>
        <v>0</v>
      </c>
      <c r="G2419" s="296">
        <f t="shared" si="727"/>
        <v>0</v>
      </c>
    </row>
    <row r="2420" spans="1:7" s="232" customFormat="1" ht="24" customHeight="1" x14ac:dyDescent="0.2">
      <c r="A2420" s="229" t="str">
        <f t="shared" si="723"/>
        <v/>
      </c>
      <c r="B2420" s="227" t="str">
        <f t="shared" si="724"/>
        <v/>
      </c>
      <c r="C2420" s="228"/>
      <c r="D2420" s="229" t="str">
        <f t="shared" si="725"/>
        <v/>
      </c>
      <c r="E2420" s="230"/>
      <c r="F2420" s="231">
        <f t="shared" si="726"/>
        <v>0</v>
      </c>
      <c r="G2420" s="296">
        <f t="shared" si="727"/>
        <v>0</v>
      </c>
    </row>
    <row r="2421" spans="1:7" s="232" customFormat="1" ht="24" customHeight="1" x14ac:dyDescent="0.2">
      <c r="A2421" s="229" t="str">
        <f t="shared" si="723"/>
        <v/>
      </c>
      <c r="B2421" s="227" t="str">
        <f t="shared" si="724"/>
        <v/>
      </c>
      <c r="C2421" s="228"/>
      <c r="D2421" s="229" t="str">
        <f t="shared" si="725"/>
        <v/>
      </c>
      <c r="E2421" s="230"/>
      <c r="F2421" s="231">
        <f t="shared" si="726"/>
        <v>0</v>
      </c>
      <c r="G2421" s="296">
        <f t="shared" si="727"/>
        <v>0</v>
      </c>
    </row>
    <row r="2422" spans="1:7" s="232" customFormat="1" ht="24" customHeight="1" x14ac:dyDescent="0.2">
      <c r="A2422" s="229" t="str">
        <f t="shared" si="723"/>
        <v/>
      </c>
      <c r="B2422" s="227" t="str">
        <f t="shared" si="724"/>
        <v/>
      </c>
      <c r="C2422" s="228"/>
      <c r="D2422" s="229" t="str">
        <f t="shared" si="725"/>
        <v/>
      </c>
      <c r="E2422" s="230"/>
      <c r="F2422" s="231">
        <f t="shared" si="726"/>
        <v>0</v>
      </c>
      <c r="G2422" s="296">
        <f t="shared" si="727"/>
        <v>0</v>
      </c>
    </row>
    <row r="2423" spans="1:7" s="232" customFormat="1" ht="24" customHeight="1" x14ac:dyDescent="0.2">
      <c r="A2423" s="229" t="str">
        <f t="shared" si="723"/>
        <v/>
      </c>
      <c r="B2423" s="227" t="str">
        <f t="shared" si="724"/>
        <v/>
      </c>
      <c r="C2423" s="228"/>
      <c r="D2423" s="229" t="str">
        <f t="shared" si="725"/>
        <v/>
      </c>
      <c r="E2423" s="230"/>
      <c r="F2423" s="231">
        <f t="shared" si="726"/>
        <v>0</v>
      </c>
      <c r="G2423" s="296">
        <f t="shared" si="727"/>
        <v>0</v>
      </c>
    </row>
    <row r="2424" spans="1:7" s="232" customFormat="1" ht="24" customHeight="1" x14ac:dyDescent="0.2">
      <c r="A2424" s="229" t="str">
        <f t="shared" si="723"/>
        <v/>
      </c>
      <c r="B2424" s="227" t="str">
        <f t="shared" si="724"/>
        <v/>
      </c>
      <c r="C2424" s="228"/>
      <c r="D2424" s="229" t="str">
        <f t="shared" si="725"/>
        <v/>
      </c>
      <c r="E2424" s="230"/>
      <c r="F2424" s="231">
        <f t="shared" si="726"/>
        <v>0</v>
      </c>
      <c r="G2424" s="296">
        <f t="shared" si="727"/>
        <v>0</v>
      </c>
    </row>
    <row r="2425" spans="1:7" s="232" customFormat="1" ht="24" customHeight="1" x14ac:dyDescent="0.2">
      <c r="A2425" s="229" t="str">
        <f t="shared" si="723"/>
        <v/>
      </c>
      <c r="B2425" s="227" t="str">
        <f t="shared" si="724"/>
        <v/>
      </c>
      <c r="C2425" s="228"/>
      <c r="D2425" s="229" t="str">
        <f t="shared" si="725"/>
        <v/>
      </c>
      <c r="E2425" s="230"/>
      <c r="F2425" s="231">
        <f t="shared" si="726"/>
        <v>0</v>
      </c>
      <c r="G2425" s="296">
        <f t="shared" si="727"/>
        <v>0</v>
      </c>
    </row>
    <row r="2426" spans="1:7" s="232" customFormat="1" ht="24" customHeight="1" x14ac:dyDescent="0.2">
      <c r="A2426" s="229" t="str">
        <f t="shared" si="723"/>
        <v/>
      </c>
      <c r="B2426" s="227" t="str">
        <f t="shared" si="724"/>
        <v/>
      </c>
      <c r="C2426" s="228"/>
      <c r="D2426" s="229" t="str">
        <f t="shared" si="725"/>
        <v/>
      </c>
      <c r="E2426" s="230"/>
      <c r="F2426" s="231">
        <f t="shared" si="726"/>
        <v>0</v>
      </c>
      <c r="G2426" s="296">
        <f t="shared" si="727"/>
        <v>0</v>
      </c>
    </row>
    <row r="2427" spans="1:7" ht="24" customHeight="1" x14ac:dyDescent="0.2">
      <c r="A2427" s="297"/>
      <c r="B2427" s="97"/>
      <c r="C2427" s="97"/>
      <c r="D2427" s="103"/>
      <c r="E2427" s="104"/>
      <c r="F2427" s="368" t="s">
        <v>31</v>
      </c>
      <c r="G2427" s="298">
        <f>SUBTOTAL(9,G2413:G2426)</f>
        <v>0</v>
      </c>
    </row>
    <row r="2428" spans="1:7" ht="24" customHeight="1" x14ac:dyDescent="0.2">
      <c r="A2428" s="297"/>
      <c r="B2428" s="97"/>
      <c r="C2428" s="366" t="s">
        <v>605</v>
      </c>
      <c r="D2428" s="103"/>
      <c r="E2428" s="104"/>
      <c r="F2428" s="105"/>
      <c r="G2428" s="299"/>
    </row>
    <row r="2429" spans="1:7" s="232" customFormat="1" ht="24" customHeight="1" x14ac:dyDescent="0.2">
      <c r="A2429" s="229" t="str">
        <f t="shared" ref="A2429:A2436" si="728">IFERROR(VLOOKUP(C2429,Tabla_Insumos,4,FALSE),"")</f>
        <v/>
      </c>
      <c r="B2429" s="227">
        <f t="shared" ref="B2429:B2436" si="729">IFERROR(VLOOKUP(A2429,Tabla_Indices,5,FALSE),"")</f>
        <v>0</v>
      </c>
      <c r="C2429" s="228"/>
      <c r="D2429" s="229" t="str">
        <f t="shared" ref="D2429:D2436" si="730">IFERROR(VLOOKUP(C2429,Tabla_Insumos,2,FALSE),"")</f>
        <v/>
      </c>
      <c r="E2429" s="230"/>
      <c r="F2429" s="231">
        <f t="shared" ref="F2429:F2436" si="731">IFERROR(VLOOKUP(C2429,Tabla_Insumos,3,FALSE),0)</f>
        <v>0</v>
      </c>
      <c r="G2429" s="296">
        <f>ROUND(E2429*F2429,2)</f>
        <v>0</v>
      </c>
    </row>
    <row r="2430" spans="1:7" s="232" customFormat="1" ht="24" customHeight="1" x14ac:dyDescent="0.2">
      <c r="A2430" s="229" t="str">
        <f t="shared" si="728"/>
        <v/>
      </c>
      <c r="B2430" s="227">
        <f t="shared" si="729"/>
        <v>0</v>
      </c>
      <c r="C2430" s="228"/>
      <c r="D2430" s="229" t="str">
        <f t="shared" si="730"/>
        <v/>
      </c>
      <c r="E2430" s="230"/>
      <c r="F2430" s="231">
        <f t="shared" si="731"/>
        <v>0</v>
      </c>
      <c r="G2430" s="296">
        <f>ROUND(E2430*F2430,2)</f>
        <v>0</v>
      </c>
    </row>
    <row r="2431" spans="1:7" s="232" customFormat="1" ht="24" customHeight="1" x14ac:dyDescent="0.2">
      <c r="A2431" s="229" t="str">
        <f t="shared" si="728"/>
        <v/>
      </c>
      <c r="B2431" s="227">
        <f t="shared" si="729"/>
        <v>0</v>
      </c>
      <c r="C2431" s="228"/>
      <c r="D2431" s="229" t="str">
        <f t="shared" si="730"/>
        <v/>
      </c>
      <c r="E2431" s="230"/>
      <c r="F2431" s="231">
        <f t="shared" si="731"/>
        <v>0</v>
      </c>
      <c r="G2431" s="296">
        <f t="shared" ref="G2431:G2436" si="732">ROUND(E2431*F2431,2)</f>
        <v>0</v>
      </c>
    </row>
    <row r="2432" spans="1:7" s="232" customFormat="1" ht="24" customHeight="1" x14ac:dyDescent="0.2">
      <c r="A2432" s="229" t="str">
        <f t="shared" si="728"/>
        <v/>
      </c>
      <c r="B2432" s="227">
        <f t="shared" si="729"/>
        <v>0</v>
      </c>
      <c r="C2432" s="228"/>
      <c r="D2432" s="229" t="str">
        <f t="shared" si="730"/>
        <v/>
      </c>
      <c r="E2432" s="230"/>
      <c r="F2432" s="231">
        <f t="shared" si="731"/>
        <v>0</v>
      </c>
      <c r="G2432" s="296">
        <f t="shared" si="732"/>
        <v>0</v>
      </c>
    </row>
    <row r="2433" spans="1:7" s="232" customFormat="1" ht="24" customHeight="1" x14ac:dyDescent="0.2">
      <c r="A2433" s="229" t="str">
        <f t="shared" si="728"/>
        <v/>
      </c>
      <c r="B2433" s="227">
        <f t="shared" si="729"/>
        <v>0</v>
      </c>
      <c r="C2433" s="228"/>
      <c r="D2433" s="229" t="str">
        <f t="shared" si="730"/>
        <v/>
      </c>
      <c r="E2433" s="230"/>
      <c r="F2433" s="231">
        <f t="shared" si="731"/>
        <v>0</v>
      </c>
      <c r="G2433" s="296">
        <f t="shared" si="732"/>
        <v>0</v>
      </c>
    </row>
    <row r="2434" spans="1:7" s="232" customFormat="1" ht="24" customHeight="1" x14ac:dyDescent="0.2">
      <c r="A2434" s="229" t="str">
        <f t="shared" si="728"/>
        <v/>
      </c>
      <c r="B2434" s="227">
        <f t="shared" si="729"/>
        <v>0</v>
      </c>
      <c r="C2434" s="228"/>
      <c r="D2434" s="229" t="str">
        <f t="shared" si="730"/>
        <v/>
      </c>
      <c r="E2434" s="230"/>
      <c r="F2434" s="231">
        <f t="shared" si="731"/>
        <v>0</v>
      </c>
      <c r="G2434" s="296">
        <f t="shared" si="732"/>
        <v>0</v>
      </c>
    </row>
    <row r="2435" spans="1:7" s="232" customFormat="1" ht="24" customHeight="1" x14ac:dyDescent="0.2">
      <c r="A2435" s="229" t="str">
        <f t="shared" si="728"/>
        <v/>
      </c>
      <c r="B2435" s="227">
        <f t="shared" si="729"/>
        <v>0</v>
      </c>
      <c r="C2435" s="228"/>
      <c r="D2435" s="229" t="str">
        <f t="shared" si="730"/>
        <v/>
      </c>
      <c r="E2435" s="230"/>
      <c r="F2435" s="231">
        <f t="shared" si="731"/>
        <v>0</v>
      </c>
      <c r="G2435" s="296">
        <f t="shared" si="732"/>
        <v>0</v>
      </c>
    </row>
    <row r="2436" spans="1:7" s="232" customFormat="1" ht="24" customHeight="1" x14ac:dyDescent="0.2">
      <c r="A2436" s="229" t="str">
        <f t="shared" si="728"/>
        <v/>
      </c>
      <c r="B2436" s="227">
        <f t="shared" si="729"/>
        <v>0</v>
      </c>
      <c r="C2436" s="228"/>
      <c r="D2436" s="229" t="str">
        <f t="shared" si="730"/>
        <v/>
      </c>
      <c r="E2436" s="230"/>
      <c r="F2436" s="231">
        <f t="shared" si="731"/>
        <v>0</v>
      </c>
      <c r="G2436" s="296">
        <f t="shared" si="732"/>
        <v>0</v>
      </c>
    </row>
    <row r="2437" spans="1:7" ht="24" customHeight="1" x14ac:dyDescent="0.2">
      <c r="A2437" s="297"/>
      <c r="B2437" s="97"/>
      <c r="C2437" s="97"/>
      <c r="D2437" s="103"/>
      <c r="E2437" s="104"/>
      <c r="F2437" s="368" t="s">
        <v>32</v>
      </c>
      <c r="G2437" s="298">
        <f>SUBTOTAL(9,G2429:G2436)</f>
        <v>0</v>
      </c>
    </row>
    <row r="2438" spans="1:7" ht="24" customHeight="1" x14ac:dyDescent="0.2">
      <c r="A2438" s="297"/>
      <c r="B2438" s="97"/>
      <c r="C2438" s="366" t="s">
        <v>606</v>
      </c>
      <c r="D2438" s="103"/>
      <c r="E2438" s="104"/>
      <c r="F2438" s="105"/>
      <c r="G2438" s="299"/>
    </row>
    <row r="2439" spans="1:7" s="232" customFormat="1" ht="24" customHeight="1" x14ac:dyDescent="0.2">
      <c r="A2439" s="229" t="str">
        <f t="shared" ref="A2439:A2447" si="733">IFERROR(VLOOKUP(C2439,Tabla_Insumos,4,FALSE),"")</f>
        <v/>
      </c>
      <c r="B2439" s="227" t="str">
        <f t="shared" ref="B2439:B2447" si="734">IFERROR(VLOOKUP(C2439,Tabla_Insumos,5,FALSE),"")</f>
        <v/>
      </c>
      <c r="C2439" s="228"/>
      <c r="D2439" s="229" t="str">
        <f t="shared" ref="D2439:D2447" si="735">IFERROR(VLOOKUP(C2439,Tabla_Insumos,2,FALSE),"")</f>
        <v/>
      </c>
      <c r="E2439" s="230"/>
      <c r="F2439" s="231">
        <f t="shared" ref="F2439:F2447" si="736">IFERROR(VLOOKUP(C2439,Tabla_Insumos,3,FALSE),0)</f>
        <v>0</v>
      </c>
      <c r="G2439" s="296">
        <f t="shared" ref="G2439:G2447" si="737">ROUND(E2439*F2439,2)</f>
        <v>0</v>
      </c>
    </row>
    <row r="2440" spans="1:7" s="232" customFormat="1" ht="24" customHeight="1" x14ac:dyDescent="0.2">
      <c r="A2440" s="229" t="str">
        <f t="shared" si="733"/>
        <v/>
      </c>
      <c r="B2440" s="227" t="str">
        <f t="shared" si="734"/>
        <v/>
      </c>
      <c r="C2440" s="228"/>
      <c r="D2440" s="229" t="str">
        <f t="shared" si="735"/>
        <v/>
      </c>
      <c r="E2440" s="230"/>
      <c r="F2440" s="231">
        <f t="shared" si="736"/>
        <v>0</v>
      </c>
      <c r="G2440" s="296">
        <f t="shared" si="737"/>
        <v>0</v>
      </c>
    </row>
    <row r="2441" spans="1:7" s="232" customFormat="1" ht="24" customHeight="1" x14ac:dyDescent="0.2">
      <c r="A2441" s="229" t="str">
        <f t="shared" si="733"/>
        <v/>
      </c>
      <c r="B2441" s="227" t="str">
        <f t="shared" si="734"/>
        <v/>
      </c>
      <c r="C2441" s="228"/>
      <c r="D2441" s="229" t="str">
        <f t="shared" si="735"/>
        <v/>
      </c>
      <c r="E2441" s="230"/>
      <c r="F2441" s="231">
        <f t="shared" si="736"/>
        <v>0</v>
      </c>
      <c r="G2441" s="296">
        <f t="shared" si="737"/>
        <v>0</v>
      </c>
    </row>
    <row r="2442" spans="1:7" s="232" customFormat="1" ht="24" customHeight="1" x14ac:dyDescent="0.2">
      <c r="A2442" s="229" t="str">
        <f t="shared" si="733"/>
        <v/>
      </c>
      <c r="B2442" s="227" t="str">
        <f t="shared" si="734"/>
        <v/>
      </c>
      <c r="C2442" s="228"/>
      <c r="D2442" s="229" t="str">
        <f t="shared" si="735"/>
        <v/>
      </c>
      <c r="E2442" s="230"/>
      <c r="F2442" s="231">
        <f t="shared" si="736"/>
        <v>0</v>
      </c>
      <c r="G2442" s="296">
        <f t="shared" si="737"/>
        <v>0</v>
      </c>
    </row>
    <row r="2443" spans="1:7" s="232" customFormat="1" ht="24" customHeight="1" x14ac:dyDescent="0.2">
      <c r="A2443" s="229" t="str">
        <f t="shared" si="733"/>
        <v/>
      </c>
      <c r="B2443" s="227" t="str">
        <f t="shared" si="734"/>
        <v/>
      </c>
      <c r="C2443" s="228"/>
      <c r="D2443" s="229" t="str">
        <f t="shared" si="735"/>
        <v/>
      </c>
      <c r="E2443" s="230"/>
      <c r="F2443" s="231">
        <f t="shared" si="736"/>
        <v>0</v>
      </c>
      <c r="G2443" s="296">
        <f t="shared" si="737"/>
        <v>0</v>
      </c>
    </row>
    <row r="2444" spans="1:7" s="232" customFormat="1" ht="24" customHeight="1" x14ac:dyDescent="0.2">
      <c r="A2444" s="229" t="str">
        <f t="shared" si="733"/>
        <v/>
      </c>
      <c r="B2444" s="227" t="str">
        <f t="shared" si="734"/>
        <v/>
      </c>
      <c r="C2444" s="228"/>
      <c r="D2444" s="229" t="str">
        <f t="shared" si="735"/>
        <v/>
      </c>
      <c r="E2444" s="230"/>
      <c r="F2444" s="231">
        <f t="shared" si="736"/>
        <v>0</v>
      </c>
      <c r="G2444" s="296">
        <f t="shared" si="737"/>
        <v>0</v>
      </c>
    </row>
    <row r="2445" spans="1:7" s="232" customFormat="1" ht="24" customHeight="1" x14ac:dyDescent="0.2">
      <c r="A2445" s="229" t="str">
        <f t="shared" si="733"/>
        <v/>
      </c>
      <c r="B2445" s="227" t="str">
        <f t="shared" si="734"/>
        <v/>
      </c>
      <c r="C2445" s="228"/>
      <c r="D2445" s="229" t="str">
        <f t="shared" si="735"/>
        <v/>
      </c>
      <c r="E2445" s="230"/>
      <c r="F2445" s="231">
        <f t="shared" si="736"/>
        <v>0</v>
      </c>
      <c r="G2445" s="296">
        <f t="shared" si="737"/>
        <v>0</v>
      </c>
    </row>
    <row r="2446" spans="1:7" s="232" customFormat="1" ht="24" customHeight="1" x14ac:dyDescent="0.2">
      <c r="A2446" s="229" t="str">
        <f t="shared" si="733"/>
        <v/>
      </c>
      <c r="B2446" s="227" t="str">
        <f t="shared" si="734"/>
        <v/>
      </c>
      <c r="C2446" s="228"/>
      <c r="D2446" s="229" t="str">
        <f t="shared" si="735"/>
        <v/>
      </c>
      <c r="E2446" s="230"/>
      <c r="F2446" s="231">
        <f t="shared" si="736"/>
        <v>0</v>
      </c>
      <c r="G2446" s="296">
        <f t="shared" si="737"/>
        <v>0</v>
      </c>
    </row>
    <row r="2447" spans="1:7" s="232" customFormat="1" ht="24" customHeight="1" x14ac:dyDescent="0.2">
      <c r="A2447" s="229" t="str">
        <f t="shared" si="733"/>
        <v/>
      </c>
      <c r="B2447" s="227" t="str">
        <f t="shared" si="734"/>
        <v/>
      </c>
      <c r="C2447" s="228"/>
      <c r="D2447" s="229" t="str">
        <f t="shared" si="735"/>
        <v/>
      </c>
      <c r="E2447" s="230"/>
      <c r="F2447" s="231">
        <f t="shared" si="736"/>
        <v>0</v>
      </c>
      <c r="G2447" s="296">
        <f t="shared" si="737"/>
        <v>0</v>
      </c>
    </row>
    <row r="2448" spans="1:7" ht="24" customHeight="1" x14ac:dyDescent="0.2">
      <c r="A2448" s="300"/>
      <c r="B2448" s="103"/>
      <c r="C2448" s="97"/>
      <c r="D2448" s="103"/>
      <c r="E2448" s="104"/>
      <c r="F2448" s="368" t="s">
        <v>33</v>
      </c>
      <c r="G2448" s="298">
        <f>SUBTOTAL(9,G2439:G2447)</f>
        <v>0</v>
      </c>
    </row>
    <row r="2449" spans="1:123" ht="24" customHeight="1" x14ac:dyDescent="0.2">
      <c r="A2449" s="301"/>
      <c r="B2449" s="103"/>
      <c r="C2449" s="97"/>
      <c r="D2449" s="103"/>
      <c r="E2449" s="104"/>
      <c r="F2449" s="105"/>
      <c r="G2449" s="299"/>
    </row>
    <row r="2450" spans="1:123" ht="24" customHeight="1" x14ac:dyDescent="0.2">
      <c r="A2450" s="302" t="str">
        <f>B2408</f>
        <v/>
      </c>
      <c r="B2450" s="303" t="str">
        <f>C2408</f>
        <v/>
      </c>
      <c r="C2450" s="111"/>
      <c r="D2450" s="111" t="s">
        <v>34</v>
      </c>
      <c r="E2450" s="112"/>
      <c r="F2450" s="305" t="s">
        <v>35</v>
      </c>
      <c r="G2450" s="304">
        <f>SUBTOTAL(9,G2413:G2449)</f>
        <v>0</v>
      </c>
    </row>
    <row r="2452" spans="1:123" ht="24" customHeight="1" x14ac:dyDescent="0.2">
      <c r="A2452" s="284" t="s">
        <v>37</v>
      </c>
      <c r="B2452" s="285"/>
      <c r="C2452" s="285"/>
      <c r="D2452" s="285"/>
      <c r="E2452" s="285"/>
      <c r="F2452" s="285"/>
      <c r="G2452" s="286"/>
    </row>
    <row r="2453" spans="1:123" ht="24" customHeight="1" x14ac:dyDescent="0.2">
      <c r="A2453" s="287" t="s">
        <v>602</v>
      </c>
      <c r="B2453" s="99" t="str">
        <f>Comitente</f>
        <v>DIRECCION PROVINCIAL REDES DE GAS</v>
      </c>
      <c r="C2453" s="94"/>
      <c r="D2453" s="100"/>
      <c r="E2453" s="100"/>
      <c r="F2453" s="101"/>
      <c r="G2453" s="288"/>
    </row>
    <row r="2454" spans="1:123" ht="24" customHeight="1" x14ac:dyDescent="0.2">
      <c r="A2454" s="287" t="s">
        <v>603</v>
      </c>
      <c r="B2454" s="99">
        <f>Contratista</f>
        <v>0</v>
      </c>
      <c r="C2454" s="95"/>
      <c r="D2454" s="95"/>
      <c r="E2454" s="95"/>
      <c r="F2454" s="102"/>
      <c r="G2454" s="289"/>
    </row>
    <row r="2455" spans="1:123" ht="24" customHeight="1" x14ac:dyDescent="0.2">
      <c r="A2455" s="287" t="s">
        <v>24</v>
      </c>
      <c r="B2455" s="99" t="str">
        <f>Obra</f>
        <v>“SERVICIO de MANTENIMIENTO de las INSTALACIONES de GAS en los ESTABLECIMIENTOS EDUCATIVOS”</v>
      </c>
      <c r="C2455" s="95"/>
      <c r="D2455" s="95"/>
      <c r="E2455" s="95"/>
      <c r="F2455" s="102" t="s">
        <v>38</v>
      </c>
      <c r="G2455" s="290">
        <f>Fecha_Base</f>
        <v>0</v>
      </c>
    </row>
    <row r="2456" spans="1:123" ht="24" customHeight="1" x14ac:dyDescent="0.2">
      <c r="A2456" s="291" t="s">
        <v>601</v>
      </c>
      <c r="B2456" s="96" t="str">
        <f>Ubicación</f>
        <v>DEPARTAMENTO JACHAL A</v>
      </c>
      <c r="C2456" s="96"/>
      <c r="D2456" s="103"/>
      <c r="E2456" s="104"/>
      <c r="F2456" s="105"/>
      <c r="G2456" s="292"/>
    </row>
    <row r="2457" spans="1:123" ht="24" customHeight="1" x14ac:dyDescent="0.2">
      <c r="A2457" s="291" t="s">
        <v>39</v>
      </c>
      <c r="B2457" s="106" t="str">
        <f>IFERROR(VALUE(LEFT(B2458,FIND(".",B2458)-1)),"")</f>
        <v/>
      </c>
      <c r="C2457" s="97" t="str">
        <f>IFERROR(VLOOKUP(B2457,Tabla_CyP,2,FALSE),"")</f>
        <v/>
      </c>
      <c r="D2457" s="97"/>
      <c r="E2457" s="104"/>
      <c r="F2457" s="105"/>
      <c r="G2457" s="292"/>
    </row>
    <row r="2458" spans="1:123" ht="24" customHeight="1" x14ac:dyDescent="0.2">
      <c r="A2458" s="291" t="s">
        <v>25</v>
      </c>
      <c r="B2458" s="107" t="str">
        <f>IFERROR(VLOOKUP(COUNTIF($A$1:A2458,"ANALISIS DE PRECIOS"),Tabla_NumeroItem,2,FALSE),"")</f>
        <v/>
      </c>
      <c r="C2458" s="97" t="str">
        <f>IFERROR(VLOOKUP(B2458,Tabla_CyP,2,FALSE),"")</f>
        <v/>
      </c>
      <c r="D2458" s="103"/>
      <c r="E2458" s="104"/>
      <c r="F2458" s="102" t="s">
        <v>26</v>
      </c>
      <c r="G2458" s="293" t="str">
        <f>IFERROR(VLOOKUP(B2458,Tabla_CyP,4,FALSE),"")</f>
        <v/>
      </c>
    </row>
    <row r="2459" spans="1:123" ht="24" customHeight="1" x14ac:dyDescent="0.2">
      <c r="A2459" s="291"/>
      <c r="B2459" s="96"/>
      <c r="C2459" s="97"/>
      <c r="D2459" s="103"/>
      <c r="E2459" s="104"/>
      <c r="F2459" s="105"/>
      <c r="G2459" s="292"/>
    </row>
    <row r="2460" spans="1:123" ht="24" customHeight="1" x14ac:dyDescent="0.2">
      <c r="A2460" s="389" t="s">
        <v>507</v>
      </c>
      <c r="B2460" s="390"/>
      <c r="C2460" s="391" t="s">
        <v>0</v>
      </c>
      <c r="D2460" s="391" t="s">
        <v>27</v>
      </c>
      <c r="E2460" s="393" t="s">
        <v>28</v>
      </c>
      <c r="F2460" s="387" t="s">
        <v>29</v>
      </c>
      <c r="G2460" s="387" t="s">
        <v>30</v>
      </c>
    </row>
    <row r="2461" spans="1:123" s="109" customFormat="1" ht="24" customHeight="1" x14ac:dyDescent="0.2">
      <c r="A2461" s="108" t="s">
        <v>508</v>
      </c>
      <c r="B2461" s="108" t="s">
        <v>509</v>
      </c>
      <c r="C2461" s="392"/>
      <c r="D2461" s="392"/>
      <c r="E2461" s="394"/>
      <c r="F2461" s="388"/>
      <c r="G2461" s="388"/>
      <c r="H2461" s="233"/>
      <c r="I2461" s="233"/>
      <c r="J2461" s="233"/>
      <c r="K2461" s="233"/>
      <c r="L2461" s="233"/>
      <c r="M2461" s="233"/>
      <c r="N2461" s="233"/>
      <c r="O2461" s="233"/>
      <c r="P2461" s="233"/>
      <c r="Q2461" s="233"/>
      <c r="R2461" s="233"/>
      <c r="S2461" s="233"/>
      <c r="T2461" s="233"/>
      <c r="U2461" s="233"/>
      <c r="V2461" s="233"/>
      <c r="W2461" s="233"/>
      <c r="X2461" s="233"/>
      <c r="Y2461" s="233"/>
      <c r="Z2461" s="233"/>
      <c r="AA2461" s="233"/>
      <c r="AB2461" s="233"/>
      <c r="AC2461" s="233"/>
      <c r="AD2461" s="233"/>
      <c r="AE2461" s="233"/>
      <c r="AF2461" s="233"/>
      <c r="AG2461" s="233"/>
      <c r="AH2461" s="233"/>
      <c r="AI2461" s="233"/>
      <c r="AJ2461" s="233"/>
      <c r="AK2461" s="233"/>
      <c r="AL2461" s="233"/>
      <c r="AM2461" s="233"/>
      <c r="AN2461" s="233"/>
      <c r="AO2461" s="233"/>
      <c r="AP2461" s="233"/>
      <c r="AQ2461" s="233"/>
      <c r="AR2461" s="233"/>
      <c r="AS2461" s="233"/>
      <c r="AT2461" s="233"/>
      <c r="AU2461" s="233"/>
      <c r="AV2461" s="233"/>
      <c r="AW2461" s="233"/>
      <c r="AX2461" s="233"/>
      <c r="AY2461" s="233"/>
      <c r="AZ2461" s="233"/>
      <c r="BA2461" s="233"/>
      <c r="BB2461" s="233"/>
      <c r="BC2461" s="233"/>
      <c r="BD2461" s="233"/>
      <c r="BE2461" s="233"/>
      <c r="BF2461" s="233"/>
      <c r="BG2461" s="233"/>
      <c r="BH2461" s="233"/>
      <c r="BI2461" s="233"/>
      <c r="BJ2461" s="233"/>
      <c r="BK2461" s="233"/>
      <c r="BL2461" s="233"/>
      <c r="BM2461" s="233"/>
      <c r="BN2461" s="233"/>
      <c r="BO2461" s="233"/>
      <c r="BP2461" s="233"/>
      <c r="BQ2461" s="233"/>
      <c r="BR2461" s="233"/>
      <c r="BS2461" s="233"/>
      <c r="BT2461" s="233"/>
      <c r="BU2461" s="233"/>
      <c r="BV2461" s="233"/>
      <c r="BW2461" s="233"/>
      <c r="BX2461" s="233"/>
      <c r="BY2461" s="233"/>
      <c r="BZ2461" s="233"/>
      <c r="CA2461" s="233"/>
      <c r="CB2461" s="233"/>
      <c r="CC2461" s="233"/>
      <c r="CD2461" s="233"/>
      <c r="CE2461" s="233"/>
      <c r="CF2461" s="233"/>
      <c r="CG2461" s="233"/>
      <c r="CH2461" s="233"/>
      <c r="CI2461" s="233"/>
      <c r="CJ2461" s="233"/>
      <c r="CK2461" s="233"/>
      <c r="CL2461" s="233"/>
      <c r="CM2461" s="233"/>
      <c r="CN2461" s="233"/>
      <c r="CO2461" s="233"/>
      <c r="CP2461" s="233"/>
      <c r="CQ2461" s="233"/>
      <c r="CR2461" s="233"/>
      <c r="CS2461" s="233"/>
      <c r="CT2461" s="233"/>
      <c r="CU2461" s="233"/>
      <c r="CV2461" s="233"/>
      <c r="CW2461" s="233"/>
      <c r="CX2461" s="233"/>
      <c r="CY2461" s="233"/>
      <c r="CZ2461" s="233"/>
      <c r="DA2461" s="233"/>
      <c r="DB2461" s="233"/>
      <c r="DC2461" s="233"/>
      <c r="DD2461" s="233"/>
      <c r="DE2461" s="233"/>
      <c r="DF2461" s="233"/>
      <c r="DG2461" s="233"/>
      <c r="DH2461" s="233"/>
      <c r="DI2461" s="233"/>
      <c r="DJ2461" s="233"/>
      <c r="DK2461" s="233"/>
      <c r="DL2461" s="233"/>
      <c r="DM2461" s="233"/>
      <c r="DN2461" s="233"/>
      <c r="DO2461" s="233"/>
      <c r="DP2461" s="233"/>
      <c r="DQ2461" s="233"/>
      <c r="DR2461" s="233"/>
      <c r="DS2461" s="233"/>
    </row>
    <row r="2462" spans="1:123" ht="24" customHeight="1" x14ac:dyDescent="0.2">
      <c r="A2462" s="369"/>
      <c r="B2462" s="110"/>
      <c r="C2462" s="367" t="s">
        <v>604</v>
      </c>
      <c r="D2462" s="111"/>
      <c r="E2462" s="112"/>
      <c r="F2462" s="113"/>
      <c r="G2462" s="295"/>
    </row>
    <row r="2463" spans="1:123" s="232" customFormat="1" ht="24" customHeight="1" x14ac:dyDescent="0.2">
      <c r="A2463" s="229" t="str">
        <f t="shared" ref="A2463:A2476" si="738">IFERROR(VLOOKUP(C2463,Tabla_Insumos,4,FALSE),"")</f>
        <v/>
      </c>
      <c r="B2463" s="227" t="str">
        <f t="shared" ref="B2463:B2476" si="739">IFERROR(VLOOKUP(C2463,Tabla_Insumos,5,FALSE),"")</f>
        <v/>
      </c>
      <c r="C2463" s="228"/>
      <c r="D2463" s="229" t="str">
        <f t="shared" ref="D2463:D2476" si="740">IFERROR(VLOOKUP(C2463,Tabla_Insumos,2,FALSE),"")</f>
        <v/>
      </c>
      <c r="E2463" s="230"/>
      <c r="F2463" s="231">
        <f t="shared" ref="F2463:F2476" si="741">IFERROR(VLOOKUP(C2463,Tabla_Insumos,3,FALSE),0)</f>
        <v>0</v>
      </c>
      <c r="G2463" s="296">
        <f>ROUND(E2463*F2463,2)</f>
        <v>0</v>
      </c>
    </row>
    <row r="2464" spans="1:123" s="232" customFormat="1" ht="24" customHeight="1" x14ac:dyDescent="0.2">
      <c r="A2464" s="229" t="str">
        <f t="shared" si="738"/>
        <v/>
      </c>
      <c r="B2464" s="227" t="str">
        <f t="shared" si="739"/>
        <v/>
      </c>
      <c r="C2464" s="228"/>
      <c r="D2464" s="229" t="str">
        <f t="shared" si="740"/>
        <v/>
      </c>
      <c r="E2464" s="230"/>
      <c r="F2464" s="231">
        <f t="shared" si="741"/>
        <v>0</v>
      </c>
      <c r="G2464" s="296">
        <f t="shared" ref="G2464:G2476" si="742">ROUND(E2464*F2464,2)</f>
        <v>0</v>
      </c>
    </row>
    <row r="2465" spans="1:7" s="232" customFormat="1" ht="24" customHeight="1" x14ac:dyDescent="0.2">
      <c r="A2465" s="229" t="str">
        <f t="shared" si="738"/>
        <v/>
      </c>
      <c r="B2465" s="227" t="str">
        <f t="shared" si="739"/>
        <v/>
      </c>
      <c r="C2465" s="228"/>
      <c r="D2465" s="229" t="str">
        <f t="shared" si="740"/>
        <v/>
      </c>
      <c r="E2465" s="230"/>
      <c r="F2465" s="231">
        <f t="shared" si="741"/>
        <v>0</v>
      </c>
      <c r="G2465" s="296">
        <f t="shared" si="742"/>
        <v>0</v>
      </c>
    </row>
    <row r="2466" spans="1:7" s="232" customFormat="1" ht="24" customHeight="1" x14ac:dyDescent="0.2">
      <c r="A2466" s="229" t="str">
        <f t="shared" si="738"/>
        <v/>
      </c>
      <c r="B2466" s="227" t="str">
        <f t="shared" si="739"/>
        <v/>
      </c>
      <c r="C2466" s="228"/>
      <c r="D2466" s="229" t="str">
        <f t="shared" si="740"/>
        <v/>
      </c>
      <c r="E2466" s="230"/>
      <c r="F2466" s="231">
        <f t="shared" si="741"/>
        <v>0</v>
      </c>
      <c r="G2466" s="296">
        <f t="shared" si="742"/>
        <v>0</v>
      </c>
    </row>
    <row r="2467" spans="1:7" s="232" customFormat="1" ht="24" customHeight="1" x14ac:dyDescent="0.2">
      <c r="A2467" s="229" t="str">
        <f t="shared" si="738"/>
        <v/>
      </c>
      <c r="B2467" s="227" t="str">
        <f t="shared" si="739"/>
        <v/>
      </c>
      <c r="C2467" s="228"/>
      <c r="D2467" s="229" t="str">
        <f t="shared" si="740"/>
        <v/>
      </c>
      <c r="E2467" s="230"/>
      <c r="F2467" s="231">
        <f t="shared" si="741"/>
        <v>0</v>
      </c>
      <c r="G2467" s="296">
        <f t="shared" si="742"/>
        <v>0</v>
      </c>
    </row>
    <row r="2468" spans="1:7" s="232" customFormat="1" ht="24" customHeight="1" x14ac:dyDescent="0.2">
      <c r="A2468" s="229" t="str">
        <f t="shared" si="738"/>
        <v/>
      </c>
      <c r="B2468" s="227" t="str">
        <f t="shared" si="739"/>
        <v/>
      </c>
      <c r="C2468" s="228"/>
      <c r="D2468" s="229" t="str">
        <f t="shared" si="740"/>
        <v/>
      </c>
      <c r="E2468" s="230"/>
      <c r="F2468" s="231">
        <f t="shared" si="741"/>
        <v>0</v>
      </c>
      <c r="G2468" s="296">
        <f t="shared" si="742"/>
        <v>0</v>
      </c>
    </row>
    <row r="2469" spans="1:7" s="232" customFormat="1" ht="24" customHeight="1" x14ac:dyDescent="0.2">
      <c r="A2469" s="229" t="str">
        <f t="shared" si="738"/>
        <v/>
      </c>
      <c r="B2469" s="227" t="str">
        <f t="shared" si="739"/>
        <v/>
      </c>
      <c r="C2469" s="228"/>
      <c r="D2469" s="229" t="str">
        <f t="shared" si="740"/>
        <v/>
      </c>
      <c r="E2469" s="230"/>
      <c r="F2469" s="231">
        <f t="shared" si="741"/>
        <v>0</v>
      </c>
      <c r="G2469" s="296">
        <f t="shared" si="742"/>
        <v>0</v>
      </c>
    </row>
    <row r="2470" spans="1:7" s="232" customFormat="1" ht="24" customHeight="1" x14ac:dyDescent="0.2">
      <c r="A2470" s="229" t="str">
        <f t="shared" si="738"/>
        <v/>
      </c>
      <c r="B2470" s="227" t="str">
        <f t="shared" si="739"/>
        <v/>
      </c>
      <c r="C2470" s="228"/>
      <c r="D2470" s="229" t="str">
        <f t="shared" si="740"/>
        <v/>
      </c>
      <c r="E2470" s="230"/>
      <c r="F2470" s="231">
        <f t="shared" si="741"/>
        <v>0</v>
      </c>
      <c r="G2470" s="296">
        <f t="shared" si="742"/>
        <v>0</v>
      </c>
    </row>
    <row r="2471" spans="1:7" s="232" customFormat="1" ht="24" customHeight="1" x14ac:dyDescent="0.2">
      <c r="A2471" s="229" t="str">
        <f t="shared" si="738"/>
        <v/>
      </c>
      <c r="B2471" s="227" t="str">
        <f t="shared" si="739"/>
        <v/>
      </c>
      <c r="C2471" s="228"/>
      <c r="D2471" s="229" t="str">
        <f t="shared" si="740"/>
        <v/>
      </c>
      <c r="E2471" s="230"/>
      <c r="F2471" s="231">
        <f t="shared" si="741"/>
        <v>0</v>
      </c>
      <c r="G2471" s="296">
        <f t="shared" si="742"/>
        <v>0</v>
      </c>
    </row>
    <row r="2472" spans="1:7" s="232" customFormat="1" ht="24" customHeight="1" x14ac:dyDescent="0.2">
      <c r="A2472" s="229" t="str">
        <f t="shared" si="738"/>
        <v/>
      </c>
      <c r="B2472" s="227" t="str">
        <f t="shared" si="739"/>
        <v/>
      </c>
      <c r="C2472" s="228"/>
      <c r="D2472" s="229" t="str">
        <f t="shared" si="740"/>
        <v/>
      </c>
      <c r="E2472" s="230"/>
      <c r="F2472" s="231">
        <f t="shared" si="741"/>
        <v>0</v>
      </c>
      <c r="G2472" s="296">
        <f t="shared" si="742"/>
        <v>0</v>
      </c>
    </row>
    <row r="2473" spans="1:7" s="232" customFormat="1" ht="24" customHeight="1" x14ac:dyDescent="0.2">
      <c r="A2473" s="229" t="str">
        <f t="shared" si="738"/>
        <v/>
      </c>
      <c r="B2473" s="227" t="str">
        <f t="shared" si="739"/>
        <v/>
      </c>
      <c r="C2473" s="228"/>
      <c r="D2473" s="229" t="str">
        <f t="shared" si="740"/>
        <v/>
      </c>
      <c r="E2473" s="230"/>
      <c r="F2473" s="231">
        <f t="shared" si="741"/>
        <v>0</v>
      </c>
      <c r="G2473" s="296">
        <f t="shared" si="742"/>
        <v>0</v>
      </c>
    </row>
    <row r="2474" spans="1:7" s="232" customFormat="1" ht="24" customHeight="1" x14ac:dyDescent="0.2">
      <c r="A2474" s="229" t="str">
        <f t="shared" si="738"/>
        <v/>
      </c>
      <c r="B2474" s="227" t="str">
        <f t="shared" si="739"/>
        <v/>
      </c>
      <c r="C2474" s="228"/>
      <c r="D2474" s="229" t="str">
        <f t="shared" si="740"/>
        <v/>
      </c>
      <c r="E2474" s="230"/>
      <c r="F2474" s="231">
        <f t="shared" si="741"/>
        <v>0</v>
      </c>
      <c r="G2474" s="296">
        <f t="shared" si="742"/>
        <v>0</v>
      </c>
    </row>
    <row r="2475" spans="1:7" s="232" customFormat="1" ht="24" customHeight="1" x14ac:dyDescent="0.2">
      <c r="A2475" s="229" t="str">
        <f t="shared" si="738"/>
        <v/>
      </c>
      <c r="B2475" s="227" t="str">
        <f t="shared" si="739"/>
        <v/>
      </c>
      <c r="C2475" s="228"/>
      <c r="D2475" s="229" t="str">
        <f t="shared" si="740"/>
        <v/>
      </c>
      <c r="E2475" s="230"/>
      <c r="F2475" s="231">
        <f t="shared" si="741"/>
        <v>0</v>
      </c>
      <c r="G2475" s="296">
        <f t="shared" si="742"/>
        <v>0</v>
      </c>
    </row>
    <row r="2476" spans="1:7" s="232" customFormat="1" ht="24" customHeight="1" x14ac:dyDescent="0.2">
      <c r="A2476" s="229" t="str">
        <f t="shared" si="738"/>
        <v/>
      </c>
      <c r="B2476" s="227" t="str">
        <f t="shared" si="739"/>
        <v/>
      </c>
      <c r="C2476" s="228"/>
      <c r="D2476" s="229" t="str">
        <f t="shared" si="740"/>
        <v/>
      </c>
      <c r="E2476" s="230"/>
      <c r="F2476" s="231">
        <f t="shared" si="741"/>
        <v>0</v>
      </c>
      <c r="G2476" s="296">
        <f t="shared" si="742"/>
        <v>0</v>
      </c>
    </row>
    <row r="2477" spans="1:7" ht="24" customHeight="1" x14ac:dyDescent="0.2">
      <c r="A2477" s="297"/>
      <c r="B2477" s="97"/>
      <c r="C2477" s="97"/>
      <c r="D2477" s="103"/>
      <c r="E2477" s="104"/>
      <c r="F2477" s="368" t="s">
        <v>31</v>
      </c>
      <c r="G2477" s="298">
        <f>SUBTOTAL(9,G2463:G2476)</f>
        <v>0</v>
      </c>
    </row>
    <row r="2478" spans="1:7" ht="24" customHeight="1" x14ac:dyDescent="0.2">
      <c r="A2478" s="297"/>
      <c r="B2478" s="97"/>
      <c r="C2478" s="366" t="s">
        <v>605</v>
      </c>
      <c r="D2478" s="103"/>
      <c r="E2478" s="104"/>
      <c r="F2478" s="105"/>
      <c r="G2478" s="299"/>
    </row>
    <row r="2479" spans="1:7" s="232" customFormat="1" ht="24" customHeight="1" x14ac:dyDescent="0.2">
      <c r="A2479" s="229" t="str">
        <f t="shared" ref="A2479:A2486" si="743">IFERROR(VLOOKUP(C2479,Tabla_Insumos,4,FALSE),"")</f>
        <v/>
      </c>
      <c r="B2479" s="227">
        <f t="shared" ref="B2479:B2486" si="744">IFERROR(VLOOKUP(A2479,Tabla_Indices,5,FALSE),"")</f>
        <v>0</v>
      </c>
      <c r="C2479" s="228"/>
      <c r="D2479" s="229" t="str">
        <f t="shared" ref="D2479:D2486" si="745">IFERROR(VLOOKUP(C2479,Tabla_Insumos,2,FALSE),"")</f>
        <v/>
      </c>
      <c r="E2479" s="230"/>
      <c r="F2479" s="231">
        <f t="shared" ref="F2479:F2486" si="746">IFERROR(VLOOKUP(C2479,Tabla_Insumos,3,FALSE),0)</f>
        <v>0</v>
      </c>
      <c r="G2479" s="296">
        <f>ROUND(E2479*F2479,2)</f>
        <v>0</v>
      </c>
    </row>
    <row r="2480" spans="1:7" s="232" customFormat="1" ht="24" customHeight="1" x14ac:dyDescent="0.2">
      <c r="A2480" s="229" t="str">
        <f t="shared" si="743"/>
        <v/>
      </c>
      <c r="B2480" s="227">
        <f t="shared" si="744"/>
        <v>0</v>
      </c>
      <c r="C2480" s="228"/>
      <c r="D2480" s="229" t="str">
        <f t="shared" si="745"/>
        <v/>
      </c>
      <c r="E2480" s="230"/>
      <c r="F2480" s="231">
        <f t="shared" si="746"/>
        <v>0</v>
      </c>
      <c r="G2480" s="296">
        <f>ROUND(E2480*F2480,2)</f>
        <v>0</v>
      </c>
    </row>
    <row r="2481" spans="1:7" s="232" customFormat="1" ht="24" customHeight="1" x14ac:dyDescent="0.2">
      <c r="A2481" s="229" t="str">
        <f t="shared" si="743"/>
        <v/>
      </c>
      <c r="B2481" s="227">
        <f t="shared" si="744"/>
        <v>0</v>
      </c>
      <c r="C2481" s="228"/>
      <c r="D2481" s="229" t="str">
        <f t="shared" si="745"/>
        <v/>
      </c>
      <c r="E2481" s="230"/>
      <c r="F2481" s="231">
        <f t="shared" si="746"/>
        <v>0</v>
      </c>
      <c r="G2481" s="296">
        <f t="shared" ref="G2481:G2486" si="747">ROUND(E2481*F2481,2)</f>
        <v>0</v>
      </c>
    </row>
    <row r="2482" spans="1:7" s="232" customFormat="1" ht="24" customHeight="1" x14ac:dyDescent="0.2">
      <c r="A2482" s="229" t="str">
        <f t="shared" si="743"/>
        <v/>
      </c>
      <c r="B2482" s="227">
        <f t="shared" si="744"/>
        <v>0</v>
      </c>
      <c r="C2482" s="228"/>
      <c r="D2482" s="229" t="str">
        <f t="shared" si="745"/>
        <v/>
      </c>
      <c r="E2482" s="230"/>
      <c r="F2482" s="231">
        <f t="shared" si="746"/>
        <v>0</v>
      </c>
      <c r="G2482" s="296">
        <f t="shared" si="747"/>
        <v>0</v>
      </c>
    </row>
    <row r="2483" spans="1:7" s="232" customFormat="1" ht="24" customHeight="1" x14ac:dyDescent="0.2">
      <c r="A2483" s="229" t="str">
        <f t="shared" si="743"/>
        <v/>
      </c>
      <c r="B2483" s="227">
        <f t="shared" si="744"/>
        <v>0</v>
      </c>
      <c r="C2483" s="228"/>
      <c r="D2483" s="229" t="str">
        <f t="shared" si="745"/>
        <v/>
      </c>
      <c r="E2483" s="230"/>
      <c r="F2483" s="231">
        <f t="shared" si="746"/>
        <v>0</v>
      </c>
      <c r="G2483" s="296">
        <f t="shared" si="747"/>
        <v>0</v>
      </c>
    </row>
    <row r="2484" spans="1:7" s="232" customFormat="1" ht="24" customHeight="1" x14ac:dyDescent="0.2">
      <c r="A2484" s="229" t="str">
        <f t="shared" si="743"/>
        <v/>
      </c>
      <c r="B2484" s="227">
        <f t="shared" si="744"/>
        <v>0</v>
      </c>
      <c r="C2484" s="228"/>
      <c r="D2484" s="229" t="str">
        <f t="shared" si="745"/>
        <v/>
      </c>
      <c r="E2484" s="230"/>
      <c r="F2484" s="231">
        <f t="shared" si="746"/>
        <v>0</v>
      </c>
      <c r="G2484" s="296">
        <f t="shared" si="747"/>
        <v>0</v>
      </c>
    </row>
    <row r="2485" spans="1:7" s="232" customFormat="1" ht="24" customHeight="1" x14ac:dyDescent="0.2">
      <c r="A2485" s="229" t="str">
        <f t="shared" si="743"/>
        <v/>
      </c>
      <c r="B2485" s="227">
        <f t="shared" si="744"/>
        <v>0</v>
      </c>
      <c r="C2485" s="228"/>
      <c r="D2485" s="229" t="str">
        <f t="shared" si="745"/>
        <v/>
      </c>
      <c r="E2485" s="230"/>
      <c r="F2485" s="231">
        <f t="shared" si="746"/>
        <v>0</v>
      </c>
      <c r="G2485" s="296">
        <f t="shared" si="747"/>
        <v>0</v>
      </c>
    </row>
    <row r="2486" spans="1:7" s="232" customFormat="1" ht="24" customHeight="1" x14ac:dyDescent="0.2">
      <c r="A2486" s="229" t="str">
        <f t="shared" si="743"/>
        <v/>
      </c>
      <c r="B2486" s="227">
        <f t="shared" si="744"/>
        <v>0</v>
      </c>
      <c r="C2486" s="228"/>
      <c r="D2486" s="229" t="str">
        <f t="shared" si="745"/>
        <v/>
      </c>
      <c r="E2486" s="230"/>
      <c r="F2486" s="231">
        <f t="shared" si="746"/>
        <v>0</v>
      </c>
      <c r="G2486" s="296">
        <f t="shared" si="747"/>
        <v>0</v>
      </c>
    </row>
    <row r="2487" spans="1:7" ht="24" customHeight="1" x14ac:dyDescent="0.2">
      <c r="A2487" s="297"/>
      <c r="B2487" s="97"/>
      <c r="C2487" s="97"/>
      <c r="D2487" s="103"/>
      <c r="E2487" s="104"/>
      <c r="F2487" s="368" t="s">
        <v>32</v>
      </c>
      <c r="G2487" s="298">
        <f>SUBTOTAL(9,G2479:G2486)</f>
        <v>0</v>
      </c>
    </row>
    <row r="2488" spans="1:7" ht="24" customHeight="1" x14ac:dyDescent="0.2">
      <c r="A2488" s="297"/>
      <c r="B2488" s="97"/>
      <c r="C2488" s="366" t="s">
        <v>606</v>
      </c>
      <c r="D2488" s="103"/>
      <c r="E2488" s="104"/>
      <c r="F2488" s="105"/>
      <c r="G2488" s="299"/>
    </row>
    <row r="2489" spans="1:7" s="232" customFormat="1" ht="24" customHeight="1" x14ac:dyDescent="0.2">
      <c r="A2489" s="229" t="str">
        <f t="shared" ref="A2489:A2497" si="748">IFERROR(VLOOKUP(C2489,Tabla_Insumos,4,FALSE),"")</f>
        <v/>
      </c>
      <c r="B2489" s="227" t="str">
        <f t="shared" ref="B2489:B2497" si="749">IFERROR(VLOOKUP(C2489,Tabla_Insumos,5,FALSE),"")</f>
        <v/>
      </c>
      <c r="C2489" s="228"/>
      <c r="D2489" s="229" t="str">
        <f t="shared" ref="D2489:D2497" si="750">IFERROR(VLOOKUP(C2489,Tabla_Insumos,2,FALSE),"")</f>
        <v/>
      </c>
      <c r="E2489" s="230"/>
      <c r="F2489" s="231">
        <f t="shared" ref="F2489:F2497" si="751">IFERROR(VLOOKUP(C2489,Tabla_Insumos,3,FALSE),0)</f>
        <v>0</v>
      </c>
      <c r="G2489" s="296">
        <f t="shared" ref="G2489:G2497" si="752">ROUND(E2489*F2489,2)</f>
        <v>0</v>
      </c>
    </row>
    <row r="2490" spans="1:7" s="232" customFormat="1" ht="24" customHeight="1" x14ac:dyDescent="0.2">
      <c r="A2490" s="229" t="str">
        <f t="shared" si="748"/>
        <v/>
      </c>
      <c r="B2490" s="227" t="str">
        <f t="shared" si="749"/>
        <v/>
      </c>
      <c r="C2490" s="228"/>
      <c r="D2490" s="229" t="str">
        <f t="shared" si="750"/>
        <v/>
      </c>
      <c r="E2490" s="230"/>
      <c r="F2490" s="231">
        <f t="shared" si="751"/>
        <v>0</v>
      </c>
      <c r="G2490" s="296">
        <f t="shared" si="752"/>
        <v>0</v>
      </c>
    </row>
    <row r="2491" spans="1:7" s="232" customFormat="1" ht="24" customHeight="1" x14ac:dyDescent="0.2">
      <c r="A2491" s="229" t="str">
        <f t="shared" si="748"/>
        <v/>
      </c>
      <c r="B2491" s="227" t="str">
        <f t="shared" si="749"/>
        <v/>
      </c>
      <c r="C2491" s="228"/>
      <c r="D2491" s="229" t="str">
        <f t="shared" si="750"/>
        <v/>
      </c>
      <c r="E2491" s="230"/>
      <c r="F2491" s="231">
        <f t="shared" si="751"/>
        <v>0</v>
      </c>
      <c r="G2491" s="296">
        <f t="shared" si="752"/>
        <v>0</v>
      </c>
    </row>
    <row r="2492" spans="1:7" s="232" customFormat="1" ht="24" customHeight="1" x14ac:dyDescent="0.2">
      <c r="A2492" s="229" t="str">
        <f t="shared" si="748"/>
        <v/>
      </c>
      <c r="B2492" s="227" t="str">
        <f t="shared" si="749"/>
        <v/>
      </c>
      <c r="C2492" s="228"/>
      <c r="D2492" s="229" t="str">
        <f t="shared" si="750"/>
        <v/>
      </c>
      <c r="E2492" s="230"/>
      <c r="F2492" s="231">
        <f t="shared" si="751"/>
        <v>0</v>
      </c>
      <c r="G2492" s="296">
        <f t="shared" si="752"/>
        <v>0</v>
      </c>
    </row>
    <row r="2493" spans="1:7" s="232" customFormat="1" ht="24" customHeight="1" x14ac:dyDescent="0.2">
      <c r="A2493" s="229" t="str">
        <f t="shared" si="748"/>
        <v/>
      </c>
      <c r="B2493" s="227" t="str">
        <f t="shared" si="749"/>
        <v/>
      </c>
      <c r="C2493" s="228"/>
      <c r="D2493" s="229" t="str">
        <f t="shared" si="750"/>
        <v/>
      </c>
      <c r="E2493" s="230"/>
      <c r="F2493" s="231">
        <f t="shared" si="751"/>
        <v>0</v>
      </c>
      <c r="G2493" s="296">
        <f t="shared" si="752"/>
        <v>0</v>
      </c>
    </row>
    <row r="2494" spans="1:7" s="232" customFormat="1" ht="24" customHeight="1" x14ac:dyDescent="0.2">
      <c r="A2494" s="229" t="str">
        <f t="shared" si="748"/>
        <v/>
      </c>
      <c r="B2494" s="227" t="str">
        <f t="shared" si="749"/>
        <v/>
      </c>
      <c r="C2494" s="228"/>
      <c r="D2494" s="229" t="str">
        <f t="shared" si="750"/>
        <v/>
      </c>
      <c r="E2494" s="230"/>
      <c r="F2494" s="231">
        <f t="shared" si="751"/>
        <v>0</v>
      </c>
      <c r="G2494" s="296">
        <f t="shared" si="752"/>
        <v>0</v>
      </c>
    </row>
    <row r="2495" spans="1:7" s="232" customFormat="1" ht="24" customHeight="1" x14ac:dyDescent="0.2">
      <c r="A2495" s="229" t="str">
        <f t="shared" si="748"/>
        <v/>
      </c>
      <c r="B2495" s="227" t="str">
        <f t="shared" si="749"/>
        <v/>
      </c>
      <c r="C2495" s="228"/>
      <c r="D2495" s="229" t="str">
        <f t="shared" si="750"/>
        <v/>
      </c>
      <c r="E2495" s="230"/>
      <c r="F2495" s="231">
        <f t="shared" si="751"/>
        <v>0</v>
      </c>
      <c r="G2495" s="296">
        <f t="shared" si="752"/>
        <v>0</v>
      </c>
    </row>
    <row r="2496" spans="1:7" s="232" customFormat="1" ht="24" customHeight="1" x14ac:dyDescent="0.2">
      <c r="A2496" s="229" t="str">
        <f t="shared" si="748"/>
        <v/>
      </c>
      <c r="B2496" s="227" t="str">
        <f t="shared" si="749"/>
        <v/>
      </c>
      <c r="C2496" s="228"/>
      <c r="D2496" s="229" t="str">
        <f t="shared" si="750"/>
        <v/>
      </c>
      <c r="E2496" s="230"/>
      <c r="F2496" s="231">
        <f t="shared" si="751"/>
        <v>0</v>
      </c>
      <c r="G2496" s="296">
        <f t="shared" si="752"/>
        <v>0</v>
      </c>
    </row>
    <row r="2497" spans="1:123" s="232" customFormat="1" ht="24" customHeight="1" x14ac:dyDescent="0.2">
      <c r="A2497" s="229" t="str">
        <f t="shared" si="748"/>
        <v/>
      </c>
      <c r="B2497" s="227" t="str">
        <f t="shared" si="749"/>
        <v/>
      </c>
      <c r="C2497" s="228"/>
      <c r="D2497" s="229" t="str">
        <f t="shared" si="750"/>
        <v/>
      </c>
      <c r="E2497" s="230"/>
      <c r="F2497" s="231">
        <f t="shared" si="751"/>
        <v>0</v>
      </c>
      <c r="G2497" s="296">
        <f t="shared" si="752"/>
        <v>0</v>
      </c>
    </row>
    <row r="2498" spans="1:123" ht="24" customHeight="1" x14ac:dyDescent="0.2">
      <c r="A2498" s="300"/>
      <c r="B2498" s="103"/>
      <c r="C2498" s="97"/>
      <c r="D2498" s="103"/>
      <c r="E2498" s="104"/>
      <c r="F2498" s="368" t="s">
        <v>33</v>
      </c>
      <c r="G2498" s="298">
        <f>SUBTOTAL(9,G2489:G2497)</f>
        <v>0</v>
      </c>
    </row>
    <row r="2499" spans="1:123" ht="24" customHeight="1" x14ac:dyDescent="0.2">
      <c r="A2499" s="301"/>
      <c r="B2499" s="103"/>
      <c r="C2499" s="97"/>
      <c r="D2499" s="103"/>
      <c r="E2499" s="104"/>
      <c r="F2499" s="105"/>
      <c r="G2499" s="299"/>
    </row>
    <row r="2500" spans="1:123" ht="24" customHeight="1" x14ac:dyDescent="0.2">
      <c r="A2500" s="302" t="str">
        <f>B2458</f>
        <v/>
      </c>
      <c r="B2500" s="303" t="str">
        <f>C2458</f>
        <v/>
      </c>
      <c r="C2500" s="111"/>
      <c r="D2500" s="111" t="s">
        <v>34</v>
      </c>
      <c r="E2500" s="112"/>
      <c r="F2500" s="305" t="s">
        <v>35</v>
      </c>
      <c r="G2500" s="304">
        <f>SUBTOTAL(9,G2463:G2499)</f>
        <v>0</v>
      </c>
    </row>
    <row r="2502" spans="1:123" ht="24" customHeight="1" x14ac:dyDescent="0.2">
      <c r="A2502" s="284" t="s">
        <v>37</v>
      </c>
      <c r="B2502" s="285"/>
      <c r="C2502" s="285"/>
      <c r="D2502" s="285"/>
      <c r="E2502" s="285"/>
      <c r="F2502" s="285"/>
      <c r="G2502" s="286"/>
    </row>
    <row r="2503" spans="1:123" ht="24" customHeight="1" x14ac:dyDescent="0.2">
      <c r="A2503" s="287" t="s">
        <v>602</v>
      </c>
      <c r="B2503" s="99" t="str">
        <f>Comitente</f>
        <v>DIRECCION PROVINCIAL REDES DE GAS</v>
      </c>
      <c r="C2503" s="94"/>
      <c r="D2503" s="100"/>
      <c r="E2503" s="100"/>
      <c r="F2503" s="101"/>
      <c r="G2503" s="288"/>
    </row>
    <row r="2504" spans="1:123" ht="24" customHeight="1" x14ac:dyDescent="0.2">
      <c r="A2504" s="287" t="s">
        <v>603</v>
      </c>
      <c r="B2504" s="99">
        <f>Contratista</f>
        <v>0</v>
      </c>
      <c r="C2504" s="95"/>
      <c r="D2504" s="95"/>
      <c r="E2504" s="95"/>
      <c r="F2504" s="102"/>
      <c r="G2504" s="289"/>
    </row>
    <row r="2505" spans="1:123" ht="24" customHeight="1" x14ac:dyDescent="0.2">
      <c r="A2505" s="287" t="s">
        <v>24</v>
      </c>
      <c r="B2505" s="99" t="str">
        <f>Obra</f>
        <v>“SERVICIO de MANTENIMIENTO de las INSTALACIONES de GAS en los ESTABLECIMIENTOS EDUCATIVOS”</v>
      </c>
      <c r="C2505" s="95"/>
      <c r="D2505" s="95"/>
      <c r="E2505" s="95"/>
      <c r="F2505" s="102" t="s">
        <v>38</v>
      </c>
      <c r="G2505" s="290">
        <f>Fecha_Base</f>
        <v>0</v>
      </c>
    </row>
    <row r="2506" spans="1:123" ht="24" customHeight="1" x14ac:dyDescent="0.2">
      <c r="A2506" s="291" t="s">
        <v>601</v>
      </c>
      <c r="B2506" s="96" t="str">
        <f>Ubicación</f>
        <v>DEPARTAMENTO JACHAL A</v>
      </c>
      <c r="C2506" s="96"/>
      <c r="D2506" s="103"/>
      <c r="E2506" s="104"/>
      <c r="F2506" s="105"/>
      <c r="G2506" s="292"/>
    </row>
    <row r="2507" spans="1:123" ht="24" customHeight="1" x14ac:dyDescent="0.2">
      <c r="A2507" s="291" t="s">
        <v>39</v>
      </c>
      <c r="B2507" s="106" t="str">
        <f>IFERROR(VALUE(LEFT(B2508,FIND(".",B2508)-1)),"")</f>
        <v/>
      </c>
      <c r="C2507" s="97" t="str">
        <f>IFERROR(VLOOKUP(B2507,Tabla_CyP,2,FALSE),"")</f>
        <v/>
      </c>
      <c r="D2507" s="97"/>
      <c r="E2507" s="104"/>
      <c r="F2507" s="105"/>
      <c r="G2507" s="292"/>
    </row>
    <row r="2508" spans="1:123" ht="24" customHeight="1" x14ac:dyDescent="0.2">
      <c r="A2508" s="291" t="s">
        <v>25</v>
      </c>
      <c r="B2508" s="107" t="str">
        <f>IFERROR(VLOOKUP(COUNTIF($A$1:A2508,"ANALISIS DE PRECIOS"),Tabla_NumeroItem,2,FALSE),"")</f>
        <v/>
      </c>
      <c r="C2508" s="97" t="str">
        <f>IFERROR(VLOOKUP(B2508,Tabla_CyP,2,FALSE),"")</f>
        <v/>
      </c>
      <c r="D2508" s="103"/>
      <c r="E2508" s="104"/>
      <c r="F2508" s="102" t="s">
        <v>26</v>
      </c>
      <c r="G2508" s="293" t="str">
        <f>IFERROR(VLOOKUP(B2508,Tabla_CyP,4,FALSE),"")</f>
        <v/>
      </c>
    </row>
    <row r="2509" spans="1:123" ht="24" customHeight="1" x14ac:dyDescent="0.2">
      <c r="A2509" s="291"/>
      <c r="B2509" s="96"/>
      <c r="C2509" s="97"/>
      <c r="D2509" s="103"/>
      <c r="E2509" s="104"/>
      <c r="F2509" s="105"/>
      <c r="G2509" s="292"/>
    </row>
    <row r="2510" spans="1:123" ht="24" customHeight="1" x14ac:dyDescent="0.2">
      <c r="A2510" s="389" t="s">
        <v>507</v>
      </c>
      <c r="B2510" s="390"/>
      <c r="C2510" s="391" t="s">
        <v>0</v>
      </c>
      <c r="D2510" s="391" t="s">
        <v>27</v>
      </c>
      <c r="E2510" s="393" t="s">
        <v>28</v>
      </c>
      <c r="F2510" s="387" t="s">
        <v>29</v>
      </c>
      <c r="G2510" s="387" t="s">
        <v>30</v>
      </c>
    </row>
    <row r="2511" spans="1:123" s="109" customFormat="1" ht="24" customHeight="1" x14ac:dyDescent="0.2">
      <c r="A2511" s="108" t="s">
        <v>508</v>
      </c>
      <c r="B2511" s="108" t="s">
        <v>509</v>
      </c>
      <c r="C2511" s="392"/>
      <c r="D2511" s="392"/>
      <c r="E2511" s="394"/>
      <c r="F2511" s="388"/>
      <c r="G2511" s="388"/>
      <c r="H2511" s="233"/>
      <c r="I2511" s="233"/>
      <c r="J2511" s="233"/>
      <c r="K2511" s="233"/>
      <c r="L2511" s="233"/>
      <c r="M2511" s="233"/>
      <c r="N2511" s="233"/>
      <c r="O2511" s="233"/>
      <c r="P2511" s="233"/>
      <c r="Q2511" s="233"/>
      <c r="R2511" s="233"/>
      <c r="S2511" s="233"/>
      <c r="T2511" s="233"/>
      <c r="U2511" s="233"/>
      <c r="V2511" s="233"/>
      <c r="W2511" s="233"/>
      <c r="X2511" s="233"/>
      <c r="Y2511" s="233"/>
      <c r="Z2511" s="233"/>
      <c r="AA2511" s="233"/>
      <c r="AB2511" s="233"/>
      <c r="AC2511" s="233"/>
      <c r="AD2511" s="233"/>
      <c r="AE2511" s="233"/>
      <c r="AF2511" s="233"/>
      <c r="AG2511" s="233"/>
      <c r="AH2511" s="233"/>
      <c r="AI2511" s="233"/>
      <c r="AJ2511" s="233"/>
      <c r="AK2511" s="233"/>
      <c r="AL2511" s="233"/>
      <c r="AM2511" s="233"/>
      <c r="AN2511" s="233"/>
      <c r="AO2511" s="233"/>
      <c r="AP2511" s="233"/>
      <c r="AQ2511" s="233"/>
      <c r="AR2511" s="233"/>
      <c r="AS2511" s="233"/>
      <c r="AT2511" s="233"/>
      <c r="AU2511" s="233"/>
      <c r="AV2511" s="233"/>
      <c r="AW2511" s="233"/>
      <c r="AX2511" s="233"/>
      <c r="AY2511" s="233"/>
      <c r="AZ2511" s="233"/>
      <c r="BA2511" s="233"/>
      <c r="BB2511" s="233"/>
      <c r="BC2511" s="233"/>
      <c r="BD2511" s="233"/>
      <c r="BE2511" s="233"/>
      <c r="BF2511" s="233"/>
      <c r="BG2511" s="233"/>
      <c r="BH2511" s="233"/>
      <c r="BI2511" s="233"/>
      <c r="BJ2511" s="233"/>
      <c r="BK2511" s="233"/>
      <c r="BL2511" s="233"/>
      <c r="BM2511" s="233"/>
      <c r="BN2511" s="233"/>
      <c r="BO2511" s="233"/>
      <c r="BP2511" s="233"/>
      <c r="BQ2511" s="233"/>
      <c r="BR2511" s="233"/>
      <c r="BS2511" s="233"/>
      <c r="BT2511" s="233"/>
      <c r="BU2511" s="233"/>
      <c r="BV2511" s="233"/>
      <c r="BW2511" s="233"/>
      <c r="BX2511" s="233"/>
      <c r="BY2511" s="233"/>
      <c r="BZ2511" s="233"/>
      <c r="CA2511" s="233"/>
      <c r="CB2511" s="233"/>
      <c r="CC2511" s="233"/>
      <c r="CD2511" s="233"/>
      <c r="CE2511" s="233"/>
      <c r="CF2511" s="233"/>
      <c r="CG2511" s="233"/>
      <c r="CH2511" s="233"/>
      <c r="CI2511" s="233"/>
      <c r="CJ2511" s="233"/>
      <c r="CK2511" s="233"/>
      <c r="CL2511" s="233"/>
      <c r="CM2511" s="233"/>
      <c r="CN2511" s="233"/>
      <c r="CO2511" s="233"/>
      <c r="CP2511" s="233"/>
      <c r="CQ2511" s="233"/>
      <c r="CR2511" s="233"/>
      <c r="CS2511" s="233"/>
      <c r="CT2511" s="233"/>
      <c r="CU2511" s="233"/>
      <c r="CV2511" s="233"/>
      <c r="CW2511" s="233"/>
      <c r="CX2511" s="233"/>
      <c r="CY2511" s="233"/>
      <c r="CZ2511" s="233"/>
      <c r="DA2511" s="233"/>
      <c r="DB2511" s="233"/>
      <c r="DC2511" s="233"/>
      <c r="DD2511" s="233"/>
      <c r="DE2511" s="233"/>
      <c r="DF2511" s="233"/>
      <c r="DG2511" s="233"/>
      <c r="DH2511" s="233"/>
      <c r="DI2511" s="233"/>
      <c r="DJ2511" s="233"/>
      <c r="DK2511" s="233"/>
      <c r="DL2511" s="233"/>
      <c r="DM2511" s="233"/>
      <c r="DN2511" s="233"/>
      <c r="DO2511" s="233"/>
      <c r="DP2511" s="233"/>
      <c r="DQ2511" s="233"/>
      <c r="DR2511" s="233"/>
      <c r="DS2511" s="233"/>
    </row>
    <row r="2512" spans="1:123" ht="24" customHeight="1" x14ac:dyDescent="0.2">
      <c r="A2512" s="369"/>
      <c r="B2512" s="110"/>
      <c r="C2512" s="367" t="s">
        <v>604</v>
      </c>
      <c r="D2512" s="111"/>
      <c r="E2512" s="112"/>
      <c r="F2512" s="113"/>
      <c r="G2512" s="295"/>
    </row>
    <row r="2513" spans="1:7" s="232" customFormat="1" ht="24" customHeight="1" x14ac:dyDescent="0.2">
      <c r="A2513" s="229" t="str">
        <f t="shared" ref="A2513:A2526" si="753">IFERROR(VLOOKUP(C2513,Tabla_Insumos,4,FALSE),"")</f>
        <v/>
      </c>
      <c r="B2513" s="227" t="str">
        <f t="shared" ref="B2513:B2526" si="754">IFERROR(VLOOKUP(C2513,Tabla_Insumos,5,FALSE),"")</f>
        <v/>
      </c>
      <c r="C2513" s="228"/>
      <c r="D2513" s="229" t="str">
        <f t="shared" ref="D2513:D2526" si="755">IFERROR(VLOOKUP(C2513,Tabla_Insumos,2,FALSE),"")</f>
        <v/>
      </c>
      <c r="E2513" s="230"/>
      <c r="F2513" s="231">
        <f t="shared" ref="F2513:F2526" si="756">IFERROR(VLOOKUP(C2513,Tabla_Insumos,3,FALSE),0)</f>
        <v>0</v>
      </c>
      <c r="G2513" s="296">
        <f>ROUND(E2513*F2513,2)</f>
        <v>0</v>
      </c>
    </row>
    <row r="2514" spans="1:7" s="232" customFormat="1" ht="24" customHeight="1" x14ac:dyDescent="0.2">
      <c r="A2514" s="229" t="str">
        <f t="shared" si="753"/>
        <v/>
      </c>
      <c r="B2514" s="227" t="str">
        <f t="shared" si="754"/>
        <v/>
      </c>
      <c r="C2514" s="228"/>
      <c r="D2514" s="229" t="str">
        <f t="shared" si="755"/>
        <v/>
      </c>
      <c r="E2514" s="230"/>
      <c r="F2514" s="231">
        <f t="shared" si="756"/>
        <v>0</v>
      </c>
      <c r="G2514" s="296">
        <f t="shared" ref="G2514:G2526" si="757">ROUND(E2514*F2514,2)</f>
        <v>0</v>
      </c>
    </row>
    <row r="2515" spans="1:7" s="232" customFormat="1" ht="24" customHeight="1" x14ac:dyDescent="0.2">
      <c r="A2515" s="229" t="str">
        <f t="shared" si="753"/>
        <v/>
      </c>
      <c r="B2515" s="227" t="str">
        <f t="shared" si="754"/>
        <v/>
      </c>
      <c r="C2515" s="228"/>
      <c r="D2515" s="229" t="str">
        <f t="shared" si="755"/>
        <v/>
      </c>
      <c r="E2515" s="230"/>
      <c r="F2515" s="231">
        <f t="shared" si="756"/>
        <v>0</v>
      </c>
      <c r="G2515" s="296">
        <f t="shared" si="757"/>
        <v>0</v>
      </c>
    </row>
    <row r="2516" spans="1:7" s="232" customFormat="1" ht="24" customHeight="1" x14ac:dyDescent="0.2">
      <c r="A2516" s="229" t="str">
        <f t="shared" si="753"/>
        <v/>
      </c>
      <c r="B2516" s="227" t="str">
        <f t="shared" si="754"/>
        <v/>
      </c>
      <c r="C2516" s="228"/>
      <c r="D2516" s="229" t="str">
        <f t="shared" si="755"/>
        <v/>
      </c>
      <c r="E2516" s="230"/>
      <c r="F2516" s="231">
        <f t="shared" si="756"/>
        <v>0</v>
      </c>
      <c r="G2516" s="296">
        <f t="shared" si="757"/>
        <v>0</v>
      </c>
    </row>
    <row r="2517" spans="1:7" s="232" customFormat="1" ht="24" customHeight="1" x14ac:dyDescent="0.2">
      <c r="A2517" s="229" t="str">
        <f t="shared" si="753"/>
        <v/>
      </c>
      <c r="B2517" s="227" t="str">
        <f t="shared" si="754"/>
        <v/>
      </c>
      <c r="C2517" s="228"/>
      <c r="D2517" s="229" t="str">
        <f t="shared" si="755"/>
        <v/>
      </c>
      <c r="E2517" s="230"/>
      <c r="F2517" s="231">
        <f t="shared" si="756"/>
        <v>0</v>
      </c>
      <c r="G2517" s="296">
        <f t="shared" si="757"/>
        <v>0</v>
      </c>
    </row>
    <row r="2518" spans="1:7" s="232" customFormat="1" ht="24" customHeight="1" x14ac:dyDescent="0.2">
      <c r="A2518" s="229" t="str">
        <f t="shared" si="753"/>
        <v/>
      </c>
      <c r="B2518" s="227" t="str">
        <f t="shared" si="754"/>
        <v/>
      </c>
      <c r="C2518" s="228"/>
      <c r="D2518" s="229" t="str">
        <f t="shared" si="755"/>
        <v/>
      </c>
      <c r="E2518" s="230"/>
      <c r="F2518" s="231">
        <f t="shared" si="756"/>
        <v>0</v>
      </c>
      <c r="G2518" s="296">
        <f t="shared" si="757"/>
        <v>0</v>
      </c>
    </row>
    <row r="2519" spans="1:7" s="232" customFormat="1" ht="24" customHeight="1" x14ac:dyDescent="0.2">
      <c r="A2519" s="229" t="str">
        <f t="shared" si="753"/>
        <v/>
      </c>
      <c r="B2519" s="227" t="str">
        <f t="shared" si="754"/>
        <v/>
      </c>
      <c r="C2519" s="228"/>
      <c r="D2519" s="229" t="str">
        <f t="shared" si="755"/>
        <v/>
      </c>
      <c r="E2519" s="230"/>
      <c r="F2519" s="231">
        <f t="shared" si="756"/>
        <v>0</v>
      </c>
      <c r="G2519" s="296">
        <f t="shared" si="757"/>
        <v>0</v>
      </c>
    </row>
    <row r="2520" spans="1:7" s="232" customFormat="1" ht="24" customHeight="1" x14ac:dyDescent="0.2">
      <c r="A2520" s="229" t="str">
        <f t="shared" si="753"/>
        <v/>
      </c>
      <c r="B2520" s="227" t="str">
        <f t="shared" si="754"/>
        <v/>
      </c>
      <c r="C2520" s="228"/>
      <c r="D2520" s="229" t="str">
        <f t="shared" si="755"/>
        <v/>
      </c>
      <c r="E2520" s="230"/>
      <c r="F2520" s="231">
        <f t="shared" si="756"/>
        <v>0</v>
      </c>
      <c r="G2520" s="296">
        <f t="shared" si="757"/>
        <v>0</v>
      </c>
    </row>
    <row r="2521" spans="1:7" s="232" customFormat="1" ht="24" customHeight="1" x14ac:dyDescent="0.2">
      <c r="A2521" s="229" t="str">
        <f t="shared" si="753"/>
        <v/>
      </c>
      <c r="B2521" s="227" t="str">
        <f t="shared" si="754"/>
        <v/>
      </c>
      <c r="C2521" s="228"/>
      <c r="D2521" s="229" t="str">
        <f t="shared" si="755"/>
        <v/>
      </c>
      <c r="E2521" s="230"/>
      <c r="F2521" s="231">
        <f t="shared" si="756"/>
        <v>0</v>
      </c>
      <c r="G2521" s="296">
        <f t="shared" si="757"/>
        <v>0</v>
      </c>
    </row>
    <row r="2522" spans="1:7" s="232" customFormat="1" ht="24" customHeight="1" x14ac:dyDescent="0.2">
      <c r="A2522" s="229" t="str">
        <f t="shared" si="753"/>
        <v/>
      </c>
      <c r="B2522" s="227" t="str">
        <f t="shared" si="754"/>
        <v/>
      </c>
      <c r="C2522" s="228"/>
      <c r="D2522" s="229" t="str">
        <f t="shared" si="755"/>
        <v/>
      </c>
      <c r="E2522" s="230"/>
      <c r="F2522" s="231">
        <f t="shared" si="756"/>
        <v>0</v>
      </c>
      <c r="G2522" s="296">
        <f t="shared" si="757"/>
        <v>0</v>
      </c>
    </row>
    <row r="2523" spans="1:7" s="232" customFormat="1" ht="24" customHeight="1" x14ac:dyDescent="0.2">
      <c r="A2523" s="229" t="str">
        <f t="shared" si="753"/>
        <v/>
      </c>
      <c r="B2523" s="227" t="str">
        <f t="shared" si="754"/>
        <v/>
      </c>
      <c r="C2523" s="228"/>
      <c r="D2523" s="229" t="str">
        <f t="shared" si="755"/>
        <v/>
      </c>
      <c r="E2523" s="230"/>
      <c r="F2523" s="231">
        <f t="shared" si="756"/>
        <v>0</v>
      </c>
      <c r="G2523" s="296">
        <f t="shared" si="757"/>
        <v>0</v>
      </c>
    </row>
    <row r="2524" spans="1:7" s="232" customFormat="1" ht="24" customHeight="1" x14ac:dyDescent="0.2">
      <c r="A2524" s="229" t="str">
        <f t="shared" si="753"/>
        <v/>
      </c>
      <c r="B2524" s="227" t="str">
        <f t="shared" si="754"/>
        <v/>
      </c>
      <c r="C2524" s="228"/>
      <c r="D2524" s="229" t="str">
        <f t="shared" si="755"/>
        <v/>
      </c>
      <c r="E2524" s="230"/>
      <c r="F2524" s="231">
        <f t="shared" si="756"/>
        <v>0</v>
      </c>
      <c r="G2524" s="296">
        <f t="shared" si="757"/>
        <v>0</v>
      </c>
    </row>
    <row r="2525" spans="1:7" s="232" customFormat="1" ht="24" customHeight="1" x14ac:dyDescent="0.2">
      <c r="A2525" s="229" t="str">
        <f t="shared" si="753"/>
        <v/>
      </c>
      <c r="B2525" s="227" t="str">
        <f t="shared" si="754"/>
        <v/>
      </c>
      <c r="C2525" s="228"/>
      <c r="D2525" s="229" t="str">
        <f t="shared" si="755"/>
        <v/>
      </c>
      <c r="E2525" s="230"/>
      <c r="F2525" s="231">
        <f t="shared" si="756"/>
        <v>0</v>
      </c>
      <c r="G2525" s="296">
        <f t="shared" si="757"/>
        <v>0</v>
      </c>
    </row>
    <row r="2526" spans="1:7" s="232" customFormat="1" ht="24" customHeight="1" x14ac:dyDescent="0.2">
      <c r="A2526" s="229" t="str">
        <f t="shared" si="753"/>
        <v/>
      </c>
      <c r="B2526" s="227" t="str">
        <f t="shared" si="754"/>
        <v/>
      </c>
      <c r="C2526" s="228"/>
      <c r="D2526" s="229" t="str">
        <f t="shared" si="755"/>
        <v/>
      </c>
      <c r="E2526" s="230"/>
      <c r="F2526" s="231">
        <f t="shared" si="756"/>
        <v>0</v>
      </c>
      <c r="G2526" s="296">
        <f t="shared" si="757"/>
        <v>0</v>
      </c>
    </row>
    <row r="2527" spans="1:7" ht="24" customHeight="1" x14ac:dyDescent="0.2">
      <c r="A2527" s="297"/>
      <c r="B2527" s="97"/>
      <c r="C2527" s="97"/>
      <c r="D2527" s="103"/>
      <c r="E2527" s="104"/>
      <c r="F2527" s="368" t="s">
        <v>31</v>
      </c>
      <c r="G2527" s="298">
        <f>SUBTOTAL(9,G2513:G2526)</f>
        <v>0</v>
      </c>
    </row>
    <row r="2528" spans="1:7" ht="24" customHeight="1" x14ac:dyDescent="0.2">
      <c r="A2528" s="297"/>
      <c r="B2528" s="97"/>
      <c r="C2528" s="366" t="s">
        <v>605</v>
      </c>
      <c r="D2528" s="103"/>
      <c r="E2528" s="104"/>
      <c r="F2528" s="105"/>
      <c r="G2528" s="299"/>
    </row>
    <row r="2529" spans="1:7" s="232" customFormat="1" ht="24" customHeight="1" x14ac:dyDescent="0.2">
      <c r="A2529" s="229" t="str">
        <f t="shared" ref="A2529:A2536" si="758">IFERROR(VLOOKUP(C2529,Tabla_Insumos,4,FALSE),"")</f>
        <v/>
      </c>
      <c r="B2529" s="227">
        <f t="shared" ref="B2529:B2536" si="759">IFERROR(VLOOKUP(A2529,Tabla_Indices,5,FALSE),"")</f>
        <v>0</v>
      </c>
      <c r="C2529" s="228"/>
      <c r="D2529" s="229" t="str">
        <f t="shared" ref="D2529:D2536" si="760">IFERROR(VLOOKUP(C2529,Tabla_Insumos,2,FALSE),"")</f>
        <v/>
      </c>
      <c r="E2529" s="230"/>
      <c r="F2529" s="231">
        <f t="shared" ref="F2529:F2536" si="761">IFERROR(VLOOKUP(C2529,Tabla_Insumos,3,FALSE),0)</f>
        <v>0</v>
      </c>
      <c r="G2529" s="296">
        <f>ROUND(E2529*F2529,2)</f>
        <v>0</v>
      </c>
    </row>
    <row r="2530" spans="1:7" s="232" customFormat="1" ht="24" customHeight="1" x14ac:dyDescent="0.2">
      <c r="A2530" s="229" t="str">
        <f t="shared" si="758"/>
        <v/>
      </c>
      <c r="B2530" s="227">
        <f t="shared" si="759"/>
        <v>0</v>
      </c>
      <c r="C2530" s="228"/>
      <c r="D2530" s="229" t="str">
        <f t="shared" si="760"/>
        <v/>
      </c>
      <c r="E2530" s="230"/>
      <c r="F2530" s="231">
        <f t="shared" si="761"/>
        <v>0</v>
      </c>
      <c r="G2530" s="296">
        <f>ROUND(E2530*F2530,2)</f>
        <v>0</v>
      </c>
    </row>
    <row r="2531" spans="1:7" s="232" customFormat="1" ht="24" customHeight="1" x14ac:dyDescent="0.2">
      <c r="A2531" s="229" t="str">
        <f t="shared" si="758"/>
        <v/>
      </c>
      <c r="B2531" s="227">
        <f t="shared" si="759"/>
        <v>0</v>
      </c>
      <c r="C2531" s="228"/>
      <c r="D2531" s="229" t="str">
        <f t="shared" si="760"/>
        <v/>
      </c>
      <c r="E2531" s="230"/>
      <c r="F2531" s="231">
        <f t="shared" si="761"/>
        <v>0</v>
      </c>
      <c r="G2531" s="296">
        <f t="shared" ref="G2531:G2536" si="762">ROUND(E2531*F2531,2)</f>
        <v>0</v>
      </c>
    </row>
    <row r="2532" spans="1:7" s="232" customFormat="1" ht="24" customHeight="1" x14ac:dyDescent="0.2">
      <c r="A2532" s="229" t="str">
        <f t="shared" si="758"/>
        <v/>
      </c>
      <c r="B2532" s="227">
        <f t="shared" si="759"/>
        <v>0</v>
      </c>
      <c r="C2532" s="228"/>
      <c r="D2532" s="229" t="str">
        <f t="shared" si="760"/>
        <v/>
      </c>
      <c r="E2532" s="230"/>
      <c r="F2532" s="231">
        <f t="shared" si="761"/>
        <v>0</v>
      </c>
      <c r="G2532" s="296">
        <f t="shared" si="762"/>
        <v>0</v>
      </c>
    </row>
    <row r="2533" spans="1:7" s="232" customFormat="1" ht="24" customHeight="1" x14ac:dyDescent="0.2">
      <c r="A2533" s="229" t="str">
        <f t="shared" si="758"/>
        <v/>
      </c>
      <c r="B2533" s="227">
        <f t="shared" si="759"/>
        <v>0</v>
      </c>
      <c r="C2533" s="228"/>
      <c r="D2533" s="229" t="str">
        <f t="shared" si="760"/>
        <v/>
      </c>
      <c r="E2533" s="230"/>
      <c r="F2533" s="231">
        <f t="shared" si="761"/>
        <v>0</v>
      </c>
      <c r="G2533" s="296">
        <f t="shared" si="762"/>
        <v>0</v>
      </c>
    </row>
    <row r="2534" spans="1:7" s="232" customFormat="1" ht="24" customHeight="1" x14ac:dyDescent="0.2">
      <c r="A2534" s="229" t="str">
        <f t="shared" si="758"/>
        <v/>
      </c>
      <c r="B2534" s="227">
        <f t="shared" si="759"/>
        <v>0</v>
      </c>
      <c r="C2534" s="228"/>
      <c r="D2534" s="229" t="str">
        <f t="shared" si="760"/>
        <v/>
      </c>
      <c r="E2534" s="230"/>
      <c r="F2534" s="231">
        <f t="shared" si="761"/>
        <v>0</v>
      </c>
      <c r="G2534" s="296">
        <f t="shared" si="762"/>
        <v>0</v>
      </c>
    </row>
    <row r="2535" spans="1:7" s="232" customFormat="1" ht="24" customHeight="1" x14ac:dyDescent="0.2">
      <c r="A2535" s="229" t="str">
        <f t="shared" si="758"/>
        <v/>
      </c>
      <c r="B2535" s="227">
        <f t="shared" si="759"/>
        <v>0</v>
      </c>
      <c r="C2535" s="228"/>
      <c r="D2535" s="229" t="str">
        <f t="shared" si="760"/>
        <v/>
      </c>
      <c r="E2535" s="230"/>
      <c r="F2535" s="231">
        <f t="shared" si="761"/>
        <v>0</v>
      </c>
      <c r="G2535" s="296">
        <f t="shared" si="762"/>
        <v>0</v>
      </c>
    </row>
    <row r="2536" spans="1:7" s="232" customFormat="1" ht="24" customHeight="1" x14ac:dyDescent="0.2">
      <c r="A2536" s="229" t="str">
        <f t="shared" si="758"/>
        <v/>
      </c>
      <c r="B2536" s="227">
        <f t="shared" si="759"/>
        <v>0</v>
      </c>
      <c r="C2536" s="228"/>
      <c r="D2536" s="229" t="str">
        <f t="shared" si="760"/>
        <v/>
      </c>
      <c r="E2536" s="230"/>
      <c r="F2536" s="231">
        <f t="shared" si="761"/>
        <v>0</v>
      </c>
      <c r="G2536" s="296">
        <f t="shared" si="762"/>
        <v>0</v>
      </c>
    </row>
    <row r="2537" spans="1:7" ht="24" customHeight="1" x14ac:dyDescent="0.2">
      <c r="A2537" s="297"/>
      <c r="B2537" s="97"/>
      <c r="C2537" s="97"/>
      <c r="D2537" s="103"/>
      <c r="E2537" s="104"/>
      <c r="F2537" s="368" t="s">
        <v>32</v>
      </c>
      <c r="G2537" s="298">
        <f>SUBTOTAL(9,G2529:G2536)</f>
        <v>0</v>
      </c>
    </row>
    <row r="2538" spans="1:7" ht="24" customHeight="1" x14ac:dyDescent="0.2">
      <c r="A2538" s="297"/>
      <c r="B2538" s="97"/>
      <c r="C2538" s="366" t="s">
        <v>606</v>
      </c>
      <c r="D2538" s="103"/>
      <c r="E2538" s="104"/>
      <c r="F2538" s="105"/>
      <c r="G2538" s="299"/>
    </row>
    <row r="2539" spans="1:7" s="232" customFormat="1" ht="24" customHeight="1" x14ac:dyDescent="0.2">
      <c r="A2539" s="229" t="str">
        <f t="shared" ref="A2539:A2547" si="763">IFERROR(VLOOKUP(C2539,Tabla_Insumos,4,FALSE),"")</f>
        <v/>
      </c>
      <c r="B2539" s="227" t="str">
        <f t="shared" ref="B2539:B2547" si="764">IFERROR(VLOOKUP(C2539,Tabla_Insumos,5,FALSE),"")</f>
        <v/>
      </c>
      <c r="C2539" s="228"/>
      <c r="D2539" s="229" t="str">
        <f t="shared" ref="D2539:D2547" si="765">IFERROR(VLOOKUP(C2539,Tabla_Insumos,2,FALSE),"")</f>
        <v/>
      </c>
      <c r="E2539" s="230"/>
      <c r="F2539" s="231">
        <f t="shared" ref="F2539:F2547" si="766">IFERROR(VLOOKUP(C2539,Tabla_Insumos,3,FALSE),0)</f>
        <v>0</v>
      </c>
      <c r="G2539" s="296">
        <f t="shared" ref="G2539:G2547" si="767">ROUND(E2539*F2539,2)</f>
        <v>0</v>
      </c>
    </row>
    <row r="2540" spans="1:7" s="232" customFormat="1" ht="24" customHeight="1" x14ac:dyDescent="0.2">
      <c r="A2540" s="229" t="str">
        <f t="shared" si="763"/>
        <v/>
      </c>
      <c r="B2540" s="227" t="str">
        <f t="shared" si="764"/>
        <v/>
      </c>
      <c r="C2540" s="228"/>
      <c r="D2540" s="229" t="str">
        <f t="shared" si="765"/>
        <v/>
      </c>
      <c r="E2540" s="230"/>
      <c r="F2540" s="231">
        <f t="shared" si="766"/>
        <v>0</v>
      </c>
      <c r="G2540" s="296">
        <f t="shared" si="767"/>
        <v>0</v>
      </c>
    </row>
    <row r="2541" spans="1:7" s="232" customFormat="1" ht="24" customHeight="1" x14ac:dyDescent="0.2">
      <c r="A2541" s="229" t="str">
        <f t="shared" si="763"/>
        <v/>
      </c>
      <c r="B2541" s="227" t="str">
        <f t="shared" si="764"/>
        <v/>
      </c>
      <c r="C2541" s="228"/>
      <c r="D2541" s="229" t="str">
        <f t="shared" si="765"/>
        <v/>
      </c>
      <c r="E2541" s="230"/>
      <c r="F2541" s="231">
        <f t="shared" si="766"/>
        <v>0</v>
      </c>
      <c r="G2541" s="296">
        <f t="shared" si="767"/>
        <v>0</v>
      </c>
    </row>
    <row r="2542" spans="1:7" s="232" customFormat="1" ht="24" customHeight="1" x14ac:dyDescent="0.2">
      <c r="A2542" s="229" t="str">
        <f t="shared" si="763"/>
        <v/>
      </c>
      <c r="B2542" s="227" t="str">
        <f t="shared" si="764"/>
        <v/>
      </c>
      <c r="C2542" s="228"/>
      <c r="D2542" s="229" t="str">
        <f t="shared" si="765"/>
        <v/>
      </c>
      <c r="E2542" s="230"/>
      <c r="F2542" s="231">
        <f t="shared" si="766"/>
        <v>0</v>
      </c>
      <c r="G2542" s="296">
        <f t="shared" si="767"/>
        <v>0</v>
      </c>
    </row>
    <row r="2543" spans="1:7" s="232" customFormat="1" ht="24" customHeight="1" x14ac:dyDescent="0.2">
      <c r="A2543" s="229" t="str">
        <f t="shared" si="763"/>
        <v/>
      </c>
      <c r="B2543" s="227" t="str">
        <f t="shared" si="764"/>
        <v/>
      </c>
      <c r="C2543" s="228"/>
      <c r="D2543" s="229" t="str">
        <f t="shared" si="765"/>
        <v/>
      </c>
      <c r="E2543" s="230"/>
      <c r="F2543" s="231">
        <f t="shared" si="766"/>
        <v>0</v>
      </c>
      <c r="G2543" s="296">
        <f t="shared" si="767"/>
        <v>0</v>
      </c>
    </row>
    <row r="2544" spans="1:7" s="232" customFormat="1" ht="24" customHeight="1" x14ac:dyDescent="0.2">
      <c r="A2544" s="229" t="str">
        <f t="shared" si="763"/>
        <v/>
      </c>
      <c r="B2544" s="227" t="str">
        <f t="shared" si="764"/>
        <v/>
      </c>
      <c r="C2544" s="228"/>
      <c r="D2544" s="229" t="str">
        <f t="shared" si="765"/>
        <v/>
      </c>
      <c r="E2544" s="230"/>
      <c r="F2544" s="231">
        <f t="shared" si="766"/>
        <v>0</v>
      </c>
      <c r="G2544" s="296">
        <f t="shared" si="767"/>
        <v>0</v>
      </c>
    </row>
    <row r="2545" spans="1:7" s="232" customFormat="1" ht="24" customHeight="1" x14ac:dyDescent="0.2">
      <c r="A2545" s="229" t="str">
        <f t="shared" si="763"/>
        <v/>
      </c>
      <c r="B2545" s="227" t="str">
        <f t="shared" si="764"/>
        <v/>
      </c>
      <c r="C2545" s="228"/>
      <c r="D2545" s="229" t="str">
        <f t="shared" si="765"/>
        <v/>
      </c>
      <c r="E2545" s="230"/>
      <c r="F2545" s="231">
        <f t="shared" si="766"/>
        <v>0</v>
      </c>
      <c r="G2545" s="296">
        <f t="shared" si="767"/>
        <v>0</v>
      </c>
    </row>
    <row r="2546" spans="1:7" s="232" customFormat="1" ht="24" customHeight="1" x14ac:dyDescent="0.2">
      <c r="A2546" s="229" t="str">
        <f t="shared" si="763"/>
        <v/>
      </c>
      <c r="B2546" s="227" t="str">
        <f t="shared" si="764"/>
        <v/>
      </c>
      <c r="C2546" s="228"/>
      <c r="D2546" s="229" t="str">
        <f t="shared" si="765"/>
        <v/>
      </c>
      <c r="E2546" s="230"/>
      <c r="F2546" s="231">
        <f t="shared" si="766"/>
        <v>0</v>
      </c>
      <c r="G2546" s="296">
        <f t="shared" si="767"/>
        <v>0</v>
      </c>
    </row>
    <row r="2547" spans="1:7" s="232" customFormat="1" ht="24" customHeight="1" x14ac:dyDescent="0.2">
      <c r="A2547" s="229" t="str">
        <f t="shared" si="763"/>
        <v/>
      </c>
      <c r="B2547" s="227" t="str">
        <f t="shared" si="764"/>
        <v/>
      </c>
      <c r="C2547" s="228"/>
      <c r="D2547" s="229" t="str">
        <f t="shared" si="765"/>
        <v/>
      </c>
      <c r="E2547" s="230"/>
      <c r="F2547" s="231">
        <f t="shared" si="766"/>
        <v>0</v>
      </c>
      <c r="G2547" s="296">
        <f t="shared" si="767"/>
        <v>0</v>
      </c>
    </row>
    <row r="2548" spans="1:7" ht="24" customHeight="1" x14ac:dyDescent="0.2">
      <c r="A2548" s="300"/>
      <c r="B2548" s="103"/>
      <c r="C2548" s="97"/>
      <c r="D2548" s="103"/>
      <c r="E2548" s="104"/>
      <c r="F2548" s="368" t="s">
        <v>33</v>
      </c>
      <c r="G2548" s="298">
        <f>SUBTOTAL(9,G2539:G2547)</f>
        <v>0</v>
      </c>
    </row>
    <row r="2549" spans="1:7" ht="24" customHeight="1" x14ac:dyDescent="0.2">
      <c r="A2549" s="301"/>
      <c r="B2549" s="103"/>
      <c r="C2549" s="97"/>
      <c r="D2549" s="103"/>
      <c r="E2549" s="104"/>
      <c r="F2549" s="105"/>
      <c r="G2549" s="299"/>
    </row>
    <row r="2550" spans="1:7" ht="24" customHeight="1" x14ac:dyDescent="0.2">
      <c r="A2550" s="302" t="str">
        <f>B2508</f>
        <v/>
      </c>
      <c r="B2550" s="303" t="str">
        <f>C2508</f>
        <v/>
      </c>
      <c r="C2550" s="111"/>
      <c r="D2550" s="111" t="s">
        <v>34</v>
      </c>
      <c r="E2550" s="112"/>
      <c r="F2550" s="305" t="s">
        <v>35</v>
      </c>
      <c r="G2550" s="304">
        <f>SUBTOTAL(9,G2513:G2549)</f>
        <v>0</v>
      </c>
    </row>
    <row r="2552" spans="1:7" ht="24" customHeight="1" x14ac:dyDescent="0.2">
      <c r="A2552" s="284" t="s">
        <v>37</v>
      </c>
      <c r="B2552" s="285"/>
      <c r="C2552" s="285"/>
      <c r="D2552" s="285"/>
      <c r="E2552" s="285"/>
      <c r="F2552" s="285"/>
      <c r="G2552" s="286"/>
    </row>
    <row r="2553" spans="1:7" ht="24" customHeight="1" x14ac:dyDescent="0.2">
      <c r="A2553" s="287" t="s">
        <v>602</v>
      </c>
      <c r="B2553" s="99" t="str">
        <f>Comitente</f>
        <v>DIRECCION PROVINCIAL REDES DE GAS</v>
      </c>
      <c r="C2553" s="94"/>
      <c r="D2553" s="100"/>
      <c r="E2553" s="100"/>
      <c r="F2553" s="101"/>
      <c r="G2553" s="288"/>
    </row>
    <row r="2554" spans="1:7" ht="24" customHeight="1" x14ac:dyDescent="0.2">
      <c r="A2554" s="287" t="s">
        <v>603</v>
      </c>
      <c r="B2554" s="99">
        <f>Contratista</f>
        <v>0</v>
      </c>
      <c r="C2554" s="95"/>
      <c r="D2554" s="95"/>
      <c r="E2554" s="95"/>
      <c r="F2554" s="102"/>
      <c r="G2554" s="289"/>
    </row>
    <row r="2555" spans="1:7" ht="24" customHeight="1" x14ac:dyDescent="0.2">
      <c r="A2555" s="287" t="s">
        <v>24</v>
      </c>
      <c r="B2555" s="99" t="str">
        <f>Obra</f>
        <v>“SERVICIO de MANTENIMIENTO de las INSTALACIONES de GAS en los ESTABLECIMIENTOS EDUCATIVOS”</v>
      </c>
      <c r="C2555" s="95"/>
      <c r="D2555" s="95"/>
      <c r="E2555" s="95"/>
      <c r="F2555" s="102" t="s">
        <v>38</v>
      </c>
      <c r="G2555" s="290">
        <f>Fecha_Base</f>
        <v>0</v>
      </c>
    </row>
    <row r="2556" spans="1:7" ht="24" customHeight="1" x14ac:dyDescent="0.2">
      <c r="A2556" s="291" t="s">
        <v>601</v>
      </c>
      <c r="B2556" s="96" t="str">
        <f>Ubicación</f>
        <v>DEPARTAMENTO JACHAL A</v>
      </c>
      <c r="C2556" s="96"/>
      <c r="D2556" s="103"/>
      <c r="E2556" s="104"/>
      <c r="F2556" s="105"/>
      <c r="G2556" s="292"/>
    </row>
    <row r="2557" spans="1:7" ht="24" customHeight="1" x14ac:dyDescent="0.2">
      <c r="A2557" s="291" t="s">
        <v>39</v>
      </c>
      <c r="B2557" s="106" t="str">
        <f>IFERROR(VALUE(LEFT(B2558,FIND(".",B2558)-1)),"")</f>
        <v/>
      </c>
      <c r="C2557" s="97" t="str">
        <f>IFERROR(VLOOKUP(B2557,Tabla_CyP,2,FALSE),"")</f>
        <v/>
      </c>
      <c r="D2557" s="97"/>
      <c r="E2557" s="104"/>
      <c r="F2557" s="105"/>
      <c r="G2557" s="292"/>
    </row>
    <row r="2558" spans="1:7" ht="24" customHeight="1" x14ac:dyDescent="0.2">
      <c r="A2558" s="291" t="s">
        <v>25</v>
      </c>
      <c r="B2558" s="107" t="str">
        <f>IFERROR(VLOOKUP(COUNTIF($A$1:A2558,"ANALISIS DE PRECIOS"),Tabla_NumeroItem,2,FALSE),"")</f>
        <v/>
      </c>
      <c r="C2558" s="97" t="str">
        <f>IFERROR(VLOOKUP(B2558,Tabla_CyP,2,FALSE),"")</f>
        <v/>
      </c>
      <c r="D2558" s="103"/>
      <c r="E2558" s="104"/>
      <c r="F2558" s="102" t="s">
        <v>26</v>
      </c>
      <c r="G2558" s="293" t="str">
        <f>IFERROR(VLOOKUP(B2558,Tabla_CyP,4,FALSE),"")</f>
        <v/>
      </c>
    </row>
    <row r="2559" spans="1:7" ht="24" customHeight="1" x14ac:dyDescent="0.2">
      <c r="A2559" s="291"/>
      <c r="B2559" s="96"/>
      <c r="C2559" s="97"/>
      <c r="D2559" s="103"/>
      <c r="E2559" s="104"/>
      <c r="F2559" s="105"/>
      <c r="G2559" s="292"/>
    </row>
    <row r="2560" spans="1:7" ht="24" customHeight="1" x14ac:dyDescent="0.2">
      <c r="A2560" s="389" t="s">
        <v>507</v>
      </c>
      <c r="B2560" s="390"/>
      <c r="C2560" s="391" t="s">
        <v>0</v>
      </c>
      <c r="D2560" s="391" t="s">
        <v>27</v>
      </c>
      <c r="E2560" s="393" t="s">
        <v>28</v>
      </c>
      <c r="F2560" s="387" t="s">
        <v>29</v>
      </c>
      <c r="G2560" s="387" t="s">
        <v>30</v>
      </c>
    </row>
    <row r="2561" spans="1:123" s="109" customFormat="1" ht="24" customHeight="1" x14ac:dyDescent="0.2">
      <c r="A2561" s="108" t="s">
        <v>508</v>
      </c>
      <c r="B2561" s="108" t="s">
        <v>509</v>
      </c>
      <c r="C2561" s="392"/>
      <c r="D2561" s="392"/>
      <c r="E2561" s="394"/>
      <c r="F2561" s="388"/>
      <c r="G2561" s="388"/>
      <c r="H2561" s="233"/>
      <c r="I2561" s="233"/>
      <c r="J2561" s="233"/>
      <c r="K2561" s="233"/>
      <c r="L2561" s="233"/>
      <c r="M2561" s="233"/>
      <c r="N2561" s="233"/>
      <c r="O2561" s="233"/>
      <c r="P2561" s="233"/>
      <c r="Q2561" s="233"/>
      <c r="R2561" s="233"/>
      <c r="S2561" s="233"/>
      <c r="T2561" s="233"/>
      <c r="U2561" s="233"/>
      <c r="V2561" s="233"/>
      <c r="W2561" s="233"/>
      <c r="X2561" s="233"/>
      <c r="Y2561" s="233"/>
      <c r="Z2561" s="233"/>
      <c r="AA2561" s="233"/>
      <c r="AB2561" s="233"/>
      <c r="AC2561" s="233"/>
      <c r="AD2561" s="233"/>
      <c r="AE2561" s="233"/>
      <c r="AF2561" s="233"/>
      <c r="AG2561" s="233"/>
      <c r="AH2561" s="233"/>
      <c r="AI2561" s="233"/>
      <c r="AJ2561" s="233"/>
      <c r="AK2561" s="233"/>
      <c r="AL2561" s="233"/>
      <c r="AM2561" s="233"/>
      <c r="AN2561" s="233"/>
      <c r="AO2561" s="233"/>
      <c r="AP2561" s="233"/>
      <c r="AQ2561" s="233"/>
      <c r="AR2561" s="233"/>
      <c r="AS2561" s="233"/>
      <c r="AT2561" s="233"/>
      <c r="AU2561" s="233"/>
      <c r="AV2561" s="233"/>
      <c r="AW2561" s="233"/>
      <c r="AX2561" s="233"/>
      <c r="AY2561" s="233"/>
      <c r="AZ2561" s="233"/>
      <c r="BA2561" s="233"/>
      <c r="BB2561" s="233"/>
      <c r="BC2561" s="233"/>
      <c r="BD2561" s="233"/>
      <c r="BE2561" s="233"/>
      <c r="BF2561" s="233"/>
      <c r="BG2561" s="233"/>
      <c r="BH2561" s="233"/>
      <c r="BI2561" s="233"/>
      <c r="BJ2561" s="233"/>
      <c r="BK2561" s="233"/>
      <c r="BL2561" s="233"/>
      <c r="BM2561" s="233"/>
      <c r="BN2561" s="233"/>
      <c r="BO2561" s="233"/>
      <c r="BP2561" s="233"/>
      <c r="BQ2561" s="233"/>
      <c r="BR2561" s="233"/>
      <c r="BS2561" s="233"/>
      <c r="BT2561" s="233"/>
      <c r="BU2561" s="233"/>
      <c r="BV2561" s="233"/>
      <c r="BW2561" s="233"/>
      <c r="BX2561" s="233"/>
      <c r="BY2561" s="233"/>
      <c r="BZ2561" s="233"/>
      <c r="CA2561" s="233"/>
      <c r="CB2561" s="233"/>
      <c r="CC2561" s="233"/>
      <c r="CD2561" s="233"/>
      <c r="CE2561" s="233"/>
      <c r="CF2561" s="233"/>
      <c r="CG2561" s="233"/>
      <c r="CH2561" s="233"/>
      <c r="CI2561" s="233"/>
      <c r="CJ2561" s="233"/>
      <c r="CK2561" s="233"/>
      <c r="CL2561" s="233"/>
      <c r="CM2561" s="233"/>
      <c r="CN2561" s="233"/>
      <c r="CO2561" s="233"/>
      <c r="CP2561" s="233"/>
      <c r="CQ2561" s="233"/>
      <c r="CR2561" s="233"/>
      <c r="CS2561" s="233"/>
      <c r="CT2561" s="233"/>
      <c r="CU2561" s="233"/>
      <c r="CV2561" s="233"/>
      <c r="CW2561" s="233"/>
      <c r="CX2561" s="233"/>
      <c r="CY2561" s="233"/>
      <c r="CZ2561" s="233"/>
      <c r="DA2561" s="233"/>
      <c r="DB2561" s="233"/>
      <c r="DC2561" s="233"/>
      <c r="DD2561" s="233"/>
      <c r="DE2561" s="233"/>
      <c r="DF2561" s="233"/>
      <c r="DG2561" s="233"/>
      <c r="DH2561" s="233"/>
      <c r="DI2561" s="233"/>
      <c r="DJ2561" s="233"/>
      <c r="DK2561" s="233"/>
      <c r="DL2561" s="233"/>
      <c r="DM2561" s="233"/>
      <c r="DN2561" s="233"/>
      <c r="DO2561" s="233"/>
      <c r="DP2561" s="233"/>
      <c r="DQ2561" s="233"/>
      <c r="DR2561" s="233"/>
      <c r="DS2561" s="233"/>
    </row>
    <row r="2562" spans="1:123" ht="24" customHeight="1" x14ac:dyDescent="0.2">
      <c r="A2562" s="369"/>
      <c r="B2562" s="110"/>
      <c r="C2562" s="367" t="s">
        <v>604</v>
      </c>
      <c r="D2562" s="111"/>
      <c r="E2562" s="112"/>
      <c r="F2562" s="113"/>
      <c r="G2562" s="295"/>
    </row>
    <row r="2563" spans="1:123" s="232" customFormat="1" ht="24" customHeight="1" x14ac:dyDescent="0.2">
      <c r="A2563" s="229" t="str">
        <f t="shared" ref="A2563:A2576" si="768">IFERROR(VLOOKUP(C2563,Tabla_Insumos,4,FALSE),"")</f>
        <v/>
      </c>
      <c r="B2563" s="227" t="str">
        <f t="shared" ref="B2563:B2576" si="769">IFERROR(VLOOKUP(C2563,Tabla_Insumos,5,FALSE),"")</f>
        <v/>
      </c>
      <c r="C2563" s="228"/>
      <c r="D2563" s="229" t="str">
        <f t="shared" ref="D2563:D2576" si="770">IFERROR(VLOOKUP(C2563,Tabla_Insumos,2,FALSE),"")</f>
        <v/>
      </c>
      <c r="E2563" s="230"/>
      <c r="F2563" s="231">
        <f t="shared" ref="F2563:F2576" si="771">IFERROR(VLOOKUP(C2563,Tabla_Insumos,3,FALSE),0)</f>
        <v>0</v>
      </c>
      <c r="G2563" s="296">
        <f>ROUND(E2563*F2563,2)</f>
        <v>0</v>
      </c>
    </row>
    <row r="2564" spans="1:123" s="232" customFormat="1" ht="24" customHeight="1" x14ac:dyDescent="0.2">
      <c r="A2564" s="229" t="str">
        <f t="shared" si="768"/>
        <v/>
      </c>
      <c r="B2564" s="227" t="str">
        <f t="shared" si="769"/>
        <v/>
      </c>
      <c r="C2564" s="228"/>
      <c r="D2564" s="229" t="str">
        <f t="shared" si="770"/>
        <v/>
      </c>
      <c r="E2564" s="230"/>
      <c r="F2564" s="231">
        <f t="shared" si="771"/>
        <v>0</v>
      </c>
      <c r="G2564" s="296">
        <f t="shared" ref="G2564:G2576" si="772">ROUND(E2564*F2564,2)</f>
        <v>0</v>
      </c>
    </row>
    <row r="2565" spans="1:123" s="232" customFormat="1" ht="24" customHeight="1" x14ac:dyDescent="0.2">
      <c r="A2565" s="229" t="str">
        <f t="shared" si="768"/>
        <v/>
      </c>
      <c r="B2565" s="227" t="str">
        <f t="shared" si="769"/>
        <v/>
      </c>
      <c r="C2565" s="228"/>
      <c r="D2565" s="229" t="str">
        <f t="shared" si="770"/>
        <v/>
      </c>
      <c r="E2565" s="230"/>
      <c r="F2565" s="231">
        <f t="shared" si="771"/>
        <v>0</v>
      </c>
      <c r="G2565" s="296">
        <f t="shared" si="772"/>
        <v>0</v>
      </c>
    </row>
    <row r="2566" spans="1:123" s="232" customFormat="1" ht="24" customHeight="1" x14ac:dyDescent="0.2">
      <c r="A2566" s="229" t="str">
        <f t="shared" si="768"/>
        <v/>
      </c>
      <c r="B2566" s="227" t="str">
        <f t="shared" si="769"/>
        <v/>
      </c>
      <c r="C2566" s="228"/>
      <c r="D2566" s="229" t="str">
        <f t="shared" si="770"/>
        <v/>
      </c>
      <c r="E2566" s="230"/>
      <c r="F2566" s="231">
        <f t="shared" si="771"/>
        <v>0</v>
      </c>
      <c r="G2566" s="296">
        <f t="shared" si="772"/>
        <v>0</v>
      </c>
    </row>
    <row r="2567" spans="1:123" s="232" customFormat="1" ht="24" customHeight="1" x14ac:dyDescent="0.2">
      <c r="A2567" s="229" t="str">
        <f t="shared" si="768"/>
        <v/>
      </c>
      <c r="B2567" s="227" t="str">
        <f t="shared" si="769"/>
        <v/>
      </c>
      <c r="C2567" s="228"/>
      <c r="D2567" s="229" t="str">
        <f t="shared" si="770"/>
        <v/>
      </c>
      <c r="E2567" s="230"/>
      <c r="F2567" s="231">
        <f t="shared" si="771"/>
        <v>0</v>
      </c>
      <c r="G2567" s="296">
        <f t="shared" si="772"/>
        <v>0</v>
      </c>
    </row>
    <row r="2568" spans="1:123" s="232" customFormat="1" ht="24" customHeight="1" x14ac:dyDescent="0.2">
      <c r="A2568" s="229" t="str">
        <f t="shared" si="768"/>
        <v/>
      </c>
      <c r="B2568" s="227" t="str">
        <f t="shared" si="769"/>
        <v/>
      </c>
      <c r="C2568" s="228"/>
      <c r="D2568" s="229" t="str">
        <f t="shared" si="770"/>
        <v/>
      </c>
      <c r="E2568" s="230"/>
      <c r="F2568" s="231">
        <f t="shared" si="771"/>
        <v>0</v>
      </c>
      <c r="G2568" s="296">
        <f t="shared" si="772"/>
        <v>0</v>
      </c>
    </row>
    <row r="2569" spans="1:123" s="232" customFormat="1" ht="24" customHeight="1" x14ac:dyDescent="0.2">
      <c r="A2569" s="229" t="str">
        <f t="shared" si="768"/>
        <v/>
      </c>
      <c r="B2569" s="227" t="str">
        <f t="shared" si="769"/>
        <v/>
      </c>
      <c r="C2569" s="228"/>
      <c r="D2569" s="229" t="str">
        <f t="shared" si="770"/>
        <v/>
      </c>
      <c r="E2569" s="230"/>
      <c r="F2569" s="231">
        <f t="shared" si="771"/>
        <v>0</v>
      </c>
      <c r="G2569" s="296">
        <f t="shared" si="772"/>
        <v>0</v>
      </c>
    </row>
    <row r="2570" spans="1:123" s="232" customFormat="1" ht="24" customHeight="1" x14ac:dyDescent="0.2">
      <c r="A2570" s="229" t="str">
        <f t="shared" si="768"/>
        <v/>
      </c>
      <c r="B2570" s="227" t="str">
        <f t="shared" si="769"/>
        <v/>
      </c>
      <c r="C2570" s="228"/>
      <c r="D2570" s="229" t="str">
        <f t="shared" si="770"/>
        <v/>
      </c>
      <c r="E2570" s="230"/>
      <c r="F2570" s="231">
        <f t="shared" si="771"/>
        <v>0</v>
      </c>
      <c r="G2570" s="296">
        <f t="shared" si="772"/>
        <v>0</v>
      </c>
    </row>
    <row r="2571" spans="1:123" s="232" customFormat="1" ht="24" customHeight="1" x14ac:dyDescent="0.2">
      <c r="A2571" s="229" t="str">
        <f t="shared" si="768"/>
        <v/>
      </c>
      <c r="B2571" s="227" t="str">
        <f t="shared" si="769"/>
        <v/>
      </c>
      <c r="C2571" s="228"/>
      <c r="D2571" s="229" t="str">
        <f t="shared" si="770"/>
        <v/>
      </c>
      <c r="E2571" s="230"/>
      <c r="F2571" s="231">
        <f t="shared" si="771"/>
        <v>0</v>
      </c>
      <c r="G2571" s="296">
        <f t="shared" si="772"/>
        <v>0</v>
      </c>
    </row>
    <row r="2572" spans="1:123" s="232" customFormat="1" ht="24" customHeight="1" x14ac:dyDescent="0.2">
      <c r="A2572" s="229" t="str">
        <f t="shared" si="768"/>
        <v/>
      </c>
      <c r="B2572" s="227" t="str">
        <f t="shared" si="769"/>
        <v/>
      </c>
      <c r="C2572" s="228"/>
      <c r="D2572" s="229" t="str">
        <f t="shared" si="770"/>
        <v/>
      </c>
      <c r="E2572" s="230"/>
      <c r="F2572" s="231">
        <f t="shared" si="771"/>
        <v>0</v>
      </c>
      <c r="G2572" s="296">
        <f t="shared" si="772"/>
        <v>0</v>
      </c>
    </row>
    <row r="2573" spans="1:123" s="232" customFormat="1" ht="24" customHeight="1" x14ac:dyDescent="0.2">
      <c r="A2573" s="229" t="str">
        <f t="shared" si="768"/>
        <v/>
      </c>
      <c r="B2573" s="227" t="str">
        <f t="shared" si="769"/>
        <v/>
      </c>
      <c r="C2573" s="228"/>
      <c r="D2573" s="229" t="str">
        <f t="shared" si="770"/>
        <v/>
      </c>
      <c r="E2573" s="230"/>
      <c r="F2573" s="231">
        <f t="shared" si="771"/>
        <v>0</v>
      </c>
      <c r="G2573" s="296">
        <f t="shared" si="772"/>
        <v>0</v>
      </c>
    </row>
    <row r="2574" spans="1:123" s="232" customFormat="1" ht="24" customHeight="1" x14ac:dyDescent="0.2">
      <c r="A2574" s="229" t="str">
        <f t="shared" si="768"/>
        <v/>
      </c>
      <c r="B2574" s="227" t="str">
        <f t="shared" si="769"/>
        <v/>
      </c>
      <c r="C2574" s="228"/>
      <c r="D2574" s="229" t="str">
        <f t="shared" si="770"/>
        <v/>
      </c>
      <c r="E2574" s="230"/>
      <c r="F2574" s="231">
        <f t="shared" si="771"/>
        <v>0</v>
      </c>
      <c r="G2574" s="296">
        <f t="shared" si="772"/>
        <v>0</v>
      </c>
    </row>
    <row r="2575" spans="1:123" s="232" customFormat="1" ht="24" customHeight="1" x14ac:dyDescent="0.2">
      <c r="A2575" s="229" t="str">
        <f t="shared" si="768"/>
        <v/>
      </c>
      <c r="B2575" s="227" t="str">
        <f t="shared" si="769"/>
        <v/>
      </c>
      <c r="C2575" s="228"/>
      <c r="D2575" s="229" t="str">
        <f t="shared" si="770"/>
        <v/>
      </c>
      <c r="E2575" s="230"/>
      <c r="F2575" s="231">
        <f t="shared" si="771"/>
        <v>0</v>
      </c>
      <c r="G2575" s="296">
        <f t="shared" si="772"/>
        <v>0</v>
      </c>
    </row>
    <row r="2576" spans="1:123" s="232" customFormat="1" ht="24" customHeight="1" x14ac:dyDescent="0.2">
      <c r="A2576" s="229" t="str">
        <f t="shared" si="768"/>
        <v/>
      </c>
      <c r="B2576" s="227" t="str">
        <f t="shared" si="769"/>
        <v/>
      </c>
      <c r="C2576" s="228"/>
      <c r="D2576" s="229" t="str">
        <f t="shared" si="770"/>
        <v/>
      </c>
      <c r="E2576" s="230"/>
      <c r="F2576" s="231">
        <f t="shared" si="771"/>
        <v>0</v>
      </c>
      <c r="G2576" s="296">
        <f t="shared" si="772"/>
        <v>0</v>
      </c>
    </row>
    <row r="2577" spans="1:7" ht="24" customHeight="1" x14ac:dyDescent="0.2">
      <c r="A2577" s="297"/>
      <c r="B2577" s="97"/>
      <c r="C2577" s="97"/>
      <c r="D2577" s="103"/>
      <c r="E2577" s="104"/>
      <c r="F2577" s="368" t="s">
        <v>31</v>
      </c>
      <c r="G2577" s="298">
        <f>SUBTOTAL(9,G2563:G2576)</f>
        <v>0</v>
      </c>
    </row>
    <row r="2578" spans="1:7" ht="24" customHeight="1" x14ac:dyDescent="0.2">
      <c r="A2578" s="297"/>
      <c r="B2578" s="97"/>
      <c r="C2578" s="366" t="s">
        <v>605</v>
      </c>
      <c r="D2578" s="103"/>
      <c r="E2578" s="104"/>
      <c r="F2578" s="105"/>
      <c r="G2578" s="299"/>
    </row>
    <row r="2579" spans="1:7" s="232" customFormat="1" ht="24" customHeight="1" x14ac:dyDescent="0.2">
      <c r="A2579" s="229" t="str">
        <f t="shared" ref="A2579:A2586" si="773">IFERROR(VLOOKUP(C2579,Tabla_Insumos,4,FALSE),"")</f>
        <v/>
      </c>
      <c r="B2579" s="227">
        <f t="shared" ref="B2579:B2586" si="774">IFERROR(VLOOKUP(A2579,Tabla_Indices,5,FALSE),"")</f>
        <v>0</v>
      </c>
      <c r="C2579" s="228"/>
      <c r="D2579" s="229" t="str">
        <f t="shared" ref="D2579:D2586" si="775">IFERROR(VLOOKUP(C2579,Tabla_Insumos,2,FALSE),"")</f>
        <v/>
      </c>
      <c r="E2579" s="230"/>
      <c r="F2579" s="231">
        <f t="shared" ref="F2579:F2586" si="776">IFERROR(VLOOKUP(C2579,Tabla_Insumos,3,FALSE),0)</f>
        <v>0</v>
      </c>
      <c r="G2579" s="296">
        <f>ROUND(E2579*F2579,2)</f>
        <v>0</v>
      </c>
    </row>
    <row r="2580" spans="1:7" s="232" customFormat="1" ht="24" customHeight="1" x14ac:dyDescent="0.2">
      <c r="A2580" s="229" t="str">
        <f t="shared" si="773"/>
        <v/>
      </c>
      <c r="B2580" s="227">
        <f t="shared" si="774"/>
        <v>0</v>
      </c>
      <c r="C2580" s="228"/>
      <c r="D2580" s="229" t="str">
        <f t="shared" si="775"/>
        <v/>
      </c>
      <c r="E2580" s="230"/>
      <c r="F2580" s="231">
        <f t="shared" si="776"/>
        <v>0</v>
      </c>
      <c r="G2580" s="296">
        <f>ROUND(E2580*F2580,2)</f>
        <v>0</v>
      </c>
    </row>
    <row r="2581" spans="1:7" s="232" customFormat="1" ht="24" customHeight="1" x14ac:dyDescent="0.2">
      <c r="A2581" s="229" t="str">
        <f t="shared" si="773"/>
        <v/>
      </c>
      <c r="B2581" s="227">
        <f t="shared" si="774"/>
        <v>0</v>
      </c>
      <c r="C2581" s="228"/>
      <c r="D2581" s="229" t="str">
        <f t="shared" si="775"/>
        <v/>
      </c>
      <c r="E2581" s="230"/>
      <c r="F2581" s="231">
        <f t="shared" si="776"/>
        <v>0</v>
      </c>
      <c r="G2581" s="296">
        <f t="shared" ref="G2581:G2586" si="777">ROUND(E2581*F2581,2)</f>
        <v>0</v>
      </c>
    </row>
    <row r="2582" spans="1:7" s="232" customFormat="1" ht="24" customHeight="1" x14ac:dyDescent="0.2">
      <c r="A2582" s="229" t="str">
        <f t="shared" si="773"/>
        <v/>
      </c>
      <c r="B2582" s="227">
        <f t="shared" si="774"/>
        <v>0</v>
      </c>
      <c r="C2582" s="228"/>
      <c r="D2582" s="229" t="str">
        <f t="shared" si="775"/>
        <v/>
      </c>
      <c r="E2582" s="230"/>
      <c r="F2582" s="231">
        <f t="shared" si="776"/>
        <v>0</v>
      </c>
      <c r="G2582" s="296">
        <f t="shared" si="777"/>
        <v>0</v>
      </c>
    </row>
    <row r="2583" spans="1:7" s="232" customFormat="1" ht="24" customHeight="1" x14ac:dyDescent="0.2">
      <c r="A2583" s="229" t="str">
        <f t="shared" si="773"/>
        <v/>
      </c>
      <c r="B2583" s="227">
        <f t="shared" si="774"/>
        <v>0</v>
      </c>
      <c r="C2583" s="228"/>
      <c r="D2583" s="229" t="str">
        <f t="shared" si="775"/>
        <v/>
      </c>
      <c r="E2583" s="230"/>
      <c r="F2583" s="231">
        <f t="shared" si="776"/>
        <v>0</v>
      </c>
      <c r="G2583" s="296">
        <f t="shared" si="777"/>
        <v>0</v>
      </c>
    </row>
    <row r="2584" spans="1:7" s="232" customFormat="1" ht="24" customHeight="1" x14ac:dyDescent="0.2">
      <c r="A2584" s="229" t="str">
        <f t="shared" si="773"/>
        <v/>
      </c>
      <c r="B2584" s="227">
        <f t="shared" si="774"/>
        <v>0</v>
      </c>
      <c r="C2584" s="228"/>
      <c r="D2584" s="229" t="str">
        <f t="shared" si="775"/>
        <v/>
      </c>
      <c r="E2584" s="230"/>
      <c r="F2584" s="231">
        <f t="shared" si="776"/>
        <v>0</v>
      </c>
      <c r="G2584" s="296">
        <f t="shared" si="777"/>
        <v>0</v>
      </c>
    </row>
    <row r="2585" spans="1:7" s="232" customFormat="1" ht="24" customHeight="1" x14ac:dyDescent="0.2">
      <c r="A2585" s="229" t="str">
        <f t="shared" si="773"/>
        <v/>
      </c>
      <c r="B2585" s="227">
        <f t="shared" si="774"/>
        <v>0</v>
      </c>
      <c r="C2585" s="228"/>
      <c r="D2585" s="229" t="str">
        <f t="shared" si="775"/>
        <v/>
      </c>
      <c r="E2585" s="230"/>
      <c r="F2585" s="231">
        <f t="shared" si="776"/>
        <v>0</v>
      </c>
      <c r="G2585" s="296">
        <f t="shared" si="777"/>
        <v>0</v>
      </c>
    </row>
    <row r="2586" spans="1:7" s="232" customFormat="1" ht="24" customHeight="1" x14ac:dyDescent="0.2">
      <c r="A2586" s="229" t="str">
        <f t="shared" si="773"/>
        <v/>
      </c>
      <c r="B2586" s="227">
        <f t="shared" si="774"/>
        <v>0</v>
      </c>
      <c r="C2586" s="228"/>
      <c r="D2586" s="229" t="str">
        <f t="shared" si="775"/>
        <v/>
      </c>
      <c r="E2586" s="230"/>
      <c r="F2586" s="231">
        <f t="shared" si="776"/>
        <v>0</v>
      </c>
      <c r="G2586" s="296">
        <f t="shared" si="777"/>
        <v>0</v>
      </c>
    </row>
    <row r="2587" spans="1:7" ht="24" customHeight="1" x14ac:dyDescent="0.2">
      <c r="A2587" s="297"/>
      <c r="B2587" s="97"/>
      <c r="C2587" s="97"/>
      <c r="D2587" s="103"/>
      <c r="E2587" s="104"/>
      <c r="F2587" s="368" t="s">
        <v>32</v>
      </c>
      <c r="G2587" s="298">
        <f>SUBTOTAL(9,G2579:G2586)</f>
        <v>0</v>
      </c>
    </row>
    <row r="2588" spans="1:7" ht="24" customHeight="1" x14ac:dyDescent="0.2">
      <c r="A2588" s="297"/>
      <c r="B2588" s="97"/>
      <c r="C2588" s="366" t="s">
        <v>606</v>
      </c>
      <c r="D2588" s="103"/>
      <c r="E2588" s="104"/>
      <c r="F2588" s="105"/>
      <c r="G2588" s="299"/>
    </row>
    <row r="2589" spans="1:7" s="232" customFormat="1" ht="24" customHeight="1" x14ac:dyDescent="0.2">
      <c r="A2589" s="229" t="str">
        <f t="shared" ref="A2589:A2597" si="778">IFERROR(VLOOKUP(C2589,Tabla_Insumos,4,FALSE),"")</f>
        <v/>
      </c>
      <c r="B2589" s="227" t="str">
        <f t="shared" ref="B2589:B2597" si="779">IFERROR(VLOOKUP(C2589,Tabla_Insumos,5,FALSE),"")</f>
        <v/>
      </c>
      <c r="C2589" s="228"/>
      <c r="D2589" s="229" t="str">
        <f t="shared" ref="D2589:D2597" si="780">IFERROR(VLOOKUP(C2589,Tabla_Insumos,2,FALSE),"")</f>
        <v/>
      </c>
      <c r="E2589" s="230"/>
      <c r="F2589" s="231">
        <f t="shared" ref="F2589:F2597" si="781">IFERROR(VLOOKUP(C2589,Tabla_Insumos,3,FALSE),0)</f>
        <v>0</v>
      </c>
      <c r="G2589" s="296">
        <f t="shared" ref="G2589:G2597" si="782">ROUND(E2589*F2589,2)</f>
        <v>0</v>
      </c>
    </row>
    <row r="2590" spans="1:7" s="232" customFormat="1" ht="24" customHeight="1" x14ac:dyDescent="0.2">
      <c r="A2590" s="229" t="str">
        <f t="shared" si="778"/>
        <v/>
      </c>
      <c r="B2590" s="227" t="str">
        <f t="shared" si="779"/>
        <v/>
      </c>
      <c r="C2590" s="228"/>
      <c r="D2590" s="229" t="str">
        <f t="shared" si="780"/>
        <v/>
      </c>
      <c r="E2590" s="230"/>
      <c r="F2590" s="231">
        <f t="shared" si="781"/>
        <v>0</v>
      </c>
      <c r="G2590" s="296">
        <f t="shared" si="782"/>
        <v>0</v>
      </c>
    </row>
    <row r="2591" spans="1:7" s="232" customFormat="1" ht="24" customHeight="1" x14ac:dyDescent="0.2">
      <c r="A2591" s="229" t="str">
        <f t="shared" si="778"/>
        <v/>
      </c>
      <c r="B2591" s="227" t="str">
        <f t="shared" si="779"/>
        <v/>
      </c>
      <c r="C2591" s="228"/>
      <c r="D2591" s="229" t="str">
        <f t="shared" si="780"/>
        <v/>
      </c>
      <c r="E2591" s="230"/>
      <c r="F2591" s="231">
        <f t="shared" si="781"/>
        <v>0</v>
      </c>
      <c r="G2591" s="296">
        <f t="shared" si="782"/>
        <v>0</v>
      </c>
    </row>
    <row r="2592" spans="1:7" s="232" customFormat="1" ht="24" customHeight="1" x14ac:dyDescent="0.2">
      <c r="A2592" s="229" t="str">
        <f t="shared" si="778"/>
        <v/>
      </c>
      <c r="B2592" s="227" t="str">
        <f t="shared" si="779"/>
        <v/>
      </c>
      <c r="C2592" s="228"/>
      <c r="D2592" s="229" t="str">
        <f t="shared" si="780"/>
        <v/>
      </c>
      <c r="E2592" s="230"/>
      <c r="F2592" s="231">
        <f t="shared" si="781"/>
        <v>0</v>
      </c>
      <c r="G2592" s="296">
        <f t="shared" si="782"/>
        <v>0</v>
      </c>
    </row>
    <row r="2593" spans="1:7" s="232" customFormat="1" ht="24" customHeight="1" x14ac:dyDescent="0.2">
      <c r="A2593" s="229" t="str">
        <f t="shared" si="778"/>
        <v/>
      </c>
      <c r="B2593" s="227" t="str">
        <f t="shared" si="779"/>
        <v/>
      </c>
      <c r="C2593" s="228"/>
      <c r="D2593" s="229" t="str">
        <f t="shared" si="780"/>
        <v/>
      </c>
      <c r="E2593" s="230"/>
      <c r="F2593" s="231">
        <f t="shared" si="781"/>
        <v>0</v>
      </c>
      <c r="G2593" s="296">
        <f t="shared" si="782"/>
        <v>0</v>
      </c>
    </row>
    <row r="2594" spans="1:7" s="232" customFormat="1" ht="24" customHeight="1" x14ac:dyDescent="0.2">
      <c r="A2594" s="229" t="str">
        <f t="shared" si="778"/>
        <v/>
      </c>
      <c r="B2594" s="227" t="str">
        <f t="shared" si="779"/>
        <v/>
      </c>
      <c r="C2594" s="228"/>
      <c r="D2594" s="229" t="str">
        <f t="shared" si="780"/>
        <v/>
      </c>
      <c r="E2594" s="230"/>
      <c r="F2594" s="231">
        <f t="shared" si="781"/>
        <v>0</v>
      </c>
      <c r="G2594" s="296">
        <f t="shared" si="782"/>
        <v>0</v>
      </c>
    </row>
    <row r="2595" spans="1:7" s="232" customFormat="1" ht="24" customHeight="1" x14ac:dyDescent="0.2">
      <c r="A2595" s="229" t="str">
        <f t="shared" si="778"/>
        <v/>
      </c>
      <c r="B2595" s="227" t="str">
        <f t="shared" si="779"/>
        <v/>
      </c>
      <c r="C2595" s="228"/>
      <c r="D2595" s="229" t="str">
        <f t="shared" si="780"/>
        <v/>
      </c>
      <c r="E2595" s="230"/>
      <c r="F2595" s="231">
        <f t="shared" si="781"/>
        <v>0</v>
      </c>
      <c r="G2595" s="296">
        <f t="shared" si="782"/>
        <v>0</v>
      </c>
    </row>
    <row r="2596" spans="1:7" s="232" customFormat="1" ht="24" customHeight="1" x14ac:dyDescent="0.2">
      <c r="A2596" s="229" t="str">
        <f t="shared" si="778"/>
        <v/>
      </c>
      <c r="B2596" s="227" t="str">
        <f t="shared" si="779"/>
        <v/>
      </c>
      <c r="C2596" s="228"/>
      <c r="D2596" s="229" t="str">
        <f t="shared" si="780"/>
        <v/>
      </c>
      <c r="E2596" s="230"/>
      <c r="F2596" s="231">
        <f t="shared" si="781"/>
        <v>0</v>
      </c>
      <c r="G2596" s="296">
        <f t="shared" si="782"/>
        <v>0</v>
      </c>
    </row>
    <row r="2597" spans="1:7" s="232" customFormat="1" ht="24" customHeight="1" x14ac:dyDescent="0.2">
      <c r="A2597" s="229" t="str">
        <f t="shared" si="778"/>
        <v/>
      </c>
      <c r="B2597" s="227" t="str">
        <f t="shared" si="779"/>
        <v/>
      </c>
      <c r="C2597" s="228"/>
      <c r="D2597" s="229" t="str">
        <f t="shared" si="780"/>
        <v/>
      </c>
      <c r="E2597" s="230"/>
      <c r="F2597" s="231">
        <f t="shared" si="781"/>
        <v>0</v>
      </c>
      <c r="G2597" s="296">
        <f t="shared" si="782"/>
        <v>0</v>
      </c>
    </row>
    <row r="2598" spans="1:7" ht="24" customHeight="1" x14ac:dyDescent="0.2">
      <c r="A2598" s="300"/>
      <c r="B2598" s="103"/>
      <c r="C2598" s="97"/>
      <c r="D2598" s="103"/>
      <c r="E2598" s="104"/>
      <c r="F2598" s="368" t="s">
        <v>33</v>
      </c>
      <c r="G2598" s="298">
        <f>SUBTOTAL(9,G2589:G2597)</f>
        <v>0</v>
      </c>
    </row>
    <row r="2599" spans="1:7" ht="24" customHeight="1" x14ac:dyDescent="0.2">
      <c r="A2599" s="301"/>
      <c r="B2599" s="103"/>
      <c r="C2599" s="97"/>
      <c r="D2599" s="103"/>
      <c r="E2599" s="104"/>
      <c r="F2599" s="105"/>
      <c r="G2599" s="299"/>
    </row>
    <row r="2600" spans="1:7" ht="24" customHeight="1" x14ac:dyDescent="0.2">
      <c r="A2600" s="302" t="str">
        <f>B2558</f>
        <v/>
      </c>
      <c r="B2600" s="303" t="str">
        <f>C2558</f>
        <v/>
      </c>
      <c r="C2600" s="111"/>
      <c r="D2600" s="111" t="s">
        <v>34</v>
      </c>
      <c r="E2600" s="112"/>
      <c r="F2600" s="305" t="s">
        <v>35</v>
      </c>
      <c r="G2600" s="304">
        <f>SUBTOTAL(9,G2563:G2599)</f>
        <v>0</v>
      </c>
    </row>
    <row r="2602" spans="1:7" ht="24" customHeight="1" x14ac:dyDescent="0.2">
      <c r="A2602" s="284" t="s">
        <v>37</v>
      </c>
      <c r="B2602" s="285"/>
      <c r="C2602" s="285"/>
      <c r="D2602" s="285"/>
      <c r="E2602" s="285"/>
      <c r="F2602" s="285"/>
      <c r="G2602" s="286"/>
    </row>
    <row r="2603" spans="1:7" ht="24" customHeight="1" x14ac:dyDescent="0.2">
      <c r="A2603" s="287" t="s">
        <v>602</v>
      </c>
      <c r="B2603" s="99" t="str">
        <f>Comitente</f>
        <v>DIRECCION PROVINCIAL REDES DE GAS</v>
      </c>
      <c r="C2603" s="94"/>
      <c r="D2603" s="100"/>
      <c r="E2603" s="100"/>
      <c r="F2603" s="101"/>
      <c r="G2603" s="288"/>
    </row>
    <row r="2604" spans="1:7" ht="24" customHeight="1" x14ac:dyDescent="0.2">
      <c r="A2604" s="287" t="s">
        <v>603</v>
      </c>
      <c r="B2604" s="99">
        <f>Contratista</f>
        <v>0</v>
      </c>
      <c r="C2604" s="95"/>
      <c r="D2604" s="95"/>
      <c r="E2604" s="95"/>
      <c r="F2604" s="102"/>
      <c r="G2604" s="289"/>
    </row>
    <row r="2605" spans="1:7" ht="24" customHeight="1" x14ac:dyDescent="0.2">
      <c r="A2605" s="287" t="s">
        <v>24</v>
      </c>
      <c r="B2605" s="99" t="str">
        <f>Obra</f>
        <v>“SERVICIO de MANTENIMIENTO de las INSTALACIONES de GAS en los ESTABLECIMIENTOS EDUCATIVOS”</v>
      </c>
      <c r="C2605" s="95"/>
      <c r="D2605" s="95"/>
      <c r="E2605" s="95"/>
      <c r="F2605" s="102" t="s">
        <v>38</v>
      </c>
      <c r="G2605" s="290">
        <f>Fecha_Base</f>
        <v>0</v>
      </c>
    </row>
    <row r="2606" spans="1:7" ht="24" customHeight="1" x14ac:dyDescent="0.2">
      <c r="A2606" s="291" t="s">
        <v>601</v>
      </c>
      <c r="B2606" s="96" t="str">
        <f>Ubicación</f>
        <v>DEPARTAMENTO JACHAL A</v>
      </c>
      <c r="C2606" s="96"/>
      <c r="D2606" s="103"/>
      <c r="E2606" s="104"/>
      <c r="F2606" s="105"/>
      <c r="G2606" s="292"/>
    </row>
    <row r="2607" spans="1:7" ht="24" customHeight="1" x14ac:dyDescent="0.2">
      <c r="A2607" s="291" t="s">
        <v>39</v>
      </c>
      <c r="B2607" s="106" t="str">
        <f>IFERROR(VALUE(LEFT(B2608,FIND(".",B2608)-1)),"")</f>
        <v/>
      </c>
      <c r="C2607" s="97" t="str">
        <f>IFERROR(VLOOKUP(B2607,Tabla_CyP,2,FALSE),"")</f>
        <v/>
      </c>
      <c r="D2607" s="97"/>
      <c r="E2607" s="104"/>
      <c r="F2607" s="105"/>
      <c r="G2607" s="292"/>
    </row>
    <row r="2608" spans="1:7" ht="24" customHeight="1" x14ac:dyDescent="0.2">
      <c r="A2608" s="291" t="s">
        <v>25</v>
      </c>
      <c r="B2608" s="107" t="str">
        <f>IFERROR(VLOOKUP(COUNTIF($A$1:A2608,"ANALISIS DE PRECIOS"),Tabla_NumeroItem,2,FALSE),"")</f>
        <v/>
      </c>
      <c r="C2608" s="97" t="str">
        <f>IFERROR(VLOOKUP(B2608,Tabla_CyP,2,FALSE),"")</f>
        <v/>
      </c>
      <c r="D2608" s="103"/>
      <c r="E2608" s="104"/>
      <c r="F2608" s="102" t="s">
        <v>26</v>
      </c>
      <c r="G2608" s="293" t="str">
        <f>IFERROR(VLOOKUP(B2608,Tabla_CyP,4,FALSE),"")</f>
        <v/>
      </c>
    </row>
    <row r="2609" spans="1:123" ht="24" customHeight="1" x14ac:dyDescent="0.2">
      <c r="A2609" s="291"/>
      <c r="B2609" s="96"/>
      <c r="C2609" s="97"/>
      <c r="D2609" s="103"/>
      <c r="E2609" s="104"/>
      <c r="F2609" s="105"/>
      <c r="G2609" s="292"/>
    </row>
    <row r="2610" spans="1:123" ht="24" customHeight="1" x14ac:dyDescent="0.2">
      <c r="A2610" s="389" t="s">
        <v>507</v>
      </c>
      <c r="B2610" s="390"/>
      <c r="C2610" s="391" t="s">
        <v>0</v>
      </c>
      <c r="D2610" s="391" t="s">
        <v>27</v>
      </c>
      <c r="E2610" s="393" t="s">
        <v>28</v>
      </c>
      <c r="F2610" s="387" t="s">
        <v>29</v>
      </c>
      <c r="G2610" s="387" t="s">
        <v>30</v>
      </c>
    </row>
    <row r="2611" spans="1:123" s="109" customFormat="1" ht="24" customHeight="1" x14ac:dyDescent="0.2">
      <c r="A2611" s="108" t="s">
        <v>508</v>
      </c>
      <c r="B2611" s="108" t="s">
        <v>509</v>
      </c>
      <c r="C2611" s="392"/>
      <c r="D2611" s="392"/>
      <c r="E2611" s="394"/>
      <c r="F2611" s="388"/>
      <c r="G2611" s="388"/>
      <c r="H2611" s="233"/>
      <c r="I2611" s="233"/>
      <c r="J2611" s="233"/>
      <c r="K2611" s="233"/>
      <c r="L2611" s="233"/>
      <c r="M2611" s="233"/>
      <c r="N2611" s="233"/>
      <c r="O2611" s="233"/>
      <c r="P2611" s="233"/>
      <c r="Q2611" s="233"/>
      <c r="R2611" s="233"/>
      <c r="S2611" s="233"/>
      <c r="T2611" s="233"/>
      <c r="U2611" s="233"/>
      <c r="V2611" s="233"/>
      <c r="W2611" s="233"/>
      <c r="X2611" s="233"/>
      <c r="Y2611" s="233"/>
      <c r="Z2611" s="233"/>
      <c r="AA2611" s="233"/>
      <c r="AB2611" s="233"/>
      <c r="AC2611" s="233"/>
      <c r="AD2611" s="233"/>
      <c r="AE2611" s="233"/>
      <c r="AF2611" s="233"/>
      <c r="AG2611" s="233"/>
      <c r="AH2611" s="233"/>
      <c r="AI2611" s="233"/>
      <c r="AJ2611" s="233"/>
      <c r="AK2611" s="233"/>
      <c r="AL2611" s="233"/>
      <c r="AM2611" s="233"/>
      <c r="AN2611" s="233"/>
      <c r="AO2611" s="233"/>
      <c r="AP2611" s="233"/>
      <c r="AQ2611" s="233"/>
      <c r="AR2611" s="233"/>
      <c r="AS2611" s="233"/>
      <c r="AT2611" s="233"/>
      <c r="AU2611" s="233"/>
      <c r="AV2611" s="233"/>
      <c r="AW2611" s="233"/>
      <c r="AX2611" s="233"/>
      <c r="AY2611" s="233"/>
      <c r="AZ2611" s="233"/>
      <c r="BA2611" s="233"/>
      <c r="BB2611" s="233"/>
      <c r="BC2611" s="233"/>
      <c r="BD2611" s="233"/>
      <c r="BE2611" s="233"/>
      <c r="BF2611" s="233"/>
      <c r="BG2611" s="233"/>
      <c r="BH2611" s="233"/>
      <c r="BI2611" s="233"/>
      <c r="BJ2611" s="233"/>
      <c r="BK2611" s="233"/>
      <c r="BL2611" s="233"/>
      <c r="BM2611" s="233"/>
      <c r="BN2611" s="233"/>
      <c r="BO2611" s="233"/>
      <c r="BP2611" s="233"/>
      <c r="BQ2611" s="233"/>
      <c r="BR2611" s="233"/>
      <c r="BS2611" s="233"/>
      <c r="BT2611" s="233"/>
      <c r="BU2611" s="233"/>
      <c r="BV2611" s="233"/>
      <c r="BW2611" s="233"/>
      <c r="BX2611" s="233"/>
      <c r="BY2611" s="233"/>
      <c r="BZ2611" s="233"/>
      <c r="CA2611" s="233"/>
      <c r="CB2611" s="233"/>
      <c r="CC2611" s="233"/>
      <c r="CD2611" s="233"/>
      <c r="CE2611" s="233"/>
      <c r="CF2611" s="233"/>
      <c r="CG2611" s="233"/>
      <c r="CH2611" s="233"/>
      <c r="CI2611" s="233"/>
      <c r="CJ2611" s="233"/>
      <c r="CK2611" s="233"/>
      <c r="CL2611" s="233"/>
      <c r="CM2611" s="233"/>
      <c r="CN2611" s="233"/>
      <c r="CO2611" s="233"/>
      <c r="CP2611" s="233"/>
      <c r="CQ2611" s="233"/>
      <c r="CR2611" s="233"/>
      <c r="CS2611" s="233"/>
      <c r="CT2611" s="233"/>
      <c r="CU2611" s="233"/>
      <c r="CV2611" s="233"/>
      <c r="CW2611" s="233"/>
      <c r="CX2611" s="233"/>
      <c r="CY2611" s="233"/>
      <c r="CZ2611" s="233"/>
      <c r="DA2611" s="233"/>
      <c r="DB2611" s="233"/>
      <c r="DC2611" s="233"/>
      <c r="DD2611" s="233"/>
      <c r="DE2611" s="233"/>
      <c r="DF2611" s="233"/>
      <c r="DG2611" s="233"/>
      <c r="DH2611" s="233"/>
      <c r="DI2611" s="233"/>
      <c r="DJ2611" s="233"/>
      <c r="DK2611" s="233"/>
      <c r="DL2611" s="233"/>
      <c r="DM2611" s="233"/>
      <c r="DN2611" s="233"/>
      <c r="DO2611" s="233"/>
      <c r="DP2611" s="233"/>
      <c r="DQ2611" s="233"/>
      <c r="DR2611" s="233"/>
      <c r="DS2611" s="233"/>
    </row>
    <row r="2612" spans="1:123" ht="24" customHeight="1" x14ac:dyDescent="0.2">
      <c r="A2612" s="369"/>
      <c r="B2612" s="110"/>
      <c r="C2612" s="367" t="s">
        <v>604</v>
      </c>
      <c r="D2612" s="111"/>
      <c r="E2612" s="112"/>
      <c r="F2612" s="113"/>
      <c r="G2612" s="295"/>
    </row>
    <row r="2613" spans="1:123" s="232" customFormat="1" ht="24" customHeight="1" x14ac:dyDescent="0.2">
      <c r="A2613" s="229" t="str">
        <f t="shared" ref="A2613:A2626" si="783">IFERROR(VLOOKUP(C2613,Tabla_Insumos,4,FALSE),"")</f>
        <v/>
      </c>
      <c r="B2613" s="227" t="str">
        <f t="shared" ref="B2613:B2626" si="784">IFERROR(VLOOKUP(C2613,Tabla_Insumos,5,FALSE),"")</f>
        <v/>
      </c>
      <c r="C2613" s="228"/>
      <c r="D2613" s="229" t="str">
        <f t="shared" ref="D2613:D2626" si="785">IFERROR(VLOOKUP(C2613,Tabla_Insumos,2,FALSE),"")</f>
        <v/>
      </c>
      <c r="E2613" s="230"/>
      <c r="F2613" s="231">
        <f t="shared" ref="F2613:F2626" si="786">IFERROR(VLOOKUP(C2613,Tabla_Insumos,3,FALSE),0)</f>
        <v>0</v>
      </c>
      <c r="G2613" s="296">
        <f>ROUND(E2613*F2613,2)</f>
        <v>0</v>
      </c>
    </row>
    <row r="2614" spans="1:123" s="232" customFormat="1" ht="24" customHeight="1" x14ac:dyDescent="0.2">
      <c r="A2614" s="229" t="str">
        <f t="shared" si="783"/>
        <v/>
      </c>
      <c r="B2614" s="227" t="str">
        <f t="shared" si="784"/>
        <v/>
      </c>
      <c r="C2614" s="228"/>
      <c r="D2614" s="229" t="str">
        <f t="shared" si="785"/>
        <v/>
      </c>
      <c r="E2614" s="230"/>
      <c r="F2614" s="231">
        <f t="shared" si="786"/>
        <v>0</v>
      </c>
      <c r="G2614" s="296">
        <f t="shared" ref="G2614:G2626" si="787">ROUND(E2614*F2614,2)</f>
        <v>0</v>
      </c>
    </row>
    <row r="2615" spans="1:123" s="232" customFormat="1" ht="24" customHeight="1" x14ac:dyDescent="0.2">
      <c r="A2615" s="229" t="str">
        <f t="shared" si="783"/>
        <v/>
      </c>
      <c r="B2615" s="227" t="str">
        <f t="shared" si="784"/>
        <v/>
      </c>
      <c r="C2615" s="228"/>
      <c r="D2615" s="229" t="str">
        <f t="shared" si="785"/>
        <v/>
      </c>
      <c r="E2615" s="230"/>
      <c r="F2615" s="231">
        <f t="shared" si="786"/>
        <v>0</v>
      </c>
      <c r="G2615" s="296">
        <f t="shared" si="787"/>
        <v>0</v>
      </c>
    </row>
    <row r="2616" spans="1:123" s="232" customFormat="1" ht="24" customHeight="1" x14ac:dyDescent="0.2">
      <c r="A2616" s="229" t="str">
        <f t="shared" si="783"/>
        <v/>
      </c>
      <c r="B2616" s="227" t="str">
        <f t="shared" si="784"/>
        <v/>
      </c>
      <c r="C2616" s="228"/>
      <c r="D2616" s="229" t="str">
        <f t="shared" si="785"/>
        <v/>
      </c>
      <c r="E2616" s="230"/>
      <c r="F2616" s="231">
        <f t="shared" si="786"/>
        <v>0</v>
      </c>
      <c r="G2616" s="296">
        <f t="shared" si="787"/>
        <v>0</v>
      </c>
    </row>
    <row r="2617" spans="1:123" s="232" customFormat="1" ht="24" customHeight="1" x14ac:dyDescent="0.2">
      <c r="A2617" s="229" t="str">
        <f t="shared" si="783"/>
        <v/>
      </c>
      <c r="B2617" s="227" t="str">
        <f t="shared" si="784"/>
        <v/>
      </c>
      <c r="C2617" s="228"/>
      <c r="D2617" s="229" t="str">
        <f t="shared" si="785"/>
        <v/>
      </c>
      <c r="E2617" s="230"/>
      <c r="F2617" s="231">
        <f t="shared" si="786"/>
        <v>0</v>
      </c>
      <c r="G2617" s="296">
        <f t="shared" si="787"/>
        <v>0</v>
      </c>
    </row>
    <row r="2618" spans="1:123" s="232" customFormat="1" ht="24" customHeight="1" x14ac:dyDescent="0.2">
      <c r="A2618" s="229" t="str">
        <f t="shared" si="783"/>
        <v/>
      </c>
      <c r="B2618" s="227" t="str">
        <f t="shared" si="784"/>
        <v/>
      </c>
      <c r="C2618" s="228"/>
      <c r="D2618" s="229" t="str">
        <f t="shared" si="785"/>
        <v/>
      </c>
      <c r="E2618" s="230"/>
      <c r="F2618" s="231">
        <f t="shared" si="786"/>
        <v>0</v>
      </c>
      <c r="G2618" s="296">
        <f t="shared" si="787"/>
        <v>0</v>
      </c>
    </row>
    <row r="2619" spans="1:123" s="232" customFormat="1" ht="24" customHeight="1" x14ac:dyDescent="0.2">
      <c r="A2619" s="229" t="str">
        <f t="shared" si="783"/>
        <v/>
      </c>
      <c r="B2619" s="227" t="str">
        <f t="shared" si="784"/>
        <v/>
      </c>
      <c r="C2619" s="228"/>
      <c r="D2619" s="229" t="str">
        <f t="shared" si="785"/>
        <v/>
      </c>
      <c r="E2619" s="230"/>
      <c r="F2619" s="231">
        <f t="shared" si="786"/>
        <v>0</v>
      </c>
      <c r="G2619" s="296">
        <f t="shared" si="787"/>
        <v>0</v>
      </c>
    </row>
    <row r="2620" spans="1:123" s="232" customFormat="1" ht="24" customHeight="1" x14ac:dyDescent="0.2">
      <c r="A2620" s="229" t="str">
        <f t="shared" si="783"/>
        <v/>
      </c>
      <c r="B2620" s="227" t="str">
        <f t="shared" si="784"/>
        <v/>
      </c>
      <c r="C2620" s="228"/>
      <c r="D2620" s="229" t="str">
        <f t="shared" si="785"/>
        <v/>
      </c>
      <c r="E2620" s="230"/>
      <c r="F2620" s="231">
        <f t="shared" si="786"/>
        <v>0</v>
      </c>
      <c r="G2620" s="296">
        <f t="shared" si="787"/>
        <v>0</v>
      </c>
    </row>
    <row r="2621" spans="1:123" s="232" customFormat="1" ht="24" customHeight="1" x14ac:dyDescent="0.2">
      <c r="A2621" s="229" t="str">
        <f t="shared" si="783"/>
        <v/>
      </c>
      <c r="B2621" s="227" t="str">
        <f t="shared" si="784"/>
        <v/>
      </c>
      <c r="C2621" s="228"/>
      <c r="D2621" s="229" t="str">
        <f t="shared" si="785"/>
        <v/>
      </c>
      <c r="E2621" s="230"/>
      <c r="F2621" s="231">
        <f t="shared" si="786"/>
        <v>0</v>
      </c>
      <c r="G2621" s="296">
        <f t="shared" si="787"/>
        <v>0</v>
      </c>
    </row>
    <row r="2622" spans="1:123" s="232" customFormat="1" ht="24" customHeight="1" x14ac:dyDescent="0.2">
      <c r="A2622" s="229" t="str">
        <f t="shared" si="783"/>
        <v/>
      </c>
      <c r="B2622" s="227" t="str">
        <f t="shared" si="784"/>
        <v/>
      </c>
      <c r="C2622" s="228"/>
      <c r="D2622" s="229" t="str">
        <f t="shared" si="785"/>
        <v/>
      </c>
      <c r="E2622" s="230"/>
      <c r="F2622" s="231">
        <f t="shared" si="786"/>
        <v>0</v>
      </c>
      <c r="G2622" s="296">
        <f t="shared" si="787"/>
        <v>0</v>
      </c>
    </row>
    <row r="2623" spans="1:123" s="232" customFormat="1" ht="24" customHeight="1" x14ac:dyDescent="0.2">
      <c r="A2623" s="229" t="str">
        <f t="shared" si="783"/>
        <v/>
      </c>
      <c r="B2623" s="227" t="str">
        <f t="shared" si="784"/>
        <v/>
      </c>
      <c r="C2623" s="228"/>
      <c r="D2623" s="229" t="str">
        <f t="shared" si="785"/>
        <v/>
      </c>
      <c r="E2623" s="230"/>
      <c r="F2623" s="231">
        <f t="shared" si="786"/>
        <v>0</v>
      </c>
      <c r="G2623" s="296">
        <f t="shared" si="787"/>
        <v>0</v>
      </c>
    </row>
    <row r="2624" spans="1:123" s="232" customFormat="1" ht="24" customHeight="1" x14ac:dyDescent="0.2">
      <c r="A2624" s="229" t="str">
        <f t="shared" si="783"/>
        <v/>
      </c>
      <c r="B2624" s="227" t="str">
        <f t="shared" si="784"/>
        <v/>
      </c>
      <c r="C2624" s="228"/>
      <c r="D2624" s="229" t="str">
        <f t="shared" si="785"/>
        <v/>
      </c>
      <c r="E2624" s="230"/>
      <c r="F2624" s="231">
        <f t="shared" si="786"/>
        <v>0</v>
      </c>
      <c r="G2624" s="296">
        <f t="shared" si="787"/>
        <v>0</v>
      </c>
    </row>
    <row r="2625" spans="1:7" s="232" customFormat="1" ht="24" customHeight="1" x14ac:dyDescent="0.2">
      <c r="A2625" s="229" t="str">
        <f t="shared" si="783"/>
        <v/>
      </c>
      <c r="B2625" s="227" t="str">
        <f t="shared" si="784"/>
        <v/>
      </c>
      <c r="C2625" s="228"/>
      <c r="D2625" s="229" t="str">
        <f t="shared" si="785"/>
        <v/>
      </c>
      <c r="E2625" s="230"/>
      <c r="F2625" s="231">
        <f t="shared" si="786"/>
        <v>0</v>
      </c>
      <c r="G2625" s="296">
        <f t="shared" si="787"/>
        <v>0</v>
      </c>
    </row>
    <row r="2626" spans="1:7" s="232" customFormat="1" ht="24" customHeight="1" x14ac:dyDescent="0.2">
      <c r="A2626" s="229" t="str">
        <f t="shared" si="783"/>
        <v/>
      </c>
      <c r="B2626" s="227" t="str">
        <f t="shared" si="784"/>
        <v/>
      </c>
      <c r="C2626" s="228"/>
      <c r="D2626" s="229" t="str">
        <f t="shared" si="785"/>
        <v/>
      </c>
      <c r="E2626" s="230"/>
      <c r="F2626" s="231">
        <f t="shared" si="786"/>
        <v>0</v>
      </c>
      <c r="G2626" s="296">
        <f t="shared" si="787"/>
        <v>0</v>
      </c>
    </row>
    <row r="2627" spans="1:7" ht="24" customHeight="1" x14ac:dyDescent="0.2">
      <c r="A2627" s="297"/>
      <c r="B2627" s="97"/>
      <c r="C2627" s="97"/>
      <c r="D2627" s="103"/>
      <c r="E2627" s="104"/>
      <c r="F2627" s="368" t="s">
        <v>31</v>
      </c>
      <c r="G2627" s="298">
        <f>SUBTOTAL(9,G2613:G2626)</f>
        <v>0</v>
      </c>
    </row>
    <row r="2628" spans="1:7" ht="24" customHeight="1" x14ac:dyDescent="0.2">
      <c r="A2628" s="297"/>
      <c r="B2628" s="97"/>
      <c r="C2628" s="366" t="s">
        <v>605</v>
      </c>
      <c r="D2628" s="103"/>
      <c r="E2628" s="104"/>
      <c r="F2628" s="105"/>
      <c r="G2628" s="299"/>
    </row>
    <row r="2629" spans="1:7" s="232" customFormat="1" ht="24" customHeight="1" x14ac:dyDescent="0.2">
      <c r="A2629" s="229" t="str">
        <f t="shared" ref="A2629:A2636" si="788">IFERROR(VLOOKUP(C2629,Tabla_Insumos,4,FALSE),"")</f>
        <v/>
      </c>
      <c r="B2629" s="227">
        <f t="shared" ref="B2629:B2636" si="789">IFERROR(VLOOKUP(A2629,Tabla_Indices,5,FALSE),"")</f>
        <v>0</v>
      </c>
      <c r="C2629" s="228"/>
      <c r="D2629" s="229" t="str">
        <f t="shared" ref="D2629:D2636" si="790">IFERROR(VLOOKUP(C2629,Tabla_Insumos,2,FALSE),"")</f>
        <v/>
      </c>
      <c r="E2629" s="230"/>
      <c r="F2629" s="231">
        <f t="shared" ref="F2629:F2636" si="791">IFERROR(VLOOKUP(C2629,Tabla_Insumos,3,FALSE),0)</f>
        <v>0</v>
      </c>
      <c r="G2629" s="296">
        <f>ROUND(E2629*F2629,2)</f>
        <v>0</v>
      </c>
    </row>
    <row r="2630" spans="1:7" s="232" customFormat="1" ht="24" customHeight="1" x14ac:dyDescent="0.2">
      <c r="A2630" s="229" t="str">
        <f t="shared" si="788"/>
        <v/>
      </c>
      <c r="B2630" s="227">
        <f t="shared" si="789"/>
        <v>0</v>
      </c>
      <c r="C2630" s="228"/>
      <c r="D2630" s="229" t="str">
        <f t="shared" si="790"/>
        <v/>
      </c>
      <c r="E2630" s="230"/>
      <c r="F2630" s="231">
        <f t="shared" si="791"/>
        <v>0</v>
      </c>
      <c r="G2630" s="296">
        <f>ROUND(E2630*F2630,2)</f>
        <v>0</v>
      </c>
    </row>
    <row r="2631" spans="1:7" s="232" customFormat="1" ht="24" customHeight="1" x14ac:dyDescent="0.2">
      <c r="A2631" s="229" t="str">
        <f t="shared" si="788"/>
        <v/>
      </c>
      <c r="B2631" s="227">
        <f t="shared" si="789"/>
        <v>0</v>
      </c>
      <c r="C2631" s="228"/>
      <c r="D2631" s="229" t="str">
        <f t="shared" si="790"/>
        <v/>
      </c>
      <c r="E2631" s="230"/>
      <c r="F2631" s="231">
        <f t="shared" si="791"/>
        <v>0</v>
      </c>
      <c r="G2631" s="296">
        <f t="shared" ref="G2631:G2636" si="792">ROUND(E2631*F2631,2)</f>
        <v>0</v>
      </c>
    </row>
    <row r="2632" spans="1:7" s="232" customFormat="1" ht="24" customHeight="1" x14ac:dyDescent="0.2">
      <c r="A2632" s="229" t="str">
        <f t="shared" si="788"/>
        <v/>
      </c>
      <c r="B2632" s="227">
        <f t="shared" si="789"/>
        <v>0</v>
      </c>
      <c r="C2632" s="228"/>
      <c r="D2632" s="229" t="str">
        <f t="shared" si="790"/>
        <v/>
      </c>
      <c r="E2632" s="230"/>
      <c r="F2632" s="231">
        <f t="shared" si="791"/>
        <v>0</v>
      </c>
      <c r="G2632" s="296">
        <f t="shared" si="792"/>
        <v>0</v>
      </c>
    </row>
    <row r="2633" spans="1:7" s="232" customFormat="1" ht="24" customHeight="1" x14ac:dyDescent="0.2">
      <c r="A2633" s="229" t="str">
        <f t="shared" si="788"/>
        <v/>
      </c>
      <c r="B2633" s="227">
        <f t="shared" si="789"/>
        <v>0</v>
      </c>
      <c r="C2633" s="228"/>
      <c r="D2633" s="229" t="str">
        <f t="shared" si="790"/>
        <v/>
      </c>
      <c r="E2633" s="230"/>
      <c r="F2633" s="231">
        <f t="shared" si="791"/>
        <v>0</v>
      </c>
      <c r="G2633" s="296">
        <f t="shared" si="792"/>
        <v>0</v>
      </c>
    </row>
    <row r="2634" spans="1:7" s="232" customFormat="1" ht="24" customHeight="1" x14ac:dyDescent="0.2">
      <c r="A2634" s="229" t="str">
        <f t="shared" si="788"/>
        <v/>
      </c>
      <c r="B2634" s="227">
        <f t="shared" si="789"/>
        <v>0</v>
      </c>
      <c r="C2634" s="228"/>
      <c r="D2634" s="229" t="str">
        <f t="shared" si="790"/>
        <v/>
      </c>
      <c r="E2634" s="230"/>
      <c r="F2634" s="231">
        <f t="shared" si="791"/>
        <v>0</v>
      </c>
      <c r="G2634" s="296">
        <f t="shared" si="792"/>
        <v>0</v>
      </c>
    </row>
    <row r="2635" spans="1:7" s="232" customFormat="1" ht="24" customHeight="1" x14ac:dyDescent="0.2">
      <c r="A2635" s="229" t="str">
        <f t="shared" si="788"/>
        <v/>
      </c>
      <c r="B2635" s="227">
        <f t="shared" si="789"/>
        <v>0</v>
      </c>
      <c r="C2635" s="228"/>
      <c r="D2635" s="229" t="str">
        <f t="shared" si="790"/>
        <v/>
      </c>
      <c r="E2635" s="230"/>
      <c r="F2635" s="231">
        <f t="shared" si="791"/>
        <v>0</v>
      </c>
      <c r="G2635" s="296">
        <f t="shared" si="792"/>
        <v>0</v>
      </c>
    </row>
    <row r="2636" spans="1:7" s="232" customFormat="1" ht="24" customHeight="1" x14ac:dyDescent="0.2">
      <c r="A2636" s="229" t="str">
        <f t="shared" si="788"/>
        <v/>
      </c>
      <c r="B2636" s="227">
        <f t="shared" si="789"/>
        <v>0</v>
      </c>
      <c r="C2636" s="228"/>
      <c r="D2636" s="229" t="str">
        <f t="shared" si="790"/>
        <v/>
      </c>
      <c r="E2636" s="230"/>
      <c r="F2636" s="231">
        <f t="shared" si="791"/>
        <v>0</v>
      </c>
      <c r="G2636" s="296">
        <f t="shared" si="792"/>
        <v>0</v>
      </c>
    </row>
    <row r="2637" spans="1:7" ht="24" customHeight="1" x14ac:dyDescent="0.2">
      <c r="A2637" s="297"/>
      <c r="B2637" s="97"/>
      <c r="C2637" s="97"/>
      <c r="D2637" s="103"/>
      <c r="E2637" s="104"/>
      <c r="F2637" s="368" t="s">
        <v>32</v>
      </c>
      <c r="G2637" s="298">
        <f>SUBTOTAL(9,G2629:G2636)</f>
        <v>0</v>
      </c>
    </row>
    <row r="2638" spans="1:7" ht="24" customHeight="1" x14ac:dyDescent="0.2">
      <c r="A2638" s="297"/>
      <c r="B2638" s="97"/>
      <c r="C2638" s="366" t="s">
        <v>606</v>
      </c>
      <c r="D2638" s="103"/>
      <c r="E2638" s="104"/>
      <c r="F2638" s="105"/>
      <c r="G2638" s="299"/>
    </row>
    <row r="2639" spans="1:7" s="232" customFormat="1" ht="24" customHeight="1" x14ac:dyDescent="0.2">
      <c r="A2639" s="229" t="str">
        <f t="shared" ref="A2639:A2647" si="793">IFERROR(VLOOKUP(C2639,Tabla_Insumos,4,FALSE),"")</f>
        <v/>
      </c>
      <c r="B2639" s="227" t="str">
        <f t="shared" ref="B2639:B2647" si="794">IFERROR(VLOOKUP(C2639,Tabla_Insumos,5,FALSE),"")</f>
        <v/>
      </c>
      <c r="C2639" s="228"/>
      <c r="D2639" s="229" t="str">
        <f t="shared" ref="D2639:D2647" si="795">IFERROR(VLOOKUP(C2639,Tabla_Insumos,2,FALSE),"")</f>
        <v/>
      </c>
      <c r="E2639" s="230"/>
      <c r="F2639" s="231">
        <f t="shared" ref="F2639:F2647" si="796">IFERROR(VLOOKUP(C2639,Tabla_Insumos,3,FALSE),0)</f>
        <v>0</v>
      </c>
      <c r="G2639" s="296">
        <f t="shared" ref="G2639:G2647" si="797">ROUND(E2639*F2639,2)</f>
        <v>0</v>
      </c>
    </row>
    <row r="2640" spans="1:7" s="232" customFormat="1" ht="24" customHeight="1" x14ac:dyDescent="0.2">
      <c r="A2640" s="229" t="str">
        <f t="shared" si="793"/>
        <v/>
      </c>
      <c r="B2640" s="227" t="str">
        <f t="shared" si="794"/>
        <v/>
      </c>
      <c r="C2640" s="228"/>
      <c r="D2640" s="229" t="str">
        <f t="shared" si="795"/>
        <v/>
      </c>
      <c r="E2640" s="230"/>
      <c r="F2640" s="231">
        <f t="shared" si="796"/>
        <v>0</v>
      </c>
      <c r="G2640" s="296">
        <f t="shared" si="797"/>
        <v>0</v>
      </c>
    </row>
    <row r="2641" spans="1:7" s="232" customFormat="1" ht="24" customHeight="1" x14ac:dyDescent="0.2">
      <c r="A2641" s="229" t="str">
        <f t="shared" si="793"/>
        <v/>
      </c>
      <c r="B2641" s="227" t="str">
        <f t="shared" si="794"/>
        <v/>
      </c>
      <c r="C2641" s="228"/>
      <c r="D2641" s="229" t="str">
        <f t="shared" si="795"/>
        <v/>
      </c>
      <c r="E2641" s="230"/>
      <c r="F2641" s="231">
        <f t="shared" si="796"/>
        <v>0</v>
      </c>
      <c r="G2641" s="296">
        <f t="shared" si="797"/>
        <v>0</v>
      </c>
    </row>
    <row r="2642" spans="1:7" s="232" customFormat="1" ht="24" customHeight="1" x14ac:dyDescent="0.2">
      <c r="A2642" s="229" t="str">
        <f t="shared" si="793"/>
        <v/>
      </c>
      <c r="B2642" s="227" t="str">
        <f t="shared" si="794"/>
        <v/>
      </c>
      <c r="C2642" s="228"/>
      <c r="D2642" s="229" t="str">
        <f t="shared" si="795"/>
        <v/>
      </c>
      <c r="E2642" s="230"/>
      <c r="F2642" s="231">
        <f t="shared" si="796"/>
        <v>0</v>
      </c>
      <c r="G2642" s="296">
        <f t="shared" si="797"/>
        <v>0</v>
      </c>
    </row>
    <row r="2643" spans="1:7" s="232" customFormat="1" ht="24" customHeight="1" x14ac:dyDescent="0.2">
      <c r="A2643" s="229" t="str">
        <f t="shared" si="793"/>
        <v/>
      </c>
      <c r="B2643" s="227" t="str">
        <f t="shared" si="794"/>
        <v/>
      </c>
      <c r="C2643" s="228"/>
      <c r="D2643" s="229" t="str">
        <f t="shared" si="795"/>
        <v/>
      </c>
      <c r="E2643" s="230"/>
      <c r="F2643" s="231">
        <f t="shared" si="796"/>
        <v>0</v>
      </c>
      <c r="G2643" s="296">
        <f t="shared" si="797"/>
        <v>0</v>
      </c>
    </row>
    <row r="2644" spans="1:7" s="232" customFormat="1" ht="24" customHeight="1" x14ac:dyDescent="0.2">
      <c r="A2644" s="229" t="str">
        <f t="shared" si="793"/>
        <v/>
      </c>
      <c r="B2644" s="227" t="str">
        <f t="shared" si="794"/>
        <v/>
      </c>
      <c r="C2644" s="228"/>
      <c r="D2644" s="229" t="str">
        <f t="shared" si="795"/>
        <v/>
      </c>
      <c r="E2644" s="230"/>
      <c r="F2644" s="231">
        <f t="shared" si="796"/>
        <v>0</v>
      </c>
      <c r="G2644" s="296">
        <f t="shared" si="797"/>
        <v>0</v>
      </c>
    </row>
    <row r="2645" spans="1:7" s="232" customFormat="1" ht="24" customHeight="1" x14ac:dyDescent="0.2">
      <c r="A2645" s="229" t="str">
        <f t="shared" si="793"/>
        <v/>
      </c>
      <c r="B2645" s="227" t="str">
        <f t="shared" si="794"/>
        <v/>
      </c>
      <c r="C2645" s="228"/>
      <c r="D2645" s="229" t="str">
        <f t="shared" si="795"/>
        <v/>
      </c>
      <c r="E2645" s="230"/>
      <c r="F2645" s="231">
        <f t="shared" si="796"/>
        <v>0</v>
      </c>
      <c r="G2645" s="296">
        <f t="shared" si="797"/>
        <v>0</v>
      </c>
    </row>
    <row r="2646" spans="1:7" s="232" customFormat="1" ht="24" customHeight="1" x14ac:dyDescent="0.2">
      <c r="A2646" s="229" t="str">
        <f t="shared" si="793"/>
        <v/>
      </c>
      <c r="B2646" s="227" t="str">
        <f t="shared" si="794"/>
        <v/>
      </c>
      <c r="C2646" s="228"/>
      <c r="D2646" s="229" t="str">
        <f t="shared" si="795"/>
        <v/>
      </c>
      <c r="E2646" s="230"/>
      <c r="F2646" s="231">
        <f t="shared" si="796"/>
        <v>0</v>
      </c>
      <c r="G2646" s="296">
        <f t="shared" si="797"/>
        <v>0</v>
      </c>
    </row>
    <row r="2647" spans="1:7" s="232" customFormat="1" ht="24" customHeight="1" x14ac:dyDescent="0.2">
      <c r="A2647" s="229" t="str">
        <f t="shared" si="793"/>
        <v/>
      </c>
      <c r="B2647" s="227" t="str">
        <f t="shared" si="794"/>
        <v/>
      </c>
      <c r="C2647" s="228"/>
      <c r="D2647" s="229" t="str">
        <f t="shared" si="795"/>
        <v/>
      </c>
      <c r="E2647" s="230"/>
      <c r="F2647" s="231">
        <f t="shared" si="796"/>
        <v>0</v>
      </c>
      <c r="G2647" s="296">
        <f t="shared" si="797"/>
        <v>0</v>
      </c>
    </row>
    <row r="2648" spans="1:7" ht="24" customHeight="1" x14ac:dyDescent="0.2">
      <c r="A2648" s="300"/>
      <c r="B2648" s="103"/>
      <c r="C2648" s="97"/>
      <c r="D2648" s="103"/>
      <c r="E2648" s="104"/>
      <c r="F2648" s="368" t="s">
        <v>33</v>
      </c>
      <c r="G2648" s="298">
        <f>SUBTOTAL(9,G2639:G2647)</f>
        <v>0</v>
      </c>
    </row>
    <row r="2649" spans="1:7" ht="24" customHeight="1" x14ac:dyDescent="0.2">
      <c r="A2649" s="301"/>
      <c r="B2649" s="103"/>
      <c r="C2649" s="97"/>
      <c r="D2649" s="103"/>
      <c r="E2649" s="104"/>
      <c r="F2649" s="105"/>
      <c r="G2649" s="299"/>
    </row>
    <row r="2650" spans="1:7" ht="24" customHeight="1" x14ac:dyDescent="0.2">
      <c r="A2650" s="302" t="str">
        <f>B2608</f>
        <v/>
      </c>
      <c r="B2650" s="303" t="str">
        <f>C2608</f>
        <v/>
      </c>
      <c r="C2650" s="111"/>
      <c r="D2650" s="111" t="s">
        <v>34</v>
      </c>
      <c r="E2650" s="112"/>
      <c r="F2650" s="305" t="s">
        <v>35</v>
      </c>
      <c r="G2650" s="304">
        <f>SUBTOTAL(9,G2613:G2649)</f>
        <v>0</v>
      </c>
    </row>
    <row r="2652" spans="1:7" ht="24" customHeight="1" x14ac:dyDescent="0.2">
      <c r="A2652" s="284" t="s">
        <v>37</v>
      </c>
      <c r="B2652" s="285"/>
      <c r="C2652" s="285"/>
      <c r="D2652" s="285"/>
      <c r="E2652" s="285"/>
      <c r="F2652" s="285"/>
      <c r="G2652" s="286"/>
    </row>
    <row r="2653" spans="1:7" ht="24" customHeight="1" x14ac:dyDescent="0.2">
      <c r="A2653" s="287" t="s">
        <v>602</v>
      </c>
      <c r="B2653" s="99" t="str">
        <f>Comitente</f>
        <v>DIRECCION PROVINCIAL REDES DE GAS</v>
      </c>
      <c r="C2653" s="94"/>
      <c r="D2653" s="100"/>
      <c r="E2653" s="100"/>
      <c r="F2653" s="101"/>
      <c r="G2653" s="288"/>
    </row>
    <row r="2654" spans="1:7" ht="24" customHeight="1" x14ac:dyDescent="0.2">
      <c r="A2654" s="287" t="s">
        <v>603</v>
      </c>
      <c r="B2654" s="99">
        <f>Contratista</f>
        <v>0</v>
      </c>
      <c r="C2654" s="95"/>
      <c r="D2654" s="95"/>
      <c r="E2654" s="95"/>
      <c r="F2654" s="102"/>
      <c r="G2654" s="289"/>
    </row>
    <row r="2655" spans="1:7" ht="24" customHeight="1" x14ac:dyDescent="0.2">
      <c r="A2655" s="287" t="s">
        <v>24</v>
      </c>
      <c r="B2655" s="99" t="str">
        <f>Obra</f>
        <v>“SERVICIO de MANTENIMIENTO de las INSTALACIONES de GAS en los ESTABLECIMIENTOS EDUCATIVOS”</v>
      </c>
      <c r="C2655" s="95"/>
      <c r="D2655" s="95"/>
      <c r="E2655" s="95"/>
      <c r="F2655" s="102" t="s">
        <v>38</v>
      </c>
      <c r="G2655" s="290">
        <f>Fecha_Base</f>
        <v>0</v>
      </c>
    </row>
    <row r="2656" spans="1:7" ht="24" customHeight="1" x14ac:dyDescent="0.2">
      <c r="A2656" s="291" t="s">
        <v>601</v>
      </c>
      <c r="B2656" s="96" t="str">
        <f>Ubicación</f>
        <v>DEPARTAMENTO JACHAL A</v>
      </c>
      <c r="C2656" s="96"/>
      <c r="D2656" s="103"/>
      <c r="E2656" s="104"/>
      <c r="F2656" s="105"/>
      <c r="G2656" s="292"/>
    </row>
    <row r="2657" spans="1:123" ht="24" customHeight="1" x14ac:dyDescent="0.2">
      <c r="A2657" s="291" t="s">
        <v>39</v>
      </c>
      <c r="B2657" s="106" t="str">
        <f>IFERROR(VALUE(LEFT(B2658,FIND(".",B2658)-1)),"")</f>
        <v/>
      </c>
      <c r="C2657" s="97" t="str">
        <f>IFERROR(VLOOKUP(B2657,Tabla_CyP,2,FALSE),"")</f>
        <v/>
      </c>
      <c r="D2657" s="97"/>
      <c r="E2657" s="104"/>
      <c r="F2657" s="105"/>
      <c r="G2657" s="292"/>
    </row>
    <row r="2658" spans="1:123" ht="24" customHeight="1" x14ac:dyDescent="0.2">
      <c r="A2658" s="291" t="s">
        <v>25</v>
      </c>
      <c r="B2658" s="107" t="str">
        <f>IFERROR(VLOOKUP(COUNTIF($A$1:A2658,"ANALISIS DE PRECIOS"),Tabla_NumeroItem,2,FALSE),"")</f>
        <v/>
      </c>
      <c r="C2658" s="97" t="str">
        <f>IFERROR(VLOOKUP(B2658,Tabla_CyP,2,FALSE),"")</f>
        <v/>
      </c>
      <c r="D2658" s="103"/>
      <c r="E2658" s="104"/>
      <c r="F2658" s="102" t="s">
        <v>26</v>
      </c>
      <c r="G2658" s="293" t="str">
        <f>IFERROR(VLOOKUP(B2658,Tabla_CyP,4,FALSE),"")</f>
        <v/>
      </c>
    </row>
    <row r="2659" spans="1:123" ht="24" customHeight="1" x14ac:dyDescent="0.2">
      <c r="A2659" s="291"/>
      <c r="B2659" s="96"/>
      <c r="C2659" s="97"/>
      <c r="D2659" s="103"/>
      <c r="E2659" s="104"/>
      <c r="F2659" s="105"/>
      <c r="G2659" s="292"/>
    </row>
    <row r="2660" spans="1:123" ht="24" customHeight="1" x14ac:dyDescent="0.2">
      <c r="A2660" s="389" t="s">
        <v>507</v>
      </c>
      <c r="B2660" s="390"/>
      <c r="C2660" s="391" t="s">
        <v>0</v>
      </c>
      <c r="D2660" s="391" t="s">
        <v>27</v>
      </c>
      <c r="E2660" s="393" t="s">
        <v>28</v>
      </c>
      <c r="F2660" s="387" t="s">
        <v>29</v>
      </c>
      <c r="G2660" s="387" t="s">
        <v>30</v>
      </c>
    </row>
    <row r="2661" spans="1:123" s="109" customFormat="1" ht="24" customHeight="1" x14ac:dyDescent="0.2">
      <c r="A2661" s="108" t="s">
        <v>508</v>
      </c>
      <c r="B2661" s="108" t="s">
        <v>509</v>
      </c>
      <c r="C2661" s="392"/>
      <c r="D2661" s="392"/>
      <c r="E2661" s="394"/>
      <c r="F2661" s="388"/>
      <c r="G2661" s="388"/>
      <c r="H2661" s="233"/>
      <c r="I2661" s="233"/>
      <c r="J2661" s="233"/>
      <c r="K2661" s="233"/>
      <c r="L2661" s="233"/>
      <c r="M2661" s="233"/>
      <c r="N2661" s="233"/>
      <c r="O2661" s="233"/>
      <c r="P2661" s="233"/>
      <c r="Q2661" s="233"/>
      <c r="R2661" s="233"/>
      <c r="S2661" s="233"/>
      <c r="T2661" s="233"/>
      <c r="U2661" s="233"/>
      <c r="V2661" s="233"/>
      <c r="W2661" s="233"/>
      <c r="X2661" s="233"/>
      <c r="Y2661" s="233"/>
      <c r="Z2661" s="233"/>
      <c r="AA2661" s="233"/>
      <c r="AB2661" s="233"/>
      <c r="AC2661" s="233"/>
      <c r="AD2661" s="233"/>
      <c r="AE2661" s="233"/>
      <c r="AF2661" s="233"/>
      <c r="AG2661" s="233"/>
      <c r="AH2661" s="233"/>
      <c r="AI2661" s="233"/>
      <c r="AJ2661" s="233"/>
      <c r="AK2661" s="233"/>
      <c r="AL2661" s="233"/>
      <c r="AM2661" s="233"/>
      <c r="AN2661" s="233"/>
      <c r="AO2661" s="233"/>
      <c r="AP2661" s="233"/>
      <c r="AQ2661" s="233"/>
      <c r="AR2661" s="233"/>
      <c r="AS2661" s="233"/>
      <c r="AT2661" s="233"/>
      <c r="AU2661" s="233"/>
      <c r="AV2661" s="233"/>
      <c r="AW2661" s="233"/>
      <c r="AX2661" s="233"/>
      <c r="AY2661" s="233"/>
      <c r="AZ2661" s="233"/>
      <c r="BA2661" s="233"/>
      <c r="BB2661" s="233"/>
      <c r="BC2661" s="233"/>
      <c r="BD2661" s="233"/>
      <c r="BE2661" s="233"/>
      <c r="BF2661" s="233"/>
      <c r="BG2661" s="233"/>
      <c r="BH2661" s="233"/>
      <c r="BI2661" s="233"/>
      <c r="BJ2661" s="233"/>
      <c r="BK2661" s="233"/>
      <c r="BL2661" s="233"/>
      <c r="BM2661" s="233"/>
      <c r="BN2661" s="233"/>
      <c r="BO2661" s="233"/>
      <c r="BP2661" s="233"/>
      <c r="BQ2661" s="233"/>
      <c r="BR2661" s="233"/>
      <c r="BS2661" s="233"/>
      <c r="BT2661" s="233"/>
      <c r="BU2661" s="233"/>
      <c r="BV2661" s="233"/>
      <c r="BW2661" s="233"/>
      <c r="BX2661" s="233"/>
      <c r="BY2661" s="233"/>
      <c r="BZ2661" s="233"/>
      <c r="CA2661" s="233"/>
      <c r="CB2661" s="233"/>
      <c r="CC2661" s="233"/>
      <c r="CD2661" s="233"/>
      <c r="CE2661" s="233"/>
      <c r="CF2661" s="233"/>
      <c r="CG2661" s="233"/>
      <c r="CH2661" s="233"/>
      <c r="CI2661" s="233"/>
      <c r="CJ2661" s="233"/>
      <c r="CK2661" s="233"/>
      <c r="CL2661" s="233"/>
      <c r="CM2661" s="233"/>
      <c r="CN2661" s="233"/>
      <c r="CO2661" s="233"/>
      <c r="CP2661" s="233"/>
      <c r="CQ2661" s="233"/>
      <c r="CR2661" s="233"/>
      <c r="CS2661" s="233"/>
      <c r="CT2661" s="233"/>
      <c r="CU2661" s="233"/>
      <c r="CV2661" s="233"/>
      <c r="CW2661" s="233"/>
      <c r="CX2661" s="233"/>
      <c r="CY2661" s="233"/>
      <c r="CZ2661" s="233"/>
      <c r="DA2661" s="233"/>
      <c r="DB2661" s="233"/>
      <c r="DC2661" s="233"/>
      <c r="DD2661" s="233"/>
      <c r="DE2661" s="233"/>
      <c r="DF2661" s="233"/>
      <c r="DG2661" s="233"/>
      <c r="DH2661" s="233"/>
      <c r="DI2661" s="233"/>
      <c r="DJ2661" s="233"/>
      <c r="DK2661" s="233"/>
      <c r="DL2661" s="233"/>
      <c r="DM2661" s="233"/>
      <c r="DN2661" s="233"/>
      <c r="DO2661" s="233"/>
      <c r="DP2661" s="233"/>
      <c r="DQ2661" s="233"/>
      <c r="DR2661" s="233"/>
      <c r="DS2661" s="233"/>
    </row>
    <row r="2662" spans="1:123" ht="24" customHeight="1" x14ac:dyDescent="0.2">
      <c r="A2662" s="369"/>
      <c r="B2662" s="110"/>
      <c r="C2662" s="367" t="s">
        <v>604</v>
      </c>
      <c r="D2662" s="111"/>
      <c r="E2662" s="112"/>
      <c r="F2662" s="113"/>
      <c r="G2662" s="295"/>
    </row>
    <row r="2663" spans="1:123" s="232" customFormat="1" ht="24" customHeight="1" x14ac:dyDescent="0.2">
      <c r="A2663" s="229" t="str">
        <f t="shared" ref="A2663:A2676" si="798">IFERROR(VLOOKUP(C2663,Tabla_Insumos,4,FALSE),"")</f>
        <v/>
      </c>
      <c r="B2663" s="227" t="str">
        <f t="shared" ref="B2663:B2676" si="799">IFERROR(VLOOKUP(C2663,Tabla_Insumos,5,FALSE),"")</f>
        <v/>
      </c>
      <c r="C2663" s="228"/>
      <c r="D2663" s="229" t="str">
        <f t="shared" ref="D2663:D2676" si="800">IFERROR(VLOOKUP(C2663,Tabla_Insumos,2,FALSE),"")</f>
        <v/>
      </c>
      <c r="E2663" s="230"/>
      <c r="F2663" s="231">
        <f t="shared" ref="F2663:F2676" si="801">IFERROR(VLOOKUP(C2663,Tabla_Insumos,3,FALSE),0)</f>
        <v>0</v>
      </c>
      <c r="G2663" s="296">
        <f>ROUND(E2663*F2663,2)</f>
        <v>0</v>
      </c>
    </row>
    <row r="2664" spans="1:123" s="232" customFormat="1" ht="24" customHeight="1" x14ac:dyDescent="0.2">
      <c r="A2664" s="229" t="str">
        <f t="shared" si="798"/>
        <v/>
      </c>
      <c r="B2664" s="227" t="str">
        <f t="shared" si="799"/>
        <v/>
      </c>
      <c r="C2664" s="228"/>
      <c r="D2664" s="229" t="str">
        <f t="shared" si="800"/>
        <v/>
      </c>
      <c r="E2664" s="230"/>
      <c r="F2664" s="231">
        <f t="shared" si="801"/>
        <v>0</v>
      </c>
      <c r="G2664" s="296">
        <f t="shared" ref="G2664:G2676" si="802">ROUND(E2664*F2664,2)</f>
        <v>0</v>
      </c>
    </row>
    <row r="2665" spans="1:123" s="232" customFormat="1" ht="24" customHeight="1" x14ac:dyDescent="0.2">
      <c r="A2665" s="229" t="str">
        <f t="shared" si="798"/>
        <v/>
      </c>
      <c r="B2665" s="227" t="str">
        <f t="shared" si="799"/>
        <v/>
      </c>
      <c r="C2665" s="228"/>
      <c r="D2665" s="229" t="str">
        <f t="shared" si="800"/>
        <v/>
      </c>
      <c r="E2665" s="230"/>
      <c r="F2665" s="231">
        <f t="shared" si="801"/>
        <v>0</v>
      </c>
      <c r="G2665" s="296">
        <f t="shared" si="802"/>
        <v>0</v>
      </c>
    </row>
    <row r="2666" spans="1:123" s="232" customFormat="1" ht="24" customHeight="1" x14ac:dyDescent="0.2">
      <c r="A2666" s="229" t="str">
        <f t="shared" si="798"/>
        <v/>
      </c>
      <c r="B2666" s="227" t="str">
        <f t="shared" si="799"/>
        <v/>
      </c>
      <c r="C2666" s="228"/>
      <c r="D2666" s="229" t="str">
        <f t="shared" si="800"/>
        <v/>
      </c>
      <c r="E2666" s="230"/>
      <c r="F2666" s="231">
        <f t="shared" si="801"/>
        <v>0</v>
      </c>
      <c r="G2666" s="296">
        <f t="shared" si="802"/>
        <v>0</v>
      </c>
    </row>
    <row r="2667" spans="1:123" s="232" customFormat="1" ht="24" customHeight="1" x14ac:dyDescent="0.2">
      <c r="A2667" s="229" t="str">
        <f t="shared" si="798"/>
        <v/>
      </c>
      <c r="B2667" s="227" t="str">
        <f t="shared" si="799"/>
        <v/>
      </c>
      <c r="C2667" s="228"/>
      <c r="D2667" s="229" t="str">
        <f t="shared" si="800"/>
        <v/>
      </c>
      <c r="E2667" s="230"/>
      <c r="F2667" s="231">
        <f t="shared" si="801"/>
        <v>0</v>
      </c>
      <c r="G2667" s="296">
        <f t="shared" si="802"/>
        <v>0</v>
      </c>
    </row>
    <row r="2668" spans="1:123" s="232" customFormat="1" ht="24" customHeight="1" x14ac:dyDescent="0.2">
      <c r="A2668" s="229" t="str">
        <f t="shared" si="798"/>
        <v/>
      </c>
      <c r="B2668" s="227" t="str">
        <f t="shared" si="799"/>
        <v/>
      </c>
      <c r="C2668" s="228"/>
      <c r="D2668" s="229" t="str">
        <f t="shared" si="800"/>
        <v/>
      </c>
      <c r="E2668" s="230"/>
      <c r="F2668" s="231">
        <f t="shared" si="801"/>
        <v>0</v>
      </c>
      <c r="G2668" s="296">
        <f t="shared" si="802"/>
        <v>0</v>
      </c>
    </row>
    <row r="2669" spans="1:123" s="232" customFormat="1" ht="24" customHeight="1" x14ac:dyDescent="0.2">
      <c r="A2669" s="229" t="str">
        <f t="shared" si="798"/>
        <v/>
      </c>
      <c r="B2669" s="227" t="str">
        <f t="shared" si="799"/>
        <v/>
      </c>
      <c r="C2669" s="228"/>
      <c r="D2669" s="229" t="str">
        <f t="shared" si="800"/>
        <v/>
      </c>
      <c r="E2669" s="230"/>
      <c r="F2669" s="231">
        <f t="shared" si="801"/>
        <v>0</v>
      </c>
      <c r="G2669" s="296">
        <f t="shared" si="802"/>
        <v>0</v>
      </c>
    </row>
    <row r="2670" spans="1:123" s="232" customFormat="1" ht="24" customHeight="1" x14ac:dyDescent="0.2">
      <c r="A2670" s="229" t="str">
        <f t="shared" si="798"/>
        <v/>
      </c>
      <c r="B2670" s="227" t="str">
        <f t="shared" si="799"/>
        <v/>
      </c>
      <c r="C2670" s="228"/>
      <c r="D2670" s="229" t="str">
        <f t="shared" si="800"/>
        <v/>
      </c>
      <c r="E2670" s="230"/>
      <c r="F2670" s="231">
        <f t="shared" si="801"/>
        <v>0</v>
      </c>
      <c r="G2670" s="296">
        <f t="shared" si="802"/>
        <v>0</v>
      </c>
    </row>
    <row r="2671" spans="1:123" s="232" customFormat="1" ht="24" customHeight="1" x14ac:dyDescent="0.2">
      <c r="A2671" s="229" t="str">
        <f t="shared" si="798"/>
        <v/>
      </c>
      <c r="B2671" s="227" t="str">
        <f t="shared" si="799"/>
        <v/>
      </c>
      <c r="C2671" s="228"/>
      <c r="D2671" s="229" t="str">
        <f t="shared" si="800"/>
        <v/>
      </c>
      <c r="E2671" s="230"/>
      <c r="F2671" s="231">
        <f t="shared" si="801"/>
        <v>0</v>
      </c>
      <c r="G2671" s="296">
        <f t="shared" si="802"/>
        <v>0</v>
      </c>
    </row>
    <row r="2672" spans="1:123" s="232" customFormat="1" ht="24" customHeight="1" x14ac:dyDescent="0.2">
      <c r="A2672" s="229" t="str">
        <f t="shared" si="798"/>
        <v/>
      </c>
      <c r="B2672" s="227" t="str">
        <f t="shared" si="799"/>
        <v/>
      </c>
      <c r="C2672" s="228"/>
      <c r="D2672" s="229" t="str">
        <f t="shared" si="800"/>
        <v/>
      </c>
      <c r="E2672" s="230"/>
      <c r="F2672" s="231">
        <f t="shared" si="801"/>
        <v>0</v>
      </c>
      <c r="G2672" s="296">
        <f t="shared" si="802"/>
        <v>0</v>
      </c>
    </row>
    <row r="2673" spans="1:7" s="232" customFormat="1" ht="24" customHeight="1" x14ac:dyDescent="0.2">
      <c r="A2673" s="229" t="str">
        <f t="shared" si="798"/>
        <v/>
      </c>
      <c r="B2673" s="227" t="str">
        <f t="shared" si="799"/>
        <v/>
      </c>
      <c r="C2673" s="228"/>
      <c r="D2673" s="229" t="str">
        <f t="shared" si="800"/>
        <v/>
      </c>
      <c r="E2673" s="230"/>
      <c r="F2673" s="231">
        <f t="shared" si="801"/>
        <v>0</v>
      </c>
      <c r="G2673" s="296">
        <f t="shared" si="802"/>
        <v>0</v>
      </c>
    </row>
    <row r="2674" spans="1:7" s="232" customFormat="1" ht="24" customHeight="1" x14ac:dyDescent="0.2">
      <c r="A2674" s="229" t="str">
        <f t="shared" si="798"/>
        <v/>
      </c>
      <c r="B2674" s="227" t="str">
        <f t="shared" si="799"/>
        <v/>
      </c>
      <c r="C2674" s="228"/>
      <c r="D2674" s="229" t="str">
        <f t="shared" si="800"/>
        <v/>
      </c>
      <c r="E2674" s="230"/>
      <c r="F2674" s="231">
        <f t="shared" si="801"/>
        <v>0</v>
      </c>
      <c r="G2674" s="296">
        <f t="shared" si="802"/>
        <v>0</v>
      </c>
    </row>
    <row r="2675" spans="1:7" s="232" customFormat="1" ht="24" customHeight="1" x14ac:dyDescent="0.2">
      <c r="A2675" s="229" t="str">
        <f t="shared" si="798"/>
        <v/>
      </c>
      <c r="B2675" s="227" t="str">
        <f t="shared" si="799"/>
        <v/>
      </c>
      <c r="C2675" s="228"/>
      <c r="D2675" s="229" t="str">
        <f t="shared" si="800"/>
        <v/>
      </c>
      <c r="E2675" s="230"/>
      <c r="F2675" s="231">
        <f t="shared" si="801"/>
        <v>0</v>
      </c>
      <c r="G2675" s="296">
        <f t="shared" si="802"/>
        <v>0</v>
      </c>
    </row>
    <row r="2676" spans="1:7" s="232" customFormat="1" ht="24" customHeight="1" x14ac:dyDescent="0.2">
      <c r="A2676" s="229" t="str">
        <f t="shared" si="798"/>
        <v/>
      </c>
      <c r="B2676" s="227" t="str">
        <f t="shared" si="799"/>
        <v/>
      </c>
      <c r="C2676" s="228"/>
      <c r="D2676" s="229" t="str">
        <f t="shared" si="800"/>
        <v/>
      </c>
      <c r="E2676" s="230"/>
      <c r="F2676" s="231">
        <f t="shared" si="801"/>
        <v>0</v>
      </c>
      <c r="G2676" s="296">
        <f t="shared" si="802"/>
        <v>0</v>
      </c>
    </row>
    <row r="2677" spans="1:7" ht="24" customHeight="1" x14ac:dyDescent="0.2">
      <c r="A2677" s="297"/>
      <c r="B2677" s="97"/>
      <c r="C2677" s="97"/>
      <c r="D2677" s="103"/>
      <c r="E2677" s="104"/>
      <c r="F2677" s="368" t="s">
        <v>31</v>
      </c>
      <c r="G2677" s="298">
        <f>SUBTOTAL(9,G2663:G2676)</f>
        <v>0</v>
      </c>
    </row>
    <row r="2678" spans="1:7" ht="24" customHeight="1" x14ac:dyDescent="0.2">
      <c r="A2678" s="297"/>
      <c r="B2678" s="97"/>
      <c r="C2678" s="366" t="s">
        <v>605</v>
      </c>
      <c r="D2678" s="103"/>
      <c r="E2678" s="104"/>
      <c r="F2678" s="105"/>
      <c r="G2678" s="299"/>
    </row>
    <row r="2679" spans="1:7" s="232" customFormat="1" ht="24" customHeight="1" x14ac:dyDescent="0.2">
      <c r="A2679" s="229" t="str">
        <f t="shared" ref="A2679:A2686" si="803">IFERROR(VLOOKUP(C2679,Tabla_Insumos,4,FALSE),"")</f>
        <v/>
      </c>
      <c r="B2679" s="227">
        <f t="shared" ref="B2679:B2686" si="804">IFERROR(VLOOKUP(A2679,Tabla_Indices,5,FALSE),"")</f>
        <v>0</v>
      </c>
      <c r="C2679" s="228"/>
      <c r="D2679" s="229" t="str">
        <f t="shared" ref="D2679:D2686" si="805">IFERROR(VLOOKUP(C2679,Tabla_Insumos,2,FALSE),"")</f>
        <v/>
      </c>
      <c r="E2679" s="230"/>
      <c r="F2679" s="231">
        <f t="shared" ref="F2679:F2686" si="806">IFERROR(VLOOKUP(C2679,Tabla_Insumos,3,FALSE),0)</f>
        <v>0</v>
      </c>
      <c r="G2679" s="296">
        <f>ROUND(E2679*F2679,2)</f>
        <v>0</v>
      </c>
    </row>
    <row r="2680" spans="1:7" s="232" customFormat="1" ht="24" customHeight="1" x14ac:dyDescent="0.2">
      <c r="A2680" s="229" t="str">
        <f t="shared" si="803"/>
        <v/>
      </c>
      <c r="B2680" s="227">
        <f t="shared" si="804"/>
        <v>0</v>
      </c>
      <c r="C2680" s="228"/>
      <c r="D2680" s="229" t="str">
        <f t="shared" si="805"/>
        <v/>
      </c>
      <c r="E2680" s="230"/>
      <c r="F2680" s="231">
        <f t="shared" si="806"/>
        <v>0</v>
      </c>
      <c r="G2680" s="296">
        <f>ROUND(E2680*F2680,2)</f>
        <v>0</v>
      </c>
    </row>
    <row r="2681" spans="1:7" s="232" customFormat="1" ht="24" customHeight="1" x14ac:dyDescent="0.2">
      <c r="A2681" s="229" t="str">
        <f t="shared" si="803"/>
        <v/>
      </c>
      <c r="B2681" s="227">
        <f t="shared" si="804"/>
        <v>0</v>
      </c>
      <c r="C2681" s="228"/>
      <c r="D2681" s="229" t="str">
        <f t="shared" si="805"/>
        <v/>
      </c>
      <c r="E2681" s="230"/>
      <c r="F2681" s="231">
        <f t="shared" si="806"/>
        <v>0</v>
      </c>
      <c r="G2681" s="296">
        <f t="shared" ref="G2681:G2686" si="807">ROUND(E2681*F2681,2)</f>
        <v>0</v>
      </c>
    </row>
    <row r="2682" spans="1:7" s="232" customFormat="1" ht="24" customHeight="1" x14ac:dyDescent="0.2">
      <c r="A2682" s="229" t="str">
        <f t="shared" si="803"/>
        <v/>
      </c>
      <c r="B2682" s="227">
        <f t="shared" si="804"/>
        <v>0</v>
      </c>
      <c r="C2682" s="228"/>
      <c r="D2682" s="229" t="str">
        <f t="shared" si="805"/>
        <v/>
      </c>
      <c r="E2682" s="230"/>
      <c r="F2682" s="231">
        <f t="shared" si="806"/>
        <v>0</v>
      </c>
      <c r="G2682" s="296">
        <f t="shared" si="807"/>
        <v>0</v>
      </c>
    </row>
    <row r="2683" spans="1:7" s="232" customFormat="1" ht="24" customHeight="1" x14ac:dyDescent="0.2">
      <c r="A2683" s="229" t="str">
        <f t="shared" si="803"/>
        <v/>
      </c>
      <c r="B2683" s="227">
        <f t="shared" si="804"/>
        <v>0</v>
      </c>
      <c r="C2683" s="228"/>
      <c r="D2683" s="229" t="str">
        <f t="shared" si="805"/>
        <v/>
      </c>
      <c r="E2683" s="230"/>
      <c r="F2683" s="231">
        <f t="shared" si="806"/>
        <v>0</v>
      </c>
      <c r="G2683" s="296">
        <f t="shared" si="807"/>
        <v>0</v>
      </c>
    </row>
    <row r="2684" spans="1:7" s="232" customFormat="1" ht="24" customHeight="1" x14ac:dyDescent="0.2">
      <c r="A2684" s="229" t="str">
        <f t="shared" si="803"/>
        <v/>
      </c>
      <c r="B2684" s="227">
        <f t="shared" si="804"/>
        <v>0</v>
      </c>
      <c r="C2684" s="228"/>
      <c r="D2684" s="229" t="str">
        <f t="shared" si="805"/>
        <v/>
      </c>
      <c r="E2684" s="230"/>
      <c r="F2684" s="231">
        <f t="shared" si="806"/>
        <v>0</v>
      </c>
      <c r="G2684" s="296">
        <f t="shared" si="807"/>
        <v>0</v>
      </c>
    </row>
    <row r="2685" spans="1:7" s="232" customFormat="1" ht="24" customHeight="1" x14ac:dyDescent="0.2">
      <c r="A2685" s="229" t="str">
        <f t="shared" si="803"/>
        <v/>
      </c>
      <c r="B2685" s="227">
        <f t="shared" si="804"/>
        <v>0</v>
      </c>
      <c r="C2685" s="228"/>
      <c r="D2685" s="229" t="str">
        <f t="shared" si="805"/>
        <v/>
      </c>
      <c r="E2685" s="230"/>
      <c r="F2685" s="231">
        <f t="shared" si="806"/>
        <v>0</v>
      </c>
      <c r="G2685" s="296">
        <f t="shared" si="807"/>
        <v>0</v>
      </c>
    </row>
    <row r="2686" spans="1:7" s="232" customFormat="1" ht="24" customHeight="1" x14ac:dyDescent="0.2">
      <c r="A2686" s="229" t="str">
        <f t="shared" si="803"/>
        <v/>
      </c>
      <c r="B2686" s="227">
        <f t="shared" si="804"/>
        <v>0</v>
      </c>
      <c r="C2686" s="228"/>
      <c r="D2686" s="229" t="str">
        <f t="shared" si="805"/>
        <v/>
      </c>
      <c r="E2686" s="230"/>
      <c r="F2686" s="231">
        <f t="shared" si="806"/>
        <v>0</v>
      </c>
      <c r="G2686" s="296">
        <f t="shared" si="807"/>
        <v>0</v>
      </c>
    </row>
    <row r="2687" spans="1:7" ht="24" customHeight="1" x14ac:dyDescent="0.2">
      <c r="A2687" s="297"/>
      <c r="B2687" s="97"/>
      <c r="C2687" s="97"/>
      <c r="D2687" s="103"/>
      <c r="E2687" s="104"/>
      <c r="F2687" s="368" t="s">
        <v>32</v>
      </c>
      <c r="G2687" s="298">
        <f>SUBTOTAL(9,G2679:G2686)</f>
        <v>0</v>
      </c>
    </row>
    <row r="2688" spans="1:7" ht="24" customHeight="1" x14ac:dyDescent="0.2">
      <c r="A2688" s="297"/>
      <c r="B2688" s="97"/>
      <c r="C2688" s="366" t="s">
        <v>606</v>
      </c>
      <c r="D2688" s="103"/>
      <c r="E2688" s="104"/>
      <c r="F2688" s="105"/>
      <c r="G2688" s="299"/>
    </row>
    <row r="2689" spans="1:7" s="232" customFormat="1" ht="24" customHeight="1" x14ac:dyDescent="0.2">
      <c r="A2689" s="229" t="str">
        <f t="shared" ref="A2689:A2697" si="808">IFERROR(VLOOKUP(C2689,Tabla_Insumos,4,FALSE),"")</f>
        <v/>
      </c>
      <c r="B2689" s="227" t="str">
        <f t="shared" ref="B2689:B2697" si="809">IFERROR(VLOOKUP(C2689,Tabla_Insumos,5,FALSE),"")</f>
        <v/>
      </c>
      <c r="C2689" s="228"/>
      <c r="D2689" s="229" t="str">
        <f t="shared" ref="D2689:D2697" si="810">IFERROR(VLOOKUP(C2689,Tabla_Insumos,2,FALSE),"")</f>
        <v/>
      </c>
      <c r="E2689" s="230"/>
      <c r="F2689" s="231">
        <f t="shared" ref="F2689:F2697" si="811">IFERROR(VLOOKUP(C2689,Tabla_Insumos,3,FALSE),0)</f>
        <v>0</v>
      </c>
      <c r="G2689" s="296">
        <f t="shared" ref="G2689:G2697" si="812">ROUND(E2689*F2689,2)</f>
        <v>0</v>
      </c>
    </row>
    <row r="2690" spans="1:7" s="232" customFormat="1" ht="24" customHeight="1" x14ac:dyDescent="0.2">
      <c r="A2690" s="229" t="str">
        <f t="shared" si="808"/>
        <v/>
      </c>
      <c r="B2690" s="227" t="str">
        <f t="shared" si="809"/>
        <v/>
      </c>
      <c r="C2690" s="228"/>
      <c r="D2690" s="229" t="str">
        <f t="shared" si="810"/>
        <v/>
      </c>
      <c r="E2690" s="230"/>
      <c r="F2690" s="231">
        <f t="shared" si="811"/>
        <v>0</v>
      </c>
      <c r="G2690" s="296">
        <f t="shared" si="812"/>
        <v>0</v>
      </c>
    </row>
    <row r="2691" spans="1:7" s="232" customFormat="1" ht="24" customHeight="1" x14ac:dyDescent="0.2">
      <c r="A2691" s="229" t="str">
        <f t="shared" si="808"/>
        <v/>
      </c>
      <c r="B2691" s="227" t="str">
        <f t="shared" si="809"/>
        <v/>
      </c>
      <c r="C2691" s="228"/>
      <c r="D2691" s="229" t="str">
        <f t="shared" si="810"/>
        <v/>
      </c>
      <c r="E2691" s="230"/>
      <c r="F2691" s="231">
        <f t="shared" si="811"/>
        <v>0</v>
      </c>
      <c r="G2691" s="296">
        <f t="shared" si="812"/>
        <v>0</v>
      </c>
    </row>
    <row r="2692" spans="1:7" s="232" customFormat="1" ht="24" customHeight="1" x14ac:dyDescent="0.2">
      <c r="A2692" s="229" t="str">
        <f t="shared" si="808"/>
        <v/>
      </c>
      <c r="B2692" s="227" t="str">
        <f t="shared" si="809"/>
        <v/>
      </c>
      <c r="C2692" s="228"/>
      <c r="D2692" s="229" t="str">
        <f t="shared" si="810"/>
        <v/>
      </c>
      <c r="E2692" s="230"/>
      <c r="F2692" s="231">
        <f t="shared" si="811"/>
        <v>0</v>
      </c>
      <c r="G2692" s="296">
        <f t="shared" si="812"/>
        <v>0</v>
      </c>
    </row>
    <row r="2693" spans="1:7" s="232" customFormat="1" ht="24" customHeight="1" x14ac:dyDescent="0.2">
      <c r="A2693" s="229" t="str">
        <f t="shared" si="808"/>
        <v/>
      </c>
      <c r="B2693" s="227" t="str">
        <f t="shared" si="809"/>
        <v/>
      </c>
      <c r="C2693" s="228"/>
      <c r="D2693" s="229" t="str">
        <f t="shared" si="810"/>
        <v/>
      </c>
      <c r="E2693" s="230"/>
      <c r="F2693" s="231">
        <f t="shared" si="811"/>
        <v>0</v>
      </c>
      <c r="G2693" s="296">
        <f t="shared" si="812"/>
        <v>0</v>
      </c>
    </row>
    <row r="2694" spans="1:7" s="232" customFormat="1" ht="24" customHeight="1" x14ac:dyDescent="0.2">
      <c r="A2694" s="229" t="str">
        <f t="shared" si="808"/>
        <v/>
      </c>
      <c r="B2694" s="227" t="str">
        <f t="shared" si="809"/>
        <v/>
      </c>
      <c r="C2694" s="228"/>
      <c r="D2694" s="229" t="str">
        <f t="shared" si="810"/>
        <v/>
      </c>
      <c r="E2694" s="230"/>
      <c r="F2694" s="231">
        <f t="shared" si="811"/>
        <v>0</v>
      </c>
      <c r="G2694" s="296">
        <f t="shared" si="812"/>
        <v>0</v>
      </c>
    </row>
    <row r="2695" spans="1:7" s="232" customFormat="1" ht="24" customHeight="1" x14ac:dyDescent="0.2">
      <c r="A2695" s="229" t="str">
        <f t="shared" si="808"/>
        <v/>
      </c>
      <c r="B2695" s="227" t="str">
        <f t="shared" si="809"/>
        <v/>
      </c>
      <c r="C2695" s="228"/>
      <c r="D2695" s="229" t="str">
        <f t="shared" si="810"/>
        <v/>
      </c>
      <c r="E2695" s="230"/>
      <c r="F2695" s="231">
        <f t="shared" si="811"/>
        <v>0</v>
      </c>
      <c r="G2695" s="296">
        <f t="shared" si="812"/>
        <v>0</v>
      </c>
    </row>
    <row r="2696" spans="1:7" s="232" customFormat="1" ht="24" customHeight="1" x14ac:dyDescent="0.2">
      <c r="A2696" s="229" t="str">
        <f t="shared" si="808"/>
        <v/>
      </c>
      <c r="B2696" s="227" t="str">
        <f t="shared" si="809"/>
        <v/>
      </c>
      <c r="C2696" s="228"/>
      <c r="D2696" s="229" t="str">
        <f t="shared" si="810"/>
        <v/>
      </c>
      <c r="E2696" s="230"/>
      <c r="F2696" s="231">
        <f t="shared" si="811"/>
        <v>0</v>
      </c>
      <c r="G2696" s="296">
        <f t="shared" si="812"/>
        <v>0</v>
      </c>
    </row>
    <row r="2697" spans="1:7" s="232" customFormat="1" ht="24" customHeight="1" x14ac:dyDescent="0.2">
      <c r="A2697" s="229" t="str">
        <f t="shared" si="808"/>
        <v/>
      </c>
      <c r="B2697" s="227" t="str">
        <f t="shared" si="809"/>
        <v/>
      </c>
      <c r="C2697" s="228"/>
      <c r="D2697" s="229" t="str">
        <f t="shared" si="810"/>
        <v/>
      </c>
      <c r="E2697" s="230"/>
      <c r="F2697" s="231">
        <f t="shared" si="811"/>
        <v>0</v>
      </c>
      <c r="G2697" s="296">
        <f t="shared" si="812"/>
        <v>0</v>
      </c>
    </row>
    <row r="2698" spans="1:7" ht="24" customHeight="1" x14ac:dyDescent="0.2">
      <c r="A2698" s="300"/>
      <c r="B2698" s="103"/>
      <c r="C2698" s="97"/>
      <c r="D2698" s="103"/>
      <c r="E2698" s="104"/>
      <c r="F2698" s="368" t="s">
        <v>33</v>
      </c>
      <c r="G2698" s="298">
        <f>SUBTOTAL(9,G2689:G2697)</f>
        <v>0</v>
      </c>
    </row>
    <row r="2699" spans="1:7" ht="24" customHeight="1" x14ac:dyDescent="0.2">
      <c r="A2699" s="301"/>
      <c r="B2699" s="103"/>
      <c r="C2699" s="97"/>
      <c r="D2699" s="103"/>
      <c r="E2699" s="104"/>
      <c r="F2699" s="105"/>
      <c r="G2699" s="299"/>
    </row>
    <row r="2700" spans="1:7" ht="24" customHeight="1" x14ac:dyDescent="0.2">
      <c r="A2700" s="302" t="str">
        <f>B2658</f>
        <v/>
      </c>
      <c r="B2700" s="303" t="str">
        <f>C2658</f>
        <v/>
      </c>
      <c r="C2700" s="111"/>
      <c r="D2700" s="111" t="s">
        <v>34</v>
      </c>
      <c r="E2700" s="112"/>
      <c r="F2700" s="305" t="s">
        <v>35</v>
      </c>
      <c r="G2700" s="304">
        <f>SUBTOTAL(9,G2663:G2699)</f>
        <v>0</v>
      </c>
    </row>
    <row r="2702" spans="1:7" ht="24" customHeight="1" x14ac:dyDescent="0.2">
      <c r="A2702" s="284" t="s">
        <v>37</v>
      </c>
      <c r="B2702" s="285"/>
      <c r="C2702" s="285"/>
      <c r="D2702" s="285"/>
      <c r="E2702" s="285"/>
      <c r="F2702" s="285"/>
      <c r="G2702" s="286"/>
    </row>
    <row r="2703" spans="1:7" ht="24" customHeight="1" x14ac:dyDescent="0.2">
      <c r="A2703" s="287" t="s">
        <v>602</v>
      </c>
      <c r="B2703" s="99" t="str">
        <f>Comitente</f>
        <v>DIRECCION PROVINCIAL REDES DE GAS</v>
      </c>
      <c r="C2703" s="94"/>
      <c r="D2703" s="100"/>
      <c r="E2703" s="100"/>
      <c r="F2703" s="101"/>
      <c r="G2703" s="288"/>
    </row>
    <row r="2704" spans="1:7" ht="24" customHeight="1" x14ac:dyDescent="0.2">
      <c r="A2704" s="287" t="s">
        <v>603</v>
      </c>
      <c r="B2704" s="99">
        <f>Contratista</f>
        <v>0</v>
      </c>
      <c r="C2704" s="95"/>
      <c r="D2704" s="95"/>
      <c r="E2704" s="95"/>
      <c r="F2704" s="102"/>
      <c r="G2704" s="289"/>
    </row>
    <row r="2705" spans="1:123" ht="24" customHeight="1" x14ac:dyDescent="0.2">
      <c r="A2705" s="287" t="s">
        <v>24</v>
      </c>
      <c r="B2705" s="99" t="str">
        <f>Obra</f>
        <v>“SERVICIO de MANTENIMIENTO de las INSTALACIONES de GAS en los ESTABLECIMIENTOS EDUCATIVOS”</v>
      </c>
      <c r="C2705" s="95"/>
      <c r="D2705" s="95"/>
      <c r="E2705" s="95"/>
      <c r="F2705" s="102" t="s">
        <v>38</v>
      </c>
      <c r="G2705" s="290">
        <f>Fecha_Base</f>
        <v>0</v>
      </c>
    </row>
    <row r="2706" spans="1:123" ht="24" customHeight="1" x14ac:dyDescent="0.2">
      <c r="A2706" s="291" t="s">
        <v>601</v>
      </c>
      <c r="B2706" s="96" t="str">
        <f>Ubicación</f>
        <v>DEPARTAMENTO JACHAL A</v>
      </c>
      <c r="C2706" s="96"/>
      <c r="D2706" s="103"/>
      <c r="E2706" s="104"/>
      <c r="F2706" s="105"/>
      <c r="G2706" s="292"/>
    </row>
    <row r="2707" spans="1:123" ht="24" customHeight="1" x14ac:dyDescent="0.2">
      <c r="A2707" s="291" t="s">
        <v>39</v>
      </c>
      <c r="B2707" s="106" t="str">
        <f>IFERROR(VALUE(LEFT(B2708,FIND(".",B2708)-1)),"")</f>
        <v/>
      </c>
      <c r="C2707" s="97" t="str">
        <f>IFERROR(VLOOKUP(B2707,Tabla_CyP,2,FALSE),"")</f>
        <v/>
      </c>
      <c r="D2707" s="97"/>
      <c r="E2707" s="104"/>
      <c r="F2707" s="105"/>
      <c r="G2707" s="292"/>
    </row>
    <row r="2708" spans="1:123" ht="24" customHeight="1" x14ac:dyDescent="0.2">
      <c r="A2708" s="291" t="s">
        <v>25</v>
      </c>
      <c r="B2708" s="107" t="str">
        <f>IFERROR(VLOOKUP(COUNTIF($A$1:A2708,"ANALISIS DE PRECIOS"),Tabla_NumeroItem,2,FALSE),"")</f>
        <v/>
      </c>
      <c r="C2708" s="97" t="str">
        <f>IFERROR(VLOOKUP(B2708,Tabla_CyP,2,FALSE),"")</f>
        <v/>
      </c>
      <c r="D2708" s="103"/>
      <c r="E2708" s="104"/>
      <c r="F2708" s="102" t="s">
        <v>26</v>
      </c>
      <c r="G2708" s="293" t="str">
        <f>IFERROR(VLOOKUP(B2708,Tabla_CyP,4,FALSE),"")</f>
        <v/>
      </c>
    </row>
    <row r="2709" spans="1:123" ht="24" customHeight="1" x14ac:dyDescent="0.2">
      <c r="A2709" s="291"/>
      <c r="B2709" s="96"/>
      <c r="C2709" s="97"/>
      <c r="D2709" s="103"/>
      <c r="E2709" s="104"/>
      <c r="F2709" s="105"/>
      <c r="G2709" s="292"/>
    </row>
    <row r="2710" spans="1:123" ht="24" customHeight="1" x14ac:dyDescent="0.2">
      <c r="A2710" s="389" t="s">
        <v>507</v>
      </c>
      <c r="B2710" s="390"/>
      <c r="C2710" s="391" t="s">
        <v>0</v>
      </c>
      <c r="D2710" s="391" t="s">
        <v>27</v>
      </c>
      <c r="E2710" s="393" t="s">
        <v>28</v>
      </c>
      <c r="F2710" s="387" t="s">
        <v>29</v>
      </c>
      <c r="G2710" s="387" t="s">
        <v>30</v>
      </c>
    </row>
    <row r="2711" spans="1:123" s="109" customFormat="1" ht="24" customHeight="1" x14ac:dyDescent="0.2">
      <c r="A2711" s="108" t="s">
        <v>508</v>
      </c>
      <c r="B2711" s="108" t="s">
        <v>509</v>
      </c>
      <c r="C2711" s="392"/>
      <c r="D2711" s="392"/>
      <c r="E2711" s="394"/>
      <c r="F2711" s="388"/>
      <c r="G2711" s="388"/>
      <c r="H2711" s="233"/>
      <c r="I2711" s="233"/>
      <c r="J2711" s="233"/>
      <c r="K2711" s="233"/>
      <c r="L2711" s="233"/>
      <c r="M2711" s="233"/>
      <c r="N2711" s="233"/>
      <c r="O2711" s="233"/>
      <c r="P2711" s="233"/>
      <c r="Q2711" s="233"/>
      <c r="R2711" s="233"/>
      <c r="S2711" s="233"/>
      <c r="T2711" s="233"/>
      <c r="U2711" s="233"/>
      <c r="V2711" s="233"/>
      <c r="W2711" s="233"/>
      <c r="X2711" s="233"/>
      <c r="Y2711" s="233"/>
      <c r="Z2711" s="233"/>
      <c r="AA2711" s="233"/>
      <c r="AB2711" s="233"/>
      <c r="AC2711" s="233"/>
      <c r="AD2711" s="233"/>
      <c r="AE2711" s="233"/>
      <c r="AF2711" s="233"/>
      <c r="AG2711" s="233"/>
      <c r="AH2711" s="233"/>
      <c r="AI2711" s="233"/>
      <c r="AJ2711" s="233"/>
      <c r="AK2711" s="233"/>
      <c r="AL2711" s="233"/>
      <c r="AM2711" s="233"/>
      <c r="AN2711" s="233"/>
      <c r="AO2711" s="233"/>
      <c r="AP2711" s="233"/>
      <c r="AQ2711" s="233"/>
      <c r="AR2711" s="233"/>
      <c r="AS2711" s="233"/>
      <c r="AT2711" s="233"/>
      <c r="AU2711" s="233"/>
      <c r="AV2711" s="233"/>
      <c r="AW2711" s="233"/>
      <c r="AX2711" s="233"/>
      <c r="AY2711" s="233"/>
      <c r="AZ2711" s="233"/>
      <c r="BA2711" s="233"/>
      <c r="BB2711" s="233"/>
      <c r="BC2711" s="233"/>
      <c r="BD2711" s="233"/>
      <c r="BE2711" s="233"/>
      <c r="BF2711" s="233"/>
      <c r="BG2711" s="233"/>
      <c r="BH2711" s="233"/>
      <c r="BI2711" s="233"/>
      <c r="BJ2711" s="233"/>
      <c r="BK2711" s="233"/>
      <c r="BL2711" s="233"/>
      <c r="BM2711" s="233"/>
      <c r="BN2711" s="233"/>
      <c r="BO2711" s="233"/>
      <c r="BP2711" s="233"/>
      <c r="BQ2711" s="233"/>
      <c r="BR2711" s="233"/>
      <c r="BS2711" s="233"/>
      <c r="BT2711" s="233"/>
      <c r="BU2711" s="233"/>
      <c r="BV2711" s="233"/>
      <c r="BW2711" s="233"/>
      <c r="BX2711" s="233"/>
      <c r="BY2711" s="233"/>
      <c r="BZ2711" s="233"/>
      <c r="CA2711" s="233"/>
      <c r="CB2711" s="233"/>
      <c r="CC2711" s="233"/>
      <c r="CD2711" s="233"/>
      <c r="CE2711" s="233"/>
      <c r="CF2711" s="233"/>
      <c r="CG2711" s="233"/>
      <c r="CH2711" s="233"/>
      <c r="CI2711" s="233"/>
      <c r="CJ2711" s="233"/>
      <c r="CK2711" s="233"/>
      <c r="CL2711" s="233"/>
      <c r="CM2711" s="233"/>
      <c r="CN2711" s="233"/>
      <c r="CO2711" s="233"/>
      <c r="CP2711" s="233"/>
      <c r="CQ2711" s="233"/>
      <c r="CR2711" s="233"/>
      <c r="CS2711" s="233"/>
      <c r="CT2711" s="233"/>
      <c r="CU2711" s="233"/>
      <c r="CV2711" s="233"/>
      <c r="CW2711" s="233"/>
      <c r="CX2711" s="233"/>
      <c r="CY2711" s="233"/>
      <c r="CZ2711" s="233"/>
      <c r="DA2711" s="233"/>
      <c r="DB2711" s="233"/>
      <c r="DC2711" s="233"/>
      <c r="DD2711" s="233"/>
      <c r="DE2711" s="233"/>
      <c r="DF2711" s="233"/>
      <c r="DG2711" s="233"/>
      <c r="DH2711" s="233"/>
      <c r="DI2711" s="233"/>
      <c r="DJ2711" s="233"/>
      <c r="DK2711" s="233"/>
      <c r="DL2711" s="233"/>
      <c r="DM2711" s="233"/>
      <c r="DN2711" s="233"/>
      <c r="DO2711" s="233"/>
      <c r="DP2711" s="233"/>
      <c r="DQ2711" s="233"/>
      <c r="DR2711" s="233"/>
      <c r="DS2711" s="233"/>
    </row>
    <row r="2712" spans="1:123" ht="24" customHeight="1" x14ac:dyDescent="0.2">
      <c r="A2712" s="369"/>
      <c r="B2712" s="110"/>
      <c r="C2712" s="367" t="s">
        <v>604</v>
      </c>
      <c r="D2712" s="111"/>
      <c r="E2712" s="112"/>
      <c r="F2712" s="113"/>
      <c r="G2712" s="295"/>
    </row>
    <row r="2713" spans="1:123" s="232" customFormat="1" ht="24" customHeight="1" x14ac:dyDescent="0.2">
      <c r="A2713" s="229" t="str">
        <f t="shared" ref="A2713:A2726" si="813">IFERROR(VLOOKUP(C2713,Tabla_Insumos,4,FALSE),"")</f>
        <v/>
      </c>
      <c r="B2713" s="227" t="str">
        <f t="shared" ref="B2713:B2726" si="814">IFERROR(VLOOKUP(C2713,Tabla_Insumos,5,FALSE),"")</f>
        <v/>
      </c>
      <c r="C2713" s="228"/>
      <c r="D2713" s="229" t="str">
        <f t="shared" ref="D2713:D2726" si="815">IFERROR(VLOOKUP(C2713,Tabla_Insumos,2,FALSE),"")</f>
        <v/>
      </c>
      <c r="E2713" s="230"/>
      <c r="F2713" s="231">
        <f t="shared" ref="F2713:F2726" si="816">IFERROR(VLOOKUP(C2713,Tabla_Insumos,3,FALSE),0)</f>
        <v>0</v>
      </c>
      <c r="G2713" s="296">
        <f>ROUND(E2713*F2713,2)</f>
        <v>0</v>
      </c>
    </row>
    <row r="2714" spans="1:123" s="232" customFormat="1" ht="24" customHeight="1" x14ac:dyDescent="0.2">
      <c r="A2714" s="229" t="str">
        <f t="shared" si="813"/>
        <v/>
      </c>
      <c r="B2714" s="227" t="str">
        <f t="shared" si="814"/>
        <v/>
      </c>
      <c r="C2714" s="228"/>
      <c r="D2714" s="229" t="str">
        <f t="shared" si="815"/>
        <v/>
      </c>
      <c r="E2714" s="230"/>
      <c r="F2714" s="231">
        <f t="shared" si="816"/>
        <v>0</v>
      </c>
      <c r="G2714" s="296">
        <f t="shared" ref="G2714:G2726" si="817">ROUND(E2714*F2714,2)</f>
        <v>0</v>
      </c>
    </row>
    <row r="2715" spans="1:123" s="232" customFormat="1" ht="24" customHeight="1" x14ac:dyDescent="0.2">
      <c r="A2715" s="229" t="str">
        <f t="shared" si="813"/>
        <v/>
      </c>
      <c r="B2715" s="227" t="str">
        <f t="shared" si="814"/>
        <v/>
      </c>
      <c r="C2715" s="228"/>
      <c r="D2715" s="229" t="str">
        <f t="shared" si="815"/>
        <v/>
      </c>
      <c r="E2715" s="230"/>
      <c r="F2715" s="231">
        <f t="shared" si="816"/>
        <v>0</v>
      </c>
      <c r="G2715" s="296">
        <f t="shared" si="817"/>
        <v>0</v>
      </c>
    </row>
    <row r="2716" spans="1:123" s="232" customFormat="1" ht="24" customHeight="1" x14ac:dyDescent="0.2">
      <c r="A2716" s="229" t="str">
        <f t="shared" si="813"/>
        <v/>
      </c>
      <c r="B2716" s="227" t="str">
        <f t="shared" si="814"/>
        <v/>
      </c>
      <c r="C2716" s="228"/>
      <c r="D2716" s="229" t="str">
        <f t="shared" si="815"/>
        <v/>
      </c>
      <c r="E2716" s="230"/>
      <c r="F2716" s="231">
        <f t="shared" si="816"/>
        <v>0</v>
      </c>
      <c r="G2716" s="296">
        <f t="shared" si="817"/>
        <v>0</v>
      </c>
    </row>
    <row r="2717" spans="1:123" s="232" customFormat="1" ht="24" customHeight="1" x14ac:dyDescent="0.2">
      <c r="A2717" s="229" t="str">
        <f t="shared" si="813"/>
        <v/>
      </c>
      <c r="B2717" s="227" t="str">
        <f t="shared" si="814"/>
        <v/>
      </c>
      <c r="C2717" s="228"/>
      <c r="D2717" s="229" t="str">
        <f t="shared" si="815"/>
        <v/>
      </c>
      <c r="E2717" s="230"/>
      <c r="F2717" s="231">
        <f t="shared" si="816"/>
        <v>0</v>
      </c>
      <c r="G2717" s="296">
        <f t="shared" si="817"/>
        <v>0</v>
      </c>
    </row>
    <row r="2718" spans="1:123" s="232" customFormat="1" ht="24" customHeight="1" x14ac:dyDescent="0.2">
      <c r="A2718" s="229" t="str">
        <f t="shared" si="813"/>
        <v/>
      </c>
      <c r="B2718" s="227" t="str">
        <f t="shared" si="814"/>
        <v/>
      </c>
      <c r="C2718" s="228"/>
      <c r="D2718" s="229" t="str">
        <f t="shared" si="815"/>
        <v/>
      </c>
      <c r="E2718" s="230"/>
      <c r="F2718" s="231">
        <f t="shared" si="816"/>
        <v>0</v>
      </c>
      <c r="G2718" s="296">
        <f t="shared" si="817"/>
        <v>0</v>
      </c>
    </row>
    <row r="2719" spans="1:123" s="232" customFormat="1" ht="24" customHeight="1" x14ac:dyDescent="0.2">
      <c r="A2719" s="229" t="str">
        <f t="shared" si="813"/>
        <v/>
      </c>
      <c r="B2719" s="227" t="str">
        <f t="shared" si="814"/>
        <v/>
      </c>
      <c r="C2719" s="228"/>
      <c r="D2719" s="229" t="str">
        <f t="shared" si="815"/>
        <v/>
      </c>
      <c r="E2719" s="230"/>
      <c r="F2719" s="231">
        <f t="shared" si="816"/>
        <v>0</v>
      </c>
      <c r="G2719" s="296">
        <f t="shared" si="817"/>
        <v>0</v>
      </c>
    </row>
    <row r="2720" spans="1:123" s="232" customFormat="1" ht="24" customHeight="1" x14ac:dyDescent="0.2">
      <c r="A2720" s="229" t="str">
        <f t="shared" si="813"/>
        <v/>
      </c>
      <c r="B2720" s="227" t="str">
        <f t="shared" si="814"/>
        <v/>
      </c>
      <c r="C2720" s="228"/>
      <c r="D2720" s="229" t="str">
        <f t="shared" si="815"/>
        <v/>
      </c>
      <c r="E2720" s="230"/>
      <c r="F2720" s="231">
        <f t="shared" si="816"/>
        <v>0</v>
      </c>
      <c r="G2720" s="296">
        <f t="shared" si="817"/>
        <v>0</v>
      </c>
    </row>
    <row r="2721" spans="1:7" s="232" customFormat="1" ht="24" customHeight="1" x14ac:dyDescent="0.2">
      <c r="A2721" s="229" t="str">
        <f t="shared" si="813"/>
        <v/>
      </c>
      <c r="B2721" s="227" t="str">
        <f t="shared" si="814"/>
        <v/>
      </c>
      <c r="C2721" s="228"/>
      <c r="D2721" s="229" t="str">
        <f t="shared" si="815"/>
        <v/>
      </c>
      <c r="E2721" s="230"/>
      <c r="F2721" s="231">
        <f t="shared" si="816"/>
        <v>0</v>
      </c>
      <c r="G2721" s="296">
        <f t="shared" si="817"/>
        <v>0</v>
      </c>
    </row>
    <row r="2722" spans="1:7" s="232" customFormat="1" ht="24" customHeight="1" x14ac:dyDescent="0.2">
      <c r="A2722" s="229" t="str">
        <f t="shared" si="813"/>
        <v/>
      </c>
      <c r="B2722" s="227" t="str">
        <f t="shared" si="814"/>
        <v/>
      </c>
      <c r="C2722" s="228"/>
      <c r="D2722" s="229" t="str">
        <f t="shared" si="815"/>
        <v/>
      </c>
      <c r="E2722" s="230"/>
      <c r="F2722" s="231">
        <f t="shared" si="816"/>
        <v>0</v>
      </c>
      <c r="G2722" s="296">
        <f t="shared" si="817"/>
        <v>0</v>
      </c>
    </row>
    <row r="2723" spans="1:7" s="232" customFormat="1" ht="24" customHeight="1" x14ac:dyDescent="0.2">
      <c r="A2723" s="229" t="str">
        <f t="shared" si="813"/>
        <v/>
      </c>
      <c r="B2723" s="227" t="str">
        <f t="shared" si="814"/>
        <v/>
      </c>
      <c r="C2723" s="228"/>
      <c r="D2723" s="229" t="str">
        <f t="shared" si="815"/>
        <v/>
      </c>
      <c r="E2723" s="230"/>
      <c r="F2723" s="231">
        <f t="shared" si="816"/>
        <v>0</v>
      </c>
      <c r="G2723" s="296">
        <f t="shared" si="817"/>
        <v>0</v>
      </c>
    </row>
    <row r="2724" spans="1:7" s="232" customFormat="1" ht="24" customHeight="1" x14ac:dyDescent="0.2">
      <c r="A2724" s="229" t="str">
        <f t="shared" si="813"/>
        <v/>
      </c>
      <c r="B2724" s="227" t="str">
        <f t="shared" si="814"/>
        <v/>
      </c>
      <c r="C2724" s="228"/>
      <c r="D2724" s="229" t="str">
        <f t="shared" si="815"/>
        <v/>
      </c>
      <c r="E2724" s="230"/>
      <c r="F2724" s="231">
        <f t="shared" si="816"/>
        <v>0</v>
      </c>
      <c r="G2724" s="296">
        <f t="shared" si="817"/>
        <v>0</v>
      </c>
    </row>
    <row r="2725" spans="1:7" s="232" customFormat="1" ht="24" customHeight="1" x14ac:dyDescent="0.2">
      <c r="A2725" s="229" t="str">
        <f t="shared" si="813"/>
        <v/>
      </c>
      <c r="B2725" s="227" t="str">
        <f t="shared" si="814"/>
        <v/>
      </c>
      <c r="C2725" s="228"/>
      <c r="D2725" s="229" t="str">
        <f t="shared" si="815"/>
        <v/>
      </c>
      <c r="E2725" s="230"/>
      <c r="F2725" s="231">
        <f t="shared" si="816"/>
        <v>0</v>
      </c>
      <c r="G2725" s="296">
        <f t="shared" si="817"/>
        <v>0</v>
      </c>
    </row>
    <row r="2726" spans="1:7" s="232" customFormat="1" ht="24" customHeight="1" x14ac:dyDescent="0.2">
      <c r="A2726" s="229" t="str">
        <f t="shared" si="813"/>
        <v/>
      </c>
      <c r="B2726" s="227" t="str">
        <f t="shared" si="814"/>
        <v/>
      </c>
      <c r="C2726" s="228"/>
      <c r="D2726" s="229" t="str">
        <f t="shared" si="815"/>
        <v/>
      </c>
      <c r="E2726" s="230"/>
      <c r="F2726" s="231">
        <f t="shared" si="816"/>
        <v>0</v>
      </c>
      <c r="G2726" s="296">
        <f t="shared" si="817"/>
        <v>0</v>
      </c>
    </row>
    <row r="2727" spans="1:7" ht="24" customHeight="1" x14ac:dyDescent="0.2">
      <c r="A2727" s="297"/>
      <c r="B2727" s="97"/>
      <c r="C2727" s="97"/>
      <c r="D2727" s="103"/>
      <c r="E2727" s="104"/>
      <c r="F2727" s="368" t="s">
        <v>31</v>
      </c>
      <c r="G2727" s="298">
        <f>SUBTOTAL(9,G2713:G2726)</f>
        <v>0</v>
      </c>
    </row>
    <row r="2728" spans="1:7" ht="24" customHeight="1" x14ac:dyDescent="0.2">
      <c r="A2728" s="297"/>
      <c r="B2728" s="97"/>
      <c r="C2728" s="366" t="s">
        <v>605</v>
      </c>
      <c r="D2728" s="103"/>
      <c r="E2728" s="104"/>
      <c r="F2728" s="105"/>
      <c r="G2728" s="299"/>
    </row>
    <row r="2729" spans="1:7" s="232" customFormat="1" ht="24" customHeight="1" x14ac:dyDescent="0.2">
      <c r="A2729" s="229" t="str">
        <f t="shared" ref="A2729:A2736" si="818">IFERROR(VLOOKUP(C2729,Tabla_Insumos,4,FALSE),"")</f>
        <v/>
      </c>
      <c r="B2729" s="227">
        <f t="shared" ref="B2729:B2736" si="819">IFERROR(VLOOKUP(A2729,Tabla_Indices,5,FALSE),"")</f>
        <v>0</v>
      </c>
      <c r="C2729" s="228"/>
      <c r="D2729" s="229" t="str">
        <f t="shared" ref="D2729:D2736" si="820">IFERROR(VLOOKUP(C2729,Tabla_Insumos,2,FALSE),"")</f>
        <v/>
      </c>
      <c r="E2729" s="230"/>
      <c r="F2729" s="231">
        <f t="shared" ref="F2729:F2736" si="821">IFERROR(VLOOKUP(C2729,Tabla_Insumos,3,FALSE),0)</f>
        <v>0</v>
      </c>
      <c r="G2729" s="296">
        <f>ROUND(E2729*F2729,2)</f>
        <v>0</v>
      </c>
    </row>
    <row r="2730" spans="1:7" s="232" customFormat="1" ht="24" customHeight="1" x14ac:dyDescent="0.2">
      <c r="A2730" s="229" t="str">
        <f t="shared" si="818"/>
        <v/>
      </c>
      <c r="B2730" s="227">
        <f t="shared" si="819"/>
        <v>0</v>
      </c>
      <c r="C2730" s="228"/>
      <c r="D2730" s="229" t="str">
        <f t="shared" si="820"/>
        <v/>
      </c>
      <c r="E2730" s="230"/>
      <c r="F2730" s="231">
        <f t="shared" si="821"/>
        <v>0</v>
      </c>
      <c r="G2730" s="296">
        <f>ROUND(E2730*F2730,2)</f>
        <v>0</v>
      </c>
    </row>
    <row r="2731" spans="1:7" s="232" customFormat="1" ht="24" customHeight="1" x14ac:dyDescent="0.2">
      <c r="A2731" s="229" t="str">
        <f t="shared" si="818"/>
        <v/>
      </c>
      <c r="B2731" s="227">
        <f t="shared" si="819"/>
        <v>0</v>
      </c>
      <c r="C2731" s="228"/>
      <c r="D2731" s="229" t="str">
        <f t="shared" si="820"/>
        <v/>
      </c>
      <c r="E2731" s="230"/>
      <c r="F2731" s="231">
        <f t="shared" si="821"/>
        <v>0</v>
      </c>
      <c r="G2731" s="296">
        <f t="shared" ref="G2731:G2736" si="822">ROUND(E2731*F2731,2)</f>
        <v>0</v>
      </c>
    </row>
    <row r="2732" spans="1:7" s="232" customFormat="1" ht="24" customHeight="1" x14ac:dyDescent="0.2">
      <c r="A2732" s="229" t="str">
        <f t="shared" si="818"/>
        <v/>
      </c>
      <c r="B2732" s="227">
        <f t="shared" si="819"/>
        <v>0</v>
      </c>
      <c r="C2732" s="228"/>
      <c r="D2732" s="229" t="str">
        <f t="shared" si="820"/>
        <v/>
      </c>
      <c r="E2732" s="230"/>
      <c r="F2732" s="231">
        <f t="shared" si="821"/>
        <v>0</v>
      </c>
      <c r="G2732" s="296">
        <f t="shared" si="822"/>
        <v>0</v>
      </c>
    </row>
    <row r="2733" spans="1:7" s="232" customFormat="1" ht="24" customHeight="1" x14ac:dyDescent="0.2">
      <c r="A2733" s="229" t="str">
        <f t="shared" si="818"/>
        <v/>
      </c>
      <c r="B2733" s="227">
        <f t="shared" si="819"/>
        <v>0</v>
      </c>
      <c r="C2733" s="228"/>
      <c r="D2733" s="229" t="str">
        <f t="shared" si="820"/>
        <v/>
      </c>
      <c r="E2733" s="230"/>
      <c r="F2733" s="231">
        <f t="shared" si="821"/>
        <v>0</v>
      </c>
      <c r="G2733" s="296">
        <f t="shared" si="822"/>
        <v>0</v>
      </c>
    </row>
    <row r="2734" spans="1:7" s="232" customFormat="1" ht="24" customHeight="1" x14ac:dyDescent="0.2">
      <c r="A2734" s="229" t="str">
        <f t="shared" si="818"/>
        <v/>
      </c>
      <c r="B2734" s="227">
        <f t="shared" si="819"/>
        <v>0</v>
      </c>
      <c r="C2734" s="228"/>
      <c r="D2734" s="229" t="str">
        <f t="shared" si="820"/>
        <v/>
      </c>
      <c r="E2734" s="230"/>
      <c r="F2734" s="231">
        <f t="shared" si="821"/>
        <v>0</v>
      </c>
      <c r="G2734" s="296">
        <f t="shared" si="822"/>
        <v>0</v>
      </c>
    </row>
    <row r="2735" spans="1:7" s="232" customFormat="1" ht="24" customHeight="1" x14ac:dyDescent="0.2">
      <c r="A2735" s="229" t="str">
        <f t="shared" si="818"/>
        <v/>
      </c>
      <c r="B2735" s="227">
        <f t="shared" si="819"/>
        <v>0</v>
      </c>
      <c r="C2735" s="228"/>
      <c r="D2735" s="229" t="str">
        <f t="shared" si="820"/>
        <v/>
      </c>
      <c r="E2735" s="230"/>
      <c r="F2735" s="231">
        <f t="shared" si="821"/>
        <v>0</v>
      </c>
      <c r="G2735" s="296">
        <f t="shared" si="822"/>
        <v>0</v>
      </c>
    </row>
    <row r="2736" spans="1:7" s="232" customFormat="1" ht="24" customHeight="1" x14ac:dyDescent="0.2">
      <c r="A2736" s="229" t="str">
        <f t="shared" si="818"/>
        <v/>
      </c>
      <c r="B2736" s="227">
        <f t="shared" si="819"/>
        <v>0</v>
      </c>
      <c r="C2736" s="228"/>
      <c r="D2736" s="229" t="str">
        <f t="shared" si="820"/>
        <v/>
      </c>
      <c r="E2736" s="230"/>
      <c r="F2736" s="231">
        <f t="shared" si="821"/>
        <v>0</v>
      </c>
      <c r="G2736" s="296">
        <f t="shared" si="822"/>
        <v>0</v>
      </c>
    </row>
    <row r="2737" spans="1:7" ht="24" customHeight="1" x14ac:dyDescent="0.2">
      <c r="A2737" s="297"/>
      <c r="B2737" s="97"/>
      <c r="C2737" s="97"/>
      <c r="D2737" s="103"/>
      <c r="E2737" s="104"/>
      <c r="F2737" s="368" t="s">
        <v>32</v>
      </c>
      <c r="G2737" s="298">
        <f>SUBTOTAL(9,G2729:G2736)</f>
        <v>0</v>
      </c>
    </row>
    <row r="2738" spans="1:7" ht="24" customHeight="1" x14ac:dyDescent="0.2">
      <c r="A2738" s="297"/>
      <c r="B2738" s="97"/>
      <c r="C2738" s="366" t="s">
        <v>606</v>
      </c>
      <c r="D2738" s="103"/>
      <c r="E2738" s="104"/>
      <c r="F2738" s="105"/>
      <c r="G2738" s="299"/>
    </row>
    <row r="2739" spans="1:7" s="232" customFormat="1" ht="24" customHeight="1" x14ac:dyDescent="0.2">
      <c r="A2739" s="229" t="str">
        <f t="shared" ref="A2739:A2747" si="823">IFERROR(VLOOKUP(C2739,Tabla_Insumos,4,FALSE),"")</f>
        <v/>
      </c>
      <c r="B2739" s="227" t="str">
        <f t="shared" ref="B2739:B2747" si="824">IFERROR(VLOOKUP(C2739,Tabla_Insumos,5,FALSE),"")</f>
        <v/>
      </c>
      <c r="C2739" s="228"/>
      <c r="D2739" s="229" t="str">
        <f t="shared" ref="D2739:D2747" si="825">IFERROR(VLOOKUP(C2739,Tabla_Insumos,2,FALSE),"")</f>
        <v/>
      </c>
      <c r="E2739" s="230"/>
      <c r="F2739" s="231">
        <f t="shared" ref="F2739:F2747" si="826">IFERROR(VLOOKUP(C2739,Tabla_Insumos,3,FALSE),0)</f>
        <v>0</v>
      </c>
      <c r="G2739" s="296">
        <f t="shared" ref="G2739:G2747" si="827">ROUND(E2739*F2739,2)</f>
        <v>0</v>
      </c>
    </row>
    <row r="2740" spans="1:7" s="232" customFormat="1" ht="24" customHeight="1" x14ac:dyDescent="0.2">
      <c r="A2740" s="229" t="str">
        <f t="shared" si="823"/>
        <v/>
      </c>
      <c r="B2740" s="227" t="str">
        <f t="shared" si="824"/>
        <v/>
      </c>
      <c r="C2740" s="228"/>
      <c r="D2740" s="229" t="str">
        <f t="shared" si="825"/>
        <v/>
      </c>
      <c r="E2740" s="230"/>
      <c r="F2740" s="231">
        <f t="shared" si="826"/>
        <v>0</v>
      </c>
      <c r="G2740" s="296">
        <f t="shared" si="827"/>
        <v>0</v>
      </c>
    </row>
    <row r="2741" spans="1:7" s="232" customFormat="1" ht="24" customHeight="1" x14ac:dyDescent="0.2">
      <c r="A2741" s="229" t="str">
        <f t="shared" si="823"/>
        <v/>
      </c>
      <c r="B2741" s="227" t="str">
        <f t="shared" si="824"/>
        <v/>
      </c>
      <c r="C2741" s="228"/>
      <c r="D2741" s="229" t="str">
        <f t="shared" si="825"/>
        <v/>
      </c>
      <c r="E2741" s="230"/>
      <c r="F2741" s="231">
        <f t="shared" si="826"/>
        <v>0</v>
      </c>
      <c r="G2741" s="296">
        <f t="shared" si="827"/>
        <v>0</v>
      </c>
    </row>
    <row r="2742" spans="1:7" s="232" customFormat="1" ht="24" customHeight="1" x14ac:dyDescent="0.2">
      <c r="A2742" s="229" t="str">
        <f t="shared" si="823"/>
        <v/>
      </c>
      <c r="B2742" s="227" t="str">
        <f t="shared" si="824"/>
        <v/>
      </c>
      <c r="C2742" s="228"/>
      <c r="D2742" s="229" t="str">
        <f t="shared" si="825"/>
        <v/>
      </c>
      <c r="E2742" s="230"/>
      <c r="F2742" s="231">
        <f t="shared" si="826"/>
        <v>0</v>
      </c>
      <c r="G2742" s="296">
        <f t="shared" si="827"/>
        <v>0</v>
      </c>
    </row>
    <row r="2743" spans="1:7" s="232" customFormat="1" ht="24" customHeight="1" x14ac:dyDescent="0.2">
      <c r="A2743" s="229" t="str">
        <f t="shared" si="823"/>
        <v/>
      </c>
      <c r="B2743" s="227" t="str">
        <f t="shared" si="824"/>
        <v/>
      </c>
      <c r="C2743" s="228"/>
      <c r="D2743" s="229" t="str">
        <f t="shared" si="825"/>
        <v/>
      </c>
      <c r="E2743" s="230"/>
      <c r="F2743" s="231">
        <f t="shared" si="826"/>
        <v>0</v>
      </c>
      <c r="G2743" s="296">
        <f t="shared" si="827"/>
        <v>0</v>
      </c>
    </row>
    <row r="2744" spans="1:7" s="232" customFormat="1" ht="24" customHeight="1" x14ac:dyDescent="0.2">
      <c r="A2744" s="229" t="str">
        <f t="shared" si="823"/>
        <v/>
      </c>
      <c r="B2744" s="227" t="str">
        <f t="shared" si="824"/>
        <v/>
      </c>
      <c r="C2744" s="228"/>
      <c r="D2744" s="229" t="str">
        <f t="shared" si="825"/>
        <v/>
      </c>
      <c r="E2744" s="230"/>
      <c r="F2744" s="231">
        <f t="shared" si="826"/>
        <v>0</v>
      </c>
      <c r="G2744" s="296">
        <f t="shared" si="827"/>
        <v>0</v>
      </c>
    </row>
    <row r="2745" spans="1:7" s="232" customFormat="1" ht="24" customHeight="1" x14ac:dyDescent="0.2">
      <c r="A2745" s="229" t="str">
        <f t="shared" si="823"/>
        <v/>
      </c>
      <c r="B2745" s="227" t="str">
        <f t="shared" si="824"/>
        <v/>
      </c>
      <c r="C2745" s="228"/>
      <c r="D2745" s="229" t="str">
        <f t="shared" si="825"/>
        <v/>
      </c>
      <c r="E2745" s="230"/>
      <c r="F2745" s="231">
        <f t="shared" si="826"/>
        <v>0</v>
      </c>
      <c r="G2745" s="296">
        <f t="shared" si="827"/>
        <v>0</v>
      </c>
    </row>
    <row r="2746" spans="1:7" s="232" customFormat="1" ht="24" customHeight="1" x14ac:dyDescent="0.2">
      <c r="A2746" s="229" t="str">
        <f t="shared" si="823"/>
        <v/>
      </c>
      <c r="B2746" s="227" t="str">
        <f t="shared" si="824"/>
        <v/>
      </c>
      <c r="C2746" s="228"/>
      <c r="D2746" s="229" t="str">
        <f t="shared" si="825"/>
        <v/>
      </c>
      <c r="E2746" s="230"/>
      <c r="F2746" s="231">
        <f t="shared" si="826"/>
        <v>0</v>
      </c>
      <c r="G2746" s="296">
        <f t="shared" si="827"/>
        <v>0</v>
      </c>
    </row>
    <row r="2747" spans="1:7" s="232" customFormat="1" ht="24" customHeight="1" x14ac:dyDescent="0.2">
      <c r="A2747" s="229" t="str">
        <f t="shared" si="823"/>
        <v/>
      </c>
      <c r="B2747" s="227" t="str">
        <f t="shared" si="824"/>
        <v/>
      </c>
      <c r="C2747" s="228"/>
      <c r="D2747" s="229" t="str">
        <f t="shared" si="825"/>
        <v/>
      </c>
      <c r="E2747" s="230"/>
      <c r="F2747" s="231">
        <f t="shared" si="826"/>
        <v>0</v>
      </c>
      <c r="G2747" s="296">
        <f t="shared" si="827"/>
        <v>0</v>
      </c>
    </row>
    <row r="2748" spans="1:7" ht="24" customHeight="1" x14ac:dyDescent="0.2">
      <c r="A2748" s="300"/>
      <c r="B2748" s="103"/>
      <c r="C2748" s="97"/>
      <c r="D2748" s="103"/>
      <c r="E2748" s="104"/>
      <c r="F2748" s="368" t="s">
        <v>33</v>
      </c>
      <c r="G2748" s="298">
        <f>SUBTOTAL(9,G2739:G2747)</f>
        <v>0</v>
      </c>
    </row>
    <row r="2749" spans="1:7" ht="24" customHeight="1" x14ac:dyDescent="0.2">
      <c r="A2749" s="301"/>
      <c r="B2749" s="103"/>
      <c r="C2749" s="97"/>
      <c r="D2749" s="103"/>
      <c r="E2749" s="104"/>
      <c r="F2749" s="105"/>
      <c r="G2749" s="299"/>
    </row>
    <row r="2750" spans="1:7" ht="24" customHeight="1" x14ac:dyDescent="0.2">
      <c r="A2750" s="302" t="str">
        <f>B2708</f>
        <v/>
      </c>
      <c r="B2750" s="303" t="str">
        <f>C2708</f>
        <v/>
      </c>
      <c r="C2750" s="111"/>
      <c r="D2750" s="111" t="s">
        <v>34</v>
      </c>
      <c r="E2750" s="112"/>
      <c r="F2750" s="305" t="s">
        <v>35</v>
      </c>
      <c r="G2750" s="304">
        <f>SUBTOTAL(9,G2713:G2749)</f>
        <v>0</v>
      </c>
    </row>
    <row r="2752" spans="1:7" ht="24" customHeight="1" x14ac:dyDescent="0.2">
      <c r="A2752" s="284" t="s">
        <v>37</v>
      </c>
      <c r="B2752" s="285"/>
      <c r="C2752" s="285"/>
      <c r="D2752" s="285"/>
      <c r="E2752" s="285"/>
      <c r="F2752" s="285"/>
      <c r="G2752" s="286"/>
    </row>
    <row r="2753" spans="1:123" ht="24" customHeight="1" x14ac:dyDescent="0.2">
      <c r="A2753" s="287" t="s">
        <v>602</v>
      </c>
      <c r="B2753" s="99" t="str">
        <f>Comitente</f>
        <v>DIRECCION PROVINCIAL REDES DE GAS</v>
      </c>
      <c r="C2753" s="94"/>
      <c r="D2753" s="100"/>
      <c r="E2753" s="100"/>
      <c r="F2753" s="101"/>
      <c r="G2753" s="288"/>
    </row>
    <row r="2754" spans="1:123" ht="24" customHeight="1" x14ac:dyDescent="0.2">
      <c r="A2754" s="287" t="s">
        <v>603</v>
      </c>
      <c r="B2754" s="99">
        <f>Contratista</f>
        <v>0</v>
      </c>
      <c r="C2754" s="95"/>
      <c r="D2754" s="95"/>
      <c r="E2754" s="95"/>
      <c r="F2754" s="102"/>
      <c r="G2754" s="289"/>
    </row>
    <row r="2755" spans="1:123" ht="24" customHeight="1" x14ac:dyDescent="0.2">
      <c r="A2755" s="287" t="s">
        <v>24</v>
      </c>
      <c r="B2755" s="99" t="str">
        <f>Obra</f>
        <v>“SERVICIO de MANTENIMIENTO de las INSTALACIONES de GAS en los ESTABLECIMIENTOS EDUCATIVOS”</v>
      </c>
      <c r="C2755" s="95"/>
      <c r="D2755" s="95"/>
      <c r="E2755" s="95"/>
      <c r="F2755" s="102" t="s">
        <v>38</v>
      </c>
      <c r="G2755" s="290">
        <f>Fecha_Base</f>
        <v>0</v>
      </c>
    </row>
    <row r="2756" spans="1:123" ht="24" customHeight="1" x14ac:dyDescent="0.2">
      <c r="A2756" s="291" t="s">
        <v>601</v>
      </c>
      <c r="B2756" s="96" t="str">
        <f>Ubicación</f>
        <v>DEPARTAMENTO JACHAL A</v>
      </c>
      <c r="C2756" s="96"/>
      <c r="D2756" s="103"/>
      <c r="E2756" s="104"/>
      <c r="F2756" s="105"/>
      <c r="G2756" s="292"/>
    </row>
    <row r="2757" spans="1:123" ht="24" customHeight="1" x14ac:dyDescent="0.2">
      <c r="A2757" s="291" t="s">
        <v>39</v>
      </c>
      <c r="B2757" s="106" t="str">
        <f>IFERROR(VALUE(LEFT(B2758,FIND(".",B2758)-1)),"")</f>
        <v/>
      </c>
      <c r="C2757" s="97" t="str">
        <f>IFERROR(VLOOKUP(B2757,Tabla_CyP,2,FALSE),"")</f>
        <v/>
      </c>
      <c r="D2757" s="97"/>
      <c r="E2757" s="104"/>
      <c r="F2757" s="105"/>
      <c r="G2757" s="292"/>
    </row>
    <row r="2758" spans="1:123" ht="24" customHeight="1" x14ac:dyDescent="0.2">
      <c r="A2758" s="291" t="s">
        <v>25</v>
      </c>
      <c r="B2758" s="107" t="str">
        <f>IFERROR(VLOOKUP(COUNTIF($A$1:A2758,"ANALISIS DE PRECIOS"),Tabla_NumeroItem,2,FALSE),"")</f>
        <v/>
      </c>
      <c r="C2758" s="97" t="str">
        <f>IFERROR(VLOOKUP(B2758,Tabla_CyP,2,FALSE),"")</f>
        <v/>
      </c>
      <c r="D2758" s="103"/>
      <c r="E2758" s="104"/>
      <c r="F2758" s="102" t="s">
        <v>26</v>
      </c>
      <c r="G2758" s="293" t="str">
        <f>IFERROR(VLOOKUP(B2758,Tabla_CyP,4,FALSE),"")</f>
        <v/>
      </c>
    </row>
    <row r="2759" spans="1:123" ht="24" customHeight="1" x14ac:dyDescent="0.2">
      <c r="A2759" s="291"/>
      <c r="B2759" s="96"/>
      <c r="C2759" s="97"/>
      <c r="D2759" s="103"/>
      <c r="E2759" s="104"/>
      <c r="F2759" s="105"/>
      <c r="G2759" s="292"/>
    </row>
    <row r="2760" spans="1:123" ht="24" customHeight="1" x14ac:dyDescent="0.2">
      <c r="A2760" s="389" t="s">
        <v>507</v>
      </c>
      <c r="B2760" s="390"/>
      <c r="C2760" s="391" t="s">
        <v>0</v>
      </c>
      <c r="D2760" s="391" t="s">
        <v>27</v>
      </c>
      <c r="E2760" s="393" t="s">
        <v>28</v>
      </c>
      <c r="F2760" s="387" t="s">
        <v>29</v>
      </c>
      <c r="G2760" s="387" t="s">
        <v>30</v>
      </c>
    </row>
    <row r="2761" spans="1:123" s="109" customFormat="1" ht="24" customHeight="1" x14ac:dyDescent="0.2">
      <c r="A2761" s="108" t="s">
        <v>508</v>
      </c>
      <c r="B2761" s="108" t="s">
        <v>509</v>
      </c>
      <c r="C2761" s="392"/>
      <c r="D2761" s="392"/>
      <c r="E2761" s="394"/>
      <c r="F2761" s="388"/>
      <c r="G2761" s="388"/>
      <c r="H2761" s="233"/>
      <c r="I2761" s="233"/>
      <c r="J2761" s="233"/>
      <c r="K2761" s="233"/>
      <c r="L2761" s="233"/>
      <c r="M2761" s="233"/>
      <c r="N2761" s="233"/>
      <c r="O2761" s="233"/>
      <c r="P2761" s="233"/>
      <c r="Q2761" s="233"/>
      <c r="R2761" s="233"/>
      <c r="S2761" s="233"/>
      <c r="T2761" s="233"/>
      <c r="U2761" s="233"/>
      <c r="V2761" s="233"/>
      <c r="W2761" s="233"/>
      <c r="X2761" s="233"/>
      <c r="Y2761" s="233"/>
      <c r="Z2761" s="233"/>
      <c r="AA2761" s="233"/>
      <c r="AB2761" s="233"/>
      <c r="AC2761" s="233"/>
      <c r="AD2761" s="233"/>
      <c r="AE2761" s="233"/>
      <c r="AF2761" s="233"/>
      <c r="AG2761" s="233"/>
      <c r="AH2761" s="233"/>
      <c r="AI2761" s="233"/>
      <c r="AJ2761" s="233"/>
      <c r="AK2761" s="233"/>
      <c r="AL2761" s="233"/>
      <c r="AM2761" s="233"/>
      <c r="AN2761" s="233"/>
      <c r="AO2761" s="233"/>
      <c r="AP2761" s="233"/>
      <c r="AQ2761" s="233"/>
      <c r="AR2761" s="233"/>
      <c r="AS2761" s="233"/>
      <c r="AT2761" s="233"/>
      <c r="AU2761" s="233"/>
      <c r="AV2761" s="233"/>
      <c r="AW2761" s="233"/>
      <c r="AX2761" s="233"/>
      <c r="AY2761" s="233"/>
      <c r="AZ2761" s="233"/>
      <c r="BA2761" s="233"/>
      <c r="BB2761" s="233"/>
      <c r="BC2761" s="233"/>
      <c r="BD2761" s="233"/>
      <c r="BE2761" s="233"/>
      <c r="BF2761" s="233"/>
      <c r="BG2761" s="233"/>
      <c r="BH2761" s="233"/>
      <c r="BI2761" s="233"/>
      <c r="BJ2761" s="233"/>
      <c r="BK2761" s="233"/>
      <c r="BL2761" s="233"/>
      <c r="BM2761" s="233"/>
      <c r="BN2761" s="233"/>
      <c r="BO2761" s="233"/>
      <c r="BP2761" s="233"/>
      <c r="BQ2761" s="233"/>
      <c r="BR2761" s="233"/>
      <c r="BS2761" s="233"/>
      <c r="BT2761" s="233"/>
      <c r="BU2761" s="233"/>
      <c r="BV2761" s="233"/>
      <c r="BW2761" s="233"/>
      <c r="BX2761" s="233"/>
      <c r="BY2761" s="233"/>
      <c r="BZ2761" s="233"/>
      <c r="CA2761" s="233"/>
      <c r="CB2761" s="233"/>
      <c r="CC2761" s="233"/>
      <c r="CD2761" s="233"/>
      <c r="CE2761" s="233"/>
      <c r="CF2761" s="233"/>
      <c r="CG2761" s="233"/>
      <c r="CH2761" s="233"/>
      <c r="CI2761" s="233"/>
      <c r="CJ2761" s="233"/>
      <c r="CK2761" s="233"/>
      <c r="CL2761" s="233"/>
      <c r="CM2761" s="233"/>
      <c r="CN2761" s="233"/>
      <c r="CO2761" s="233"/>
      <c r="CP2761" s="233"/>
      <c r="CQ2761" s="233"/>
      <c r="CR2761" s="233"/>
      <c r="CS2761" s="233"/>
      <c r="CT2761" s="233"/>
      <c r="CU2761" s="233"/>
      <c r="CV2761" s="233"/>
      <c r="CW2761" s="233"/>
      <c r="CX2761" s="233"/>
      <c r="CY2761" s="233"/>
      <c r="CZ2761" s="233"/>
      <c r="DA2761" s="233"/>
      <c r="DB2761" s="233"/>
      <c r="DC2761" s="233"/>
      <c r="DD2761" s="233"/>
      <c r="DE2761" s="233"/>
      <c r="DF2761" s="233"/>
      <c r="DG2761" s="233"/>
      <c r="DH2761" s="233"/>
      <c r="DI2761" s="233"/>
      <c r="DJ2761" s="233"/>
      <c r="DK2761" s="233"/>
      <c r="DL2761" s="233"/>
      <c r="DM2761" s="233"/>
      <c r="DN2761" s="233"/>
      <c r="DO2761" s="233"/>
      <c r="DP2761" s="233"/>
      <c r="DQ2761" s="233"/>
      <c r="DR2761" s="233"/>
      <c r="DS2761" s="233"/>
    </row>
    <row r="2762" spans="1:123" ht="24" customHeight="1" x14ac:dyDescent="0.2">
      <c r="A2762" s="369"/>
      <c r="B2762" s="110"/>
      <c r="C2762" s="367" t="s">
        <v>604</v>
      </c>
      <c r="D2762" s="111"/>
      <c r="E2762" s="112"/>
      <c r="F2762" s="113"/>
      <c r="G2762" s="295"/>
    </row>
    <row r="2763" spans="1:123" s="232" customFormat="1" ht="24" customHeight="1" x14ac:dyDescent="0.2">
      <c r="A2763" s="229" t="str">
        <f t="shared" ref="A2763:A2776" si="828">IFERROR(VLOOKUP(C2763,Tabla_Insumos,4,FALSE),"")</f>
        <v/>
      </c>
      <c r="B2763" s="227" t="str">
        <f t="shared" ref="B2763:B2776" si="829">IFERROR(VLOOKUP(C2763,Tabla_Insumos,5,FALSE),"")</f>
        <v/>
      </c>
      <c r="C2763" s="228"/>
      <c r="D2763" s="229" t="str">
        <f t="shared" ref="D2763:D2776" si="830">IFERROR(VLOOKUP(C2763,Tabla_Insumos,2,FALSE),"")</f>
        <v/>
      </c>
      <c r="E2763" s="230"/>
      <c r="F2763" s="231">
        <f t="shared" ref="F2763:F2776" si="831">IFERROR(VLOOKUP(C2763,Tabla_Insumos,3,FALSE),0)</f>
        <v>0</v>
      </c>
      <c r="G2763" s="296">
        <f>ROUND(E2763*F2763,2)</f>
        <v>0</v>
      </c>
    </row>
    <row r="2764" spans="1:123" s="232" customFormat="1" ht="24" customHeight="1" x14ac:dyDescent="0.2">
      <c r="A2764" s="229" t="str">
        <f t="shared" si="828"/>
        <v/>
      </c>
      <c r="B2764" s="227" t="str">
        <f t="shared" si="829"/>
        <v/>
      </c>
      <c r="C2764" s="228"/>
      <c r="D2764" s="229" t="str">
        <f t="shared" si="830"/>
        <v/>
      </c>
      <c r="E2764" s="230"/>
      <c r="F2764" s="231">
        <f t="shared" si="831"/>
        <v>0</v>
      </c>
      <c r="G2764" s="296">
        <f t="shared" ref="G2764:G2776" si="832">ROUND(E2764*F2764,2)</f>
        <v>0</v>
      </c>
    </row>
    <row r="2765" spans="1:123" s="232" customFormat="1" ht="24" customHeight="1" x14ac:dyDescent="0.2">
      <c r="A2765" s="229" t="str">
        <f t="shared" si="828"/>
        <v/>
      </c>
      <c r="B2765" s="227" t="str">
        <f t="shared" si="829"/>
        <v/>
      </c>
      <c r="C2765" s="228"/>
      <c r="D2765" s="229" t="str">
        <f t="shared" si="830"/>
        <v/>
      </c>
      <c r="E2765" s="230"/>
      <c r="F2765" s="231">
        <f t="shared" si="831"/>
        <v>0</v>
      </c>
      <c r="G2765" s="296">
        <f t="shared" si="832"/>
        <v>0</v>
      </c>
    </row>
    <row r="2766" spans="1:123" s="232" customFormat="1" ht="24" customHeight="1" x14ac:dyDescent="0.2">
      <c r="A2766" s="229" t="str">
        <f t="shared" si="828"/>
        <v/>
      </c>
      <c r="B2766" s="227" t="str">
        <f t="shared" si="829"/>
        <v/>
      </c>
      <c r="C2766" s="228"/>
      <c r="D2766" s="229" t="str">
        <f t="shared" si="830"/>
        <v/>
      </c>
      <c r="E2766" s="230"/>
      <c r="F2766" s="231">
        <f t="shared" si="831"/>
        <v>0</v>
      </c>
      <c r="G2766" s="296">
        <f t="shared" si="832"/>
        <v>0</v>
      </c>
    </row>
    <row r="2767" spans="1:123" s="232" customFormat="1" ht="24" customHeight="1" x14ac:dyDescent="0.2">
      <c r="A2767" s="229" t="str">
        <f t="shared" si="828"/>
        <v/>
      </c>
      <c r="B2767" s="227" t="str">
        <f t="shared" si="829"/>
        <v/>
      </c>
      <c r="C2767" s="228"/>
      <c r="D2767" s="229" t="str">
        <f t="shared" si="830"/>
        <v/>
      </c>
      <c r="E2767" s="230"/>
      <c r="F2767" s="231">
        <f t="shared" si="831"/>
        <v>0</v>
      </c>
      <c r="G2767" s="296">
        <f t="shared" si="832"/>
        <v>0</v>
      </c>
    </row>
    <row r="2768" spans="1:123" s="232" customFormat="1" ht="24" customHeight="1" x14ac:dyDescent="0.2">
      <c r="A2768" s="229" t="str">
        <f t="shared" si="828"/>
        <v/>
      </c>
      <c r="B2768" s="227" t="str">
        <f t="shared" si="829"/>
        <v/>
      </c>
      <c r="C2768" s="228"/>
      <c r="D2768" s="229" t="str">
        <f t="shared" si="830"/>
        <v/>
      </c>
      <c r="E2768" s="230"/>
      <c r="F2768" s="231">
        <f t="shared" si="831"/>
        <v>0</v>
      </c>
      <c r="G2768" s="296">
        <f t="shared" si="832"/>
        <v>0</v>
      </c>
    </row>
    <row r="2769" spans="1:7" s="232" customFormat="1" ht="24" customHeight="1" x14ac:dyDescent="0.2">
      <c r="A2769" s="229" t="str">
        <f t="shared" si="828"/>
        <v/>
      </c>
      <c r="B2769" s="227" t="str">
        <f t="shared" si="829"/>
        <v/>
      </c>
      <c r="C2769" s="228"/>
      <c r="D2769" s="229" t="str">
        <f t="shared" si="830"/>
        <v/>
      </c>
      <c r="E2769" s="230"/>
      <c r="F2769" s="231">
        <f t="shared" si="831"/>
        <v>0</v>
      </c>
      <c r="G2769" s="296">
        <f t="shared" si="832"/>
        <v>0</v>
      </c>
    </row>
    <row r="2770" spans="1:7" s="232" customFormat="1" ht="24" customHeight="1" x14ac:dyDescent="0.2">
      <c r="A2770" s="229" t="str">
        <f t="shared" si="828"/>
        <v/>
      </c>
      <c r="B2770" s="227" t="str">
        <f t="shared" si="829"/>
        <v/>
      </c>
      <c r="C2770" s="228"/>
      <c r="D2770" s="229" t="str">
        <f t="shared" si="830"/>
        <v/>
      </c>
      <c r="E2770" s="230"/>
      <c r="F2770" s="231">
        <f t="shared" si="831"/>
        <v>0</v>
      </c>
      <c r="G2770" s="296">
        <f t="shared" si="832"/>
        <v>0</v>
      </c>
    </row>
    <row r="2771" spans="1:7" s="232" customFormat="1" ht="24" customHeight="1" x14ac:dyDescent="0.2">
      <c r="A2771" s="229" t="str">
        <f t="shared" si="828"/>
        <v/>
      </c>
      <c r="B2771" s="227" t="str">
        <f t="shared" si="829"/>
        <v/>
      </c>
      <c r="C2771" s="228"/>
      <c r="D2771" s="229" t="str">
        <f t="shared" si="830"/>
        <v/>
      </c>
      <c r="E2771" s="230"/>
      <c r="F2771" s="231">
        <f t="shared" si="831"/>
        <v>0</v>
      </c>
      <c r="G2771" s="296">
        <f t="shared" si="832"/>
        <v>0</v>
      </c>
    </row>
    <row r="2772" spans="1:7" s="232" customFormat="1" ht="24" customHeight="1" x14ac:dyDescent="0.2">
      <c r="A2772" s="229" t="str">
        <f t="shared" si="828"/>
        <v/>
      </c>
      <c r="B2772" s="227" t="str">
        <f t="shared" si="829"/>
        <v/>
      </c>
      <c r="C2772" s="228"/>
      <c r="D2772" s="229" t="str">
        <f t="shared" si="830"/>
        <v/>
      </c>
      <c r="E2772" s="230"/>
      <c r="F2772" s="231">
        <f t="shared" si="831"/>
        <v>0</v>
      </c>
      <c r="G2772" s="296">
        <f t="shared" si="832"/>
        <v>0</v>
      </c>
    </row>
    <row r="2773" spans="1:7" s="232" customFormat="1" ht="24" customHeight="1" x14ac:dyDescent="0.2">
      <c r="A2773" s="229" t="str">
        <f t="shared" si="828"/>
        <v/>
      </c>
      <c r="B2773" s="227" t="str">
        <f t="shared" si="829"/>
        <v/>
      </c>
      <c r="C2773" s="228"/>
      <c r="D2773" s="229" t="str">
        <f t="shared" si="830"/>
        <v/>
      </c>
      <c r="E2773" s="230"/>
      <c r="F2773" s="231">
        <f t="shared" si="831"/>
        <v>0</v>
      </c>
      <c r="G2773" s="296">
        <f t="shared" si="832"/>
        <v>0</v>
      </c>
    </row>
    <row r="2774" spans="1:7" s="232" customFormat="1" ht="24" customHeight="1" x14ac:dyDescent="0.2">
      <c r="A2774" s="229" t="str">
        <f t="shared" si="828"/>
        <v/>
      </c>
      <c r="B2774" s="227" t="str">
        <f t="shared" si="829"/>
        <v/>
      </c>
      <c r="C2774" s="228"/>
      <c r="D2774" s="229" t="str">
        <f t="shared" si="830"/>
        <v/>
      </c>
      <c r="E2774" s="230"/>
      <c r="F2774" s="231">
        <f t="shared" si="831"/>
        <v>0</v>
      </c>
      <c r="G2774" s="296">
        <f t="shared" si="832"/>
        <v>0</v>
      </c>
    </row>
    <row r="2775" spans="1:7" s="232" customFormat="1" ht="24" customHeight="1" x14ac:dyDescent="0.2">
      <c r="A2775" s="229" t="str">
        <f t="shared" si="828"/>
        <v/>
      </c>
      <c r="B2775" s="227" t="str">
        <f t="shared" si="829"/>
        <v/>
      </c>
      <c r="C2775" s="228"/>
      <c r="D2775" s="229" t="str">
        <f t="shared" si="830"/>
        <v/>
      </c>
      <c r="E2775" s="230"/>
      <c r="F2775" s="231">
        <f t="shared" si="831"/>
        <v>0</v>
      </c>
      <c r="G2775" s="296">
        <f t="shared" si="832"/>
        <v>0</v>
      </c>
    </row>
    <row r="2776" spans="1:7" s="232" customFormat="1" ht="24" customHeight="1" x14ac:dyDescent="0.2">
      <c r="A2776" s="229" t="str">
        <f t="shared" si="828"/>
        <v/>
      </c>
      <c r="B2776" s="227" t="str">
        <f t="shared" si="829"/>
        <v/>
      </c>
      <c r="C2776" s="228"/>
      <c r="D2776" s="229" t="str">
        <f t="shared" si="830"/>
        <v/>
      </c>
      <c r="E2776" s="230"/>
      <c r="F2776" s="231">
        <f t="shared" si="831"/>
        <v>0</v>
      </c>
      <c r="G2776" s="296">
        <f t="shared" si="832"/>
        <v>0</v>
      </c>
    </row>
    <row r="2777" spans="1:7" ht="24" customHeight="1" x14ac:dyDescent="0.2">
      <c r="A2777" s="297"/>
      <c r="B2777" s="97"/>
      <c r="C2777" s="97"/>
      <c r="D2777" s="103"/>
      <c r="E2777" s="104"/>
      <c r="F2777" s="368" t="s">
        <v>31</v>
      </c>
      <c r="G2777" s="298">
        <f>SUBTOTAL(9,G2763:G2776)</f>
        <v>0</v>
      </c>
    </row>
    <row r="2778" spans="1:7" ht="24" customHeight="1" x14ac:dyDescent="0.2">
      <c r="A2778" s="297"/>
      <c r="B2778" s="97"/>
      <c r="C2778" s="366" t="s">
        <v>605</v>
      </c>
      <c r="D2778" s="103"/>
      <c r="E2778" s="104"/>
      <c r="F2778" s="105"/>
      <c r="G2778" s="299"/>
    </row>
    <row r="2779" spans="1:7" s="232" customFormat="1" ht="24" customHeight="1" x14ac:dyDescent="0.2">
      <c r="A2779" s="229" t="str">
        <f t="shared" ref="A2779:A2786" si="833">IFERROR(VLOOKUP(C2779,Tabla_Insumos,4,FALSE),"")</f>
        <v/>
      </c>
      <c r="B2779" s="227">
        <f t="shared" ref="B2779:B2786" si="834">IFERROR(VLOOKUP(A2779,Tabla_Indices,5,FALSE),"")</f>
        <v>0</v>
      </c>
      <c r="C2779" s="228"/>
      <c r="D2779" s="229" t="str">
        <f t="shared" ref="D2779:D2786" si="835">IFERROR(VLOOKUP(C2779,Tabla_Insumos,2,FALSE),"")</f>
        <v/>
      </c>
      <c r="E2779" s="230"/>
      <c r="F2779" s="231">
        <f t="shared" ref="F2779:F2786" si="836">IFERROR(VLOOKUP(C2779,Tabla_Insumos,3,FALSE),0)</f>
        <v>0</v>
      </c>
      <c r="G2779" s="296">
        <f>ROUND(E2779*F2779,2)</f>
        <v>0</v>
      </c>
    </row>
    <row r="2780" spans="1:7" s="232" customFormat="1" ht="24" customHeight="1" x14ac:dyDescent="0.2">
      <c r="A2780" s="229" t="str">
        <f t="shared" si="833"/>
        <v/>
      </c>
      <c r="B2780" s="227">
        <f t="shared" si="834"/>
        <v>0</v>
      </c>
      <c r="C2780" s="228"/>
      <c r="D2780" s="229" t="str">
        <f t="shared" si="835"/>
        <v/>
      </c>
      <c r="E2780" s="230"/>
      <c r="F2780" s="231">
        <f t="shared" si="836"/>
        <v>0</v>
      </c>
      <c r="G2780" s="296">
        <f>ROUND(E2780*F2780,2)</f>
        <v>0</v>
      </c>
    </row>
    <row r="2781" spans="1:7" s="232" customFormat="1" ht="24" customHeight="1" x14ac:dyDescent="0.2">
      <c r="A2781" s="229" t="str">
        <f t="shared" si="833"/>
        <v/>
      </c>
      <c r="B2781" s="227">
        <f t="shared" si="834"/>
        <v>0</v>
      </c>
      <c r="C2781" s="228"/>
      <c r="D2781" s="229" t="str">
        <f t="shared" si="835"/>
        <v/>
      </c>
      <c r="E2781" s="230"/>
      <c r="F2781" s="231">
        <f t="shared" si="836"/>
        <v>0</v>
      </c>
      <c r="G2781" s="296">
        <f t="shared" ref="G2781:G2786" si="837">ROUND(E2781*F2781,2)</f>
        <v>0</v>
      </c>
    </row>
    <row r="2782" spans="1:7" s="232" customFormat="1" ht="24" customHeight="1" x14ac:dyDescent="0.2">
      <c r="A2782" s="229" t="str">
        <f t="shared" si="833"/>
        <v/>
      </c>
      <c r="B2782" s="227">
        <f t="shared" si="834"/>
        <v>0</v>
      </c>
      <c r="C2782" s="228"/>
      <c r="D2782" s="229" t="str">
        <f t="shared" si="835"/>
        <v/>
      </c>
      <c r="E2782" s="230"/>
      <c r="F2782" s="231">
        <f t="shared" si="836"/>
        <v>0</v>
      </c>
      <c r="G2782" s="296">
        <f t="shared" si="837"/>
        <v>0</v>
      </c>
    </row>
    <row r="2783" spans="1:7" s="232" customFormat="1" ht="24" customHeight="1" x14ac:dyDescent="0.2">
      <c r="A2783" s="229" t="str">
        <f t="shared" si="833"/>
        <v/>
      </c>
      <c r="B2783" s="227">
        <f t="shared" si="834"/>
        <v>0</v>
      </c>
      <c r="C2783" s="228"/>
      <c r="D2783" s="229" t="str">
        <f t="shared" si="835"/>
        <v/>
      </c>
      <c r="E2783" s="230"/>
      <c r="F2783" s="231">
        <f t="shared" si="836"/>
        <v>0</v>
      </c>
      <c r="G2783" s="296">
        <f t="shared" si="837"/>
        <v>0</v>
      </c>
    </row>
    <row r="2784" spans="1:7" s="232" customFormat="1" ht="24" customHeight="1" x14ac:dyDescent="0.2">
      <c r="A2784" s="229" t="str">
        <f t="shared" si="833"/>
        <v/>
      </c>
      <c r="B2784" s="227">
        <f t="shared" si="834"/>
        <v>0</v>
      </c>
      <c r="C2784" s="228"/>
      <c r="D2784" s="229" t="str">
        <f t="shared" si="835"/>
        <v/>
      </c>
      <c r="E2784" s="230"/>
      <c r="F2784" s="231">
        <f t="shared" si="836"/>
        <v>0</v>
      </c>
      <c r="G2784" s="296">
        <f t="shared" si="837"/>
        <v>0</v>
      </c>
    </row>
    <row r="2785" spans="1:7" s="232" customFormat="1" ht="24" customHeight="1" x14ac:dyDescent="0.2">
      <c r="A2785" s="229" t="str">
        <f t="shared" si="833"/>
        <v/>
      </c>
      <c r="B2785" s="227">
        <f t="shared" si="834"/>
        <v>0</v>
      </c>
      <c r="C2785" s="228"/>
      <c r="D2785" s="229" t="str">
        <f t="shared" si="835"/>
        <v/>
      </c>
      <c r="E2785" s="230"/>
      <c r="F2785" s="231">
        <f t="shared" si="836"/>
        <v>0</v>
      </c>
      <c r="G2785" s="296">
        <f t="shared" si="837"/>
        <v>0</v>
      </c>
    </row>
    <row r="2786" spans="1:7" s="232" customFormat="1" ht="24" customHeight="1" x14ac:dyDescent="0.2">
      <c r="A2786" s="229" t="str">
        <f t="shared" si="833"/>
        <v/>
      </c>
      <c r="B2786" s="227">
        <f t="shared" si="834"/>
        <v>0</v>
      </c>
      <c r="C2786" s="228"/>
      <c r="D2786" s="229" t="str">
        <f t="shared" si="835"/>
        <v/>
      </c>
      <c r="E2786" s="230"/>
      <c r="F2786" s="231">
        <f t="shared" si="836"/>
        <v>0</v>
      </c>
      <c r="G2786" s="296">
        <f t="shared" si="837"/>
        <v>0</v>
      </c>
    </row>
    <row r="2787" spans="1:7" ht="24" customHeight="1" x14ac:dyDescent="0.2">
      <c r="A2787" s="297"/>
      <c r="B2787" s="97"/>
      <c r="C2787" s="97"/>
      <c r="D2787" s="103"/>
      <c r="E2787" s="104"/>
      <c r="F2787" s="368" t="s">
        <v>32</v>
      </c>
      <c r="G2787" s="298">
        <f>SUBTOTAL(9,G2779:G2786)</f>
        <v>0</v>
      </c>
    </row>
    <row r="2788" spans="1:7" ht="24" customHeight="1" x14ac:dyDescent="0.2">
      <c r="A2788" s="297"/>
      <c r="B2788" s="97"/>
      <c r="C2788" s="366" t="s">
        <v>606</v>
      </c>
      <c r="D2788" s="103"/>
      <c r="E2788" s="104"/>
      <c r="F2788" s="105"/>
      <c r="G2788" s="299"/>
    </row>
    <row r="2789" spans="1:7" s="232" customFormat="1" ht="24" customHeight="1" x14ac:dyDescent="0.2">
      <c r="A2789" s="229" t="str">
        <f t="shared" ref="A2789:A2797" si="838">IFERROR(VLOOKUP(C2789,Tabla_Insumos,4,FALSE),"")</f>
        <v/>
      </c>
      <c r="B2789" s="227" t="str">
        <f t="shared" ref="B2789:B2797" si="839">IFERROR(VLOOKUP(C2789,Tabla_Insumos,5,FALSE),"")</f>
        <v/>
      </c>
      <c r="C2789" s="228"/>
      <c r="D2789" s="229" t="str">
        <f t="shared" ref="D2789:D2797" si="840">IFERROR(VLOOKUP(C2789,Tabla_Insumos,2,FALSE),"")</f>
        <v/>
      </c>
      <c r="E2789" s="230"/>
      <c r="F2789" s="231">
        <f t="shared" ref="F2789:F2797" si="841">IFERROR(VLOOKUP(C2789,Tabla_Insumos,3,FALSE),0)</f>
        <v>0</v>
      </c>
      <c r="G2789" s="296">
        <f t="shared" ref="G2789:G2797" si="842">ROUND(E2789*F2789,2)</f>
        <v>0</v>
      </c>
    </row>
    <row r="2790" spans="1:7" s="232" customFormat="1" ht="24" customHeight="1" x14ac:dyDescent="0.2">
      <c r="A2790" s="229" t="str">
        <f t="shared" si="838"/>
        <v/>
      </c>
      <c r="B2790" s="227" t="str">
        <f t="shared" si="839"/>
        <v/>
      </c>
      <c r="C2790" s="228"/>
      <c r="D2790" s="229" t="str">
        <f t="shared" si="840"/>
        <v/>
      </c>
      <c r="E2790" s="230"/>
      <c r="F2790" s="231">
        <f t="shared" si="841"/>
        <v>0</v>
      </c>
      <c r="G2790" s="296">
        <f t="shared" si="842"/>
        <v>0</v>
      </c>
    </row>
    <row r="2791" spans="1:7" s="232" customFormat="1" ht="24" customHeight="1" x14ac:dyDescent="0.2">
      <c r="A2791" s="229" t="str">
        <f t="shared" si="838"/>
        <v/>
      </c>
      <c r="B2791" s="227" t="str">
        <f t="shared" si="839"/>
        <v/>
      </c>
      <c r="C2791" s="228"/>
      <c r="D2791" s="229" t="str">
        <f t="shared" si="840"/>
        <v/>
      </c>
      <c r="E2791" s="230"/>
      <c r="F2791" s="231">
        <f t="shared" si="841"/>
        <v>0</v>
      </c>
      <c r="G2791" s="296">
        <f t="shared" si="842"/>
        <v>0</v>
      </c>
    </row>
    <row r="2792" spans="1:7" s="232" customFormat="1" ht="24" customHeight="1" x14ac:dyDescent="0.2">
      <c r="A2792" s="229" t="str">
        <f t="shared" si="838"/>
        <v/>
      </c>
      <c r="B2792" s="227" t="str">
        <f t="shared" si="839"/>
        <v/>
      </c>
      <c r="C2792" s="228"/>
      <c r="D2792" s="229" t="str">
        <f t="shared" si="840"/>
        <v/>
      </c>
      <c r="E2792" s="230"/>
      <c r="F2792" s="231">
        <f t="shared" si="841"/>
        <v>0</v>
      </c>
      <c r="G2792" s="296">
        <f t="shared" si="842"/>
        <v>0</v>
      </c>
    </row>
    <row r="2793" spans="1:7" s="232" customFormat="1" ht="24" customHeight="1" x14ac:dyDescent="0.2">
      <c r="A2793" s="229" t="str">
        <f t="shared" si="838"/>
        <v/>
      </c>
      <c r="B2793" s="227" t="str">
        <f t="shared" si="839"/>
        <v/>
      </c>
      <c r="C2793" s="228"/>
      <c r="D2793" s="229" t="str">
        <f t="shared" si="840"/>
        <v/>
      </c>
      <c r="E2793" s="230"/>
      <c r="F2793" s="231">
        <f t="shared" si="841"/>
        <v>0</v>
      </c>
      <c r="G2793" s="296">
        <f t="shared" si="842"/>
        <v>0</v>
      </c>
    </row>
    <row r="2794" spans="1:7" s="232" customFormat="1" ht="24" customHeight="1" x14ac:dyDescent="0.2">
      <c r="A2794" s="229" t="str">
        <f t="shared" si="838"/>
        <v/>
      </c>
      <c r="B2794" s="227" t="str">
        <f t="shared" si="839"/>
        <v/>
      </c>
      <c r="C2794" s="228"/>
      <c r="D2794" s="229" t="str">
        <f t="shared" si="840"/>
        <v/>
      </c>
      <c r="E2794" s="230"/>
      <c r="F2794" s="231">
        <f t="shared" si="841"/>
        <v>0</v>
      </c>
      <c r="G2794" s="296">
        <f t="shared" si="842"/>
        <v>0</v>
      </c>
    </row>
    <row r="2795" spans="1:7" s="232" customFormat="1" ht="24" customHeight="1" x14ac:dyDescent="0.2">
      <c r="A2795" s="229" t="str">
        <f t="shared" si="838"/>
        <v/>
      </c>
      <c r="B2795" s="227" t="str">
        <f t="shared" si="839"/>
        <v/>
      </c>
      <c r="C2795" s="228"/>
      <c r="D2795" s="229" t="str">
        <f t="shared" si="840"/>
        <v/>
      </c>
      <c r="E2795" s="230"/>
      <c r="F2795" s="231">
        <f t="shared" si="841"/>
        <v>0</v>
      </c>
      <c r="G2795" s="296">
        <f t="shared" si="842"/>
        <v>0</v>
      </c>
    </row>
    <row r="2796" spans="1:7" s="232" customFormat="1" ht="24" customHeight="1" x14ac:dyDescent="0.2">
      <c r="A2796" s="229" t="str">
        <f t="shared" si="838"/>
        <v/>
      </c>
      <c r="B2796" s="227" t="str">
        <f t="shared" si="839"/>
        <v/>
      </c>
      <c r="C2796" s="228"/>
      <c r="D2796" s="229" t="str">
        <f t="shared" si="840"/>
        <v/>
      </c>
      <c r="E2796" s="230"/>
      <c r="F2796" s="231">
        <f t="shared" si="841"/>
        <v>0</v>
      </c>
      <c r="G2796" s="296">
        <f t="shared" si="842"/>
        <v>0</v>
      </c>
    </row>
    <row r="2797" spans="1:7" s="232" customFormat="1" ht="24" customHeight="1" x14ac:dyDescent="0.2">
      <c r="A2797" s="229" t="str">
        <f t="shared" si="838"/>
        <v/>
      </c>
      <c r="B2797" s="227" t="str">
        <f t="shared" si="839"/>
        <v/>
      </c>
      <c r="C2797" s="228"/>
      <c r="D2797" s="229" t="str">
        <f t="shared" si="840"/>
        <v/>
      </c>
      <c r="E2797" s="230"/>
      <c r="F2797" s="231">
        <f t="shared" si="841"/>
        <v>0</v>
      </c>
      <c r="G2797" s="296">
        <f t="shared" si="842"/>
        <v>0</v>
      </c>
    </row>
    <row r="2798" spans="1:7" ht="24" customHeight="1" x14ac:dyDescent="0.2">
      <c r="A2798" s="300"/>
      <c r="B2798" s="103"/>
      <c r="C2798" s="97"/>
      <c r="D2798" s="103"/>
      <c r="E2798" s="104"/>
      <c r="F2798" s="368" t="s">
        <v>33</v>
      </c>
      <c r="G2798" s="298">
        <f>SUBTOTAL(9,G2789:G2797)</f>
        <v>0</v>
      </c>
    </row>
    <row r="2799" spans="1:7" ht="24" customHeight="1" x14ac:dyDescent="0.2">
      <c r="A2799" s="301"/>
      <c r="B2799" s="103"/>
      <c r="C2799" s="97"/>
      <c r="D2799" s="103"/>
      <c r="E2799" s="104"/>
      <c r="F2799" s="105"/>
      <c r="G2799" s="299"/>
    </row>
    <row r="2800" spans="1:7" ht="24" customHeight="1" x14ac:dyDescent="0.2">
      <c r="A2800" s="302" t="str">
        <f>B2758</f>
        <v/>
      </c>
      <c r="B2800" s="303" t="str">
        <f>C2758</f>
        <v/>
      </c>
      <c r="C2800" s="111"/>
      <c r="D2800" s="111" t="s">
        <v>34</v>
      </c>
      <c r="E2800" s="112"/>
      <c r="F2800" s="305" t="s">
        <v>35</v>
      </c>
      <c r="G2800" s="304">
        <f>SUBTOTAL(9,G2763:G2799)</f>
        <v>0</v>
      </c>
    </row>
    <row r="2802" spans="1:123" ht="24" customHeight="1" x14ac:dyDescent="0.2">
      <c r="A2802" s="284" t="s">
        <v>37</v>
      </c>
      <c r="B2802" s="285"/>
      <c r="C2802" s="285"/>
      <c r="D2802" s="285"/>
      <c r="E2802" s="285"/>
      <c r="F2802" s="285"/>
      <c r="G2802" s="286"/>
    </row>
    <row r="2803" spans="1:123" ht="24" customHeight="1" x14ac:dyDescent="0.2">
      <c r="A2803" s="287" t="s">
        <v>602</v>
      </c>
      <c r="B2803" s="99" t="str">
        <f>Comitente</f>
        <v>DIRECCION PROVINCIAL REDES DE GAS</v>
      </c>
      <c r="C2803" s="94"/>
      <c r="D2803" s="100"/>
      <c r="E2803" s="100"/>
      <c r="F2803" s="101"/>
      <c r="G2803" s="288"/>
    </row>
    <row r="2804" spans="1:123" ht="24" customHeight="1" x14ac:dyDescent="0.2">
      <c r="A2804" s="287" t="s">
        <v>603</v>
      </c>
      <c r="B2804" s="99">
        <f>Contratista</f>
        <v>0</v>
      </c>
      <c r="C2804" s="95"/>
      <c r="D2804" s="95"/>
      <c r="E2804" s="95"/>
      <c r="F2804" s="102"/>
      <c r="G2804" s="289"/>
    </row>
    <row r="2805" spans="1:123" ht="24" customHeight="1" x14ac:dyDescent="0.2">
      <c r="A2805" s="287" t="s">
        <v>24</v>
      </c>
      <c r="B2805" s="99" t="str">
        <f>Obra</f>
        <v>“SERVICIO de MANTENIMIENTO de las INSTALACIONES de GAS en los ESTABLECIMIENTOS EDUCATIVOS”</v>
      </c>
      <c r="C2805" s="95"/>
      <c r="D2805" s="95"/>
      <c r="E2805" s="95"/>
      <c r="F2805" s="102" t="s">
        <v>38</v>
      </c>
      <c r="G2805" s="290">
        <f>Fecha_Base</f>
        <v>0</v>
      </c>
    </row>
    <row r="2806" spans="1:123" ht="24" customHeight="1" x14ac:dyDescent="0.2">
      <c r="A2806" s="291" t="s">
        <v>601</v>
      </c>
      <c r="B2806" s="96" t="str">
        <f>Ubicación</f>
        <v>DEPARTAMENTO JACHAL A</v>
      </c>
      <c r="C2806" s="96"/>
      <c r="D2806" s="103"/>
      <c r="E2806" s="104"/>
      <c r="F2806" s="105"/>
      <c r="G2806" s="292"/>
    </row>
    <row r="2807" spans="1:123" ht="24" customHeight="1" x14ac:dyDescent="0.2">
      <c r="A2807" s="291" t="s">
        <v>39</v>
      </c>
      <c r="B2807" s="106" t="str">
        <f>IFERROR(VALUE(LEFT(B2808,FIND(".",B2808)-1)),"")</f>
        <v/>
      </c>
      <c r="C2807" s="97" t="str">
        <f>IFERROR(VLOOKUP(B2807,Tabla_CyP,2,FALSE),"")</f>
        <v/>
      </c>
      <c r="D2807" s="97"/>
      <c r="E2807" s="104"/>
      <c r="F2807" s="105"/>
      <c r="G2807" s="292"/>
    </row>
    <row r="2808" spans="1:123" ht="24" customHeight="1" x14ac:dyDescent="0.2">
      <c r="A2808" s="291" t="s">
        <v>25</v>
      </c>
      <c r="B2808" s="107" t="str">
        <f>IFERROR(VLOOKUP(COUNTIF($A$1:A2808,"ANALISIS DE PRECIOS"),Tabla_NumeroItem,2,FALSE),"")</f>
        <v/>
      </c>
      <c r="C2808" s="97" t="str">
        <f>IFERROR(VLOOKUP(B2808,Tabla_CyP,2,FALSE),"")</f>
        <v/>
      </c>
      <c r="D2808" s="103"/>
      <c r="E2808" s="104"/>
      <c r="F2808" s="102" t="s">
        <v>26</v>
      </c>
      <c r="G2808" s="293" t="str">
        <f>IFERROR(VLOOKUP(B2808,Tabla_CyP,4,FALSE),"")</f>
        <v/>
      </c>
    </row>
    <row r="2809" spans="1:123" ht="24" customHeight="1" x14ac:dyDescent="0.2">
      <c r="A2809" s="291"/>
      <c r="B2809" s="96"/>
      <c r="C2809" s="97"/>
      <c r="D2809" s="103"/>
      <c r="E2809" s="104"/>
      <c r="F2809" s="105"/>
      <c r="G2809" s="292"/>
    </row>
    <row r="2810" spans="1:123" ht="24" customHeight="1" x14ac:dyDescent="0.2">
      <c r="A2810" s="389" t="s">
        <v>507</v>
      </c>
      <c r="B2810" s="390"/>
      <c r="C2810" s="391" t="s">
        <v>0</v>
      </c>
      <c r="D2810" s="391" t="s">
        <v>27</v>
      </c>
      <c r="E2810" s="393" t="s">
        <v>28</v>
      </c>
      <c r="F2810" s="387" t="s">
        <v>29</v>
      </c>
      <c r="G2810" s="387" t="s">
        <v>30</v>
      </c>
    </row>
    <row r="2811" spans="1:123" s="109" customFormat="1" ht="24" customHeight="1" x14ac:dyDescent="0.2">
      <c r="A2811" s="108" t="s">
        <v>508</v>
      </c>
      <c r="B2811" s="108" t="s">
        <v>509</v>
      </c>
      <c r="C2811" s="392"/>
      <c r="D2811" s="392"/>
      <c r="E2811" s="394"/>
      <c r="F2811" s="388"/>
      <c r="G2811" s="388"/>
      <c r="H2811" s="233"/>
      <c r="I2811" s="233"/>
      <c r="J2811" s="233"/>
      <c r="K2811" s="233"/>
      <c r="L2811" s="233"/>
      <c r="M2811" s="233"/>
      <c r="N2811" s="233"/>
      <c r="O2811" s="233"/>
      <c r="P2811" s="233"/>
      <c r="Q2811" s="233"/>
      <c r="R2811" s="233"/>
      <c r="S2811" s="233"/>
      <c r="T2811" s="233"/>
      <c r="U2811" s="233"/>
      <c r="V2811" s="233"/>
      <c r="W2811" s="233"/>
      <c r="X2811" s="233"/>
      <c r="Y2811" s="233"/>
      <c r="Z2811" s="233"/>
      <c r="AA2811" s="233"/>
      <c r="AB2811" s="233"/>
      <c r="AC2811" s="233"/>
      <c r="AD2811" s="233"/>
      <c r="AE2811" s="233"/>
      <c r="AF2811" s="233"/>
      <c r="AG2811" s="233"/>
      <c r="AH2811" s="233"/>
      <c r="AI2811" s="233"/>
      <c r="AJ2811" s="233"/>
      <c r="AK2811" s="233"/>
      <c r="AL2811" s="233"/>
      <c r="AM2811" s="233"/>
      <c r="AN2811" s="233"/>
      <c r="AO2811" s="233"/>
      <c r="AP2811" s="233"/>
      <c r="AQ2811" s="233"/>
      <c r="AR2811" s="233"/>
      <c r="AS2811" s="233"/>
      <c r="AT2811" s="233"/>
      <c r="AU2811" s="233"/>
      <c r="AV2811" s="233"/>
      <c r="AW2811" s="233"/>
      <c r="AX2811" s="233"/>
      <c r="AY2811" s="233"/>
      <c r="AZ2811" s="233"/>
      <c r="BA2811" s="233"/>
      <c r="BB2811" s="233"/>
      <c r="BC2811" s="233"/>
      <c r="BD2811" s="233"/>
      <c r="BE2811" s="233"/>
      <c r="BF2811" s="233"/>
      <c r="BG2811" s="233"/>
      <c r="BH2811" s="233"/>
      <c r="BI2811" s="233"/>
      <c r="BJ2811" s="233"/>
      <c r="BK2811" s="233"/>
      <c r="BL2811" s="233"/>
      <c r="BM2811" s="233"/>
      <c r="BN2811" s="233"/>
      <c r="BO2811" s="233"/>
      <c r="BP2811" s="233"/>
      <c r="BQ2811" s="233"/>
      <c r="BR2811" s="233"/>
      <c r="BS2811" s="233"/>
      <c r="BT2811" s="233"/>
      <c r="BU2811" s="233"/>
      <c r="BV2811" s="233"/>
      <c r="BW2811" s="233"/>
      <c r="BX2811" s="233"/>
      <c r="BY2811" s="233"/>
      <c r="BZ2811" s="233"/>
      <c r="CA2811" s="233"/>
      <c r="CB2811" s="233"/>
      <c r="CC2811" s="233"/>
      <c r="CD2811" s="233"/>
      <c r="CE2811" s="233"/>
      <c r="CF2811" s="233"/>
      <c r="CG2811" s="233"/>
      <c r="CH2811" s="233"/>
      <c r="CI2811" s="233"/>
      <c r="CJ2811" s="233"/>
      <c r="CK2811" s="233"/>
      <c r="CL2811" s="233"/>
      <c r="CM2811" s="233"/>
      <c r="CN2811" s="233"/>
      <c r="CO2811" s="233"/>
      <c r="CP2811" s="233"/>
      <c r="CQ2811" s="233"/>
      <c r="CR2811" s="233"/>
      <c r="CS2811" s="233"/>
      <c r="CT2811" s="233"/>
      <c r="CU2811" s="233"/>
      <c r="CV2811" s="233"/>
      <c r="CW2811" s="233"/>
      <c r="CX2811" s="233"/>
      <c r="CY2811" s="233"/>
      <c r="CZ2811" s="233"/>
      <c r="DA2811" s="233"/>
      <c r="DB2811" s="233"/>
      <c r="DC2811" s="233"/>
      <c r="DD2811" s="233"/>
      <c r="DE2811" s="233"/>
      <c r="DF2811" s="233"/>
      <c r="DG2811" s="233"/>
      <c r="DH2811" s="233"/>
      <c r="DI2811" s="233"/>
      <c r="DJ2811" s="233"/>
      <c r="DK2811" s="233"/>
      <c r="DL2811" s="233"/>
      <c r="DM2811" s="233"/>
      <c r="DN2811" s="233"/>
      <c r="DO2811" s="233"/>
      <c r="DP2811" s="233"/>
      <c r="DQ2811" s="233"/>
      <c r="DR2811" s="233"/>
      <c r="DS2811" s="233"/>
    </row>
    <row r="2812" spans="1:123" ht="24" customHeight="1" x14ac:dyDescent="0.2">
      <c r="A2812" s="369"/>
      <c r="B2812" s="110"/>
      <c r="C2812" s="367" t="s">
        <v>604</v>
      </c>
      <c r="D2812" s="111"/>
      <c r="E2812" s="112"/>
      <c r="F2812" s="113"/>
      <c r="G2812" s="295"/>
    </row>
    <row r="2813" spans="1:123" s="232" customFormat="1" ht="24" customHeight="1" x14ac:dyDescent="0.2">
      <c r="A2813" s="229" t="str">
        <f t="shared" ref="A2813:A2826" si="843">IFERROR(VLOOKUP(C2813,Tabla_Insumos,4,FALSE),"")</f>
        <v/>
      </c>
      <c r="B2813" s="227" t="str">
        <f t="shared" ref="B2813:B2826" si="844">IFERROR(VLOOKUP(C2813,Tabla_Insumos,5,FALSE),"")</f>
        <v/>
      </c>
      <c r="C2813" s="228"/>
      <c r="D2813" s="229" t="str">
        <f t="shared" ref="D2813:D2826" si="845">IFERROR(VLOOKUP(C2813,Tabla_Insumos,2,FALSE),"")</f>
        <v/>
      </c>
      <c r="E2813" s="230"/>
      <c r="F2813" s="231">
        <f t="shared" ref="F2813:F2826" si="846">IFERROR(VLOOKUP(C2813,Tabla_Insumos,3,FALSE),0)</f>
        <v>0</v>
      </c>
      <c r="G2813" s="296">
        <f>ROUND(E2813*F2813,2)</f>
        <v>0</v>
      </c>
    </row>
    <row r="2814" spans="1:123" s="232" customFormat="1" ht="24" customHeight="1" x14ac:dyDescent="0.2">
      <c r="A2814" s="229" t="str">
        <f t="shared" si="843"/>
        <v/>
      </c>
      <c r="B2814" s="227" t="str">
        <f t="shared" si="844"/>
        <v/>
      </c>
      <c r="C2814" s="228"/>
      <c r="D2814" s="229" t="str">
        <f t="shared" si="845"/>
        <v/>
      </c>
      <c r="E2814" s="230"/>
      <c r="F2814" s="231">
        <f t="shared" si="846"/>
        <v>0</v>
      </c>
      <c r="G2814" s="296">
        <f t="shared" ref="G2814:G2826" si="847">ROUND(E2814*F2814,2)</f>
        <v>0</v>
      </c>
    </row>
    <row r="2815" spans="1:123" s="232" customFormat="1" ht="24" customHeight="1" x14ac:dyDescent="0.2">
      <c r="A2815" s="229" t="str">
        <f t="shared" si="843"/>
        <v/>
      </c>
      <c r="B2815" s="227" t="str">
        <f t="shared" si="844"/>
        <v/>
      </c>
      <c r="C2815" s="228"/>
      <c r="D2815" s="229" t="str">
        <f t="shared" si="845"/>
        <v/>
      </c>
      <c r="E2815" s="230"/>
      <c r="F2815" s="231">
        <f t="shared" si="846"/>
        <v>0</v>
      </c>
      <c r="G2815" s="296">
        <f t="shared" si="847"/>
        <v>0</v>
      </c>
    </row>
    <row r="2816" spans="1:123" s="232" customFormat="1" ht="24" customHeight="1" x14ac:dyDescent="0.2">
      <c r="A2816" s="229" t="str">
        <f t="shared" si="843"/>
        <v/>
      </c>
      <c r="B2816" s="227" t="str">
        <f t="shared" si="844"/>
        <v/>
      </c>
      <c r="C2816" s="228"/>
      <c r="D2816" s="229" t="str">
        <f t="shared" si="845"/>
        <v/>
      </c>
      <c r="E2816" s="230"/>
      <c r="F2816" s="231">
        <f t="shared" si="846"/>
        <v>0</v>
      </c>
      <c r="G2816" s="296">
        <f t="shared" si="847"/>
        <v>0</v>
      </c>
    </row>
    <row r="2817" spans="1:7" s="232" customFormat="1" ht="24" customHeight="1" x14ac:dyDescent="0.2">
      <c r="A2817" s="229" t="str">
        <f t="shared" si="843"/>
        <v/>
      </c>
      <c r="B2817" s="227" t="str">
        <f t="shared" si="844"/>
        <v/>
      </c>
      <c r="C2817" s="228"/>
      <c r="D2817" s="229" t="str">
        <f t="shared" si="845"/>
        <v/>
      </c>
      <c r="E2817" s="230"/>
      <c r="F2817" s="231">
        <f t="shared" si="846"/>
        <v>0</v>
      </c>
      <c r="G2817" s="296">
        <f t="shared" si="847"/>
        <v>0</v>
      </c>
    </row>
    <row r="2818" spans="1:7" s="232" customFormat="1" ht="24" customHeight="1" x14ac:dyDescent="0.2">
      <c r="A2818" s="229" t="str">
        <f t="shared" si="843"/>
        <v/>
      </c>
      <c r="B2818" s="227" t="str">
        <f t="shared" si="844"/>
        <v/>
      </c>
      <c r="C2818" s="228"/>
      <c r="D2818" s="229" t="str">
        <f t="shared" si="845"/>
        <v/>
      </c>
      <c r="E2818" s="230"/>
      <c r="F2818" s="231">
        <f t="shared" si="846"/>
        <v>0</v>
      </c>
      <c r="G2818" s="296">
        <f t="shared" si="847"/>
        <v>0</v>
      </c>
    </row>
    <row r="2819" spans="1:7" s="232" customFormat="1" ht="24" customHeight="1" x14ac:dyDescent="0.2">
      <c r="A2819" s="229" t="str">
        <f t="shared" si="843"/>
        <v/>
      </c>
      <c r="B2819" s="227" t="str">
        <f t="shared" si="844"/>
        <v/>
      </c>
      <c r="C2819" s="228"/>
      <c r="D2819" s="229" t="str">
        <f t="shared" si="845"/>
        <v/>
      </c>
      <c r="E2819" s="230"/>
      <c r="F2819" s="231">
        <f t="shared" si="846"/>
        <v>0</v>
      </c>
      <c r="G2819" s="296">
        <f t="shared" si="847"/>
        <v>0</v>
      </c>
    </row>
    <row r="2820" spans="1:7" s="232" customFormat="1" ht="24" customHeight="1" x14ac:dyDescent="0.2">
      <c r="A2820" s="229" t="str">
        <f t="shared" si="843"/>
        <v/>
      </c>
      <c r="B2820" s="227" t="str">
        <f t="shared" si="844"/>
        <v/>
      </c>
      <c r="C2820" s="228"/>
      <c r="D2820" s="229" t="str">
        <f t="shared" si="845"/>
        <v/>
      </c>
      <c r="E2820" s="230"/>
      <c r="F2820" s="231">
        <f t="shared" si="846"/>
        <v>0</v>
      </c>
      <c r="G2820" s="296">
        <f t="shared" si="847"/>
        <v>0</v>
      </c>
    </row>
    <row r="2821" spans="1:7" s="232" customFormat="1" ht="24" customHeight="1" x14ac:dyDescent="0.2">
      <c r="A2821" s="229" t="str">
        <f t="shared" si="843"/>
        <v/>
      </c>
      <c r="B2821" s="227" t="str">
        <f t="shared" si="844"/>
        <v/>
      </c>
      <c r="C2821" s="228"/>
      <c r="D2821" s="229" t="str">
        <f t="shared" si="845"/>
        <v/>
      </c>
      <c r="E2821" s="230"/>
      <c r="F2821" s="231">
        <f t="shared" si="846"/>
        <v>0</v>
      </c>
      <c r="G2821" s="296">
        <f t="shared" si="847"/>
        <v>0</v>
      </c>
    </row>
    <row r="2822" spans="1:7" s="232" customFormat="1" ht="24" customHeight="1" x14ac:dyDescent="0.2">
      <c r="A2822" s="229" t="str">
        <f t="shared" si="843"/>
        <v/>
      </c>
      <c r="B2822" s="227" t="str">
        <f t="shared" si="844"/>
        <v/>
      </c>
      <c r="C2822" s="228"/>
      <c r="D2822" s="229" t="str">
        <f t="shared" si="845"/>
        <v/>
      </c>
      <c r="E2822" s="230"/>
      <c r="F2822" s="231">
        <f t="shared" si="846"/>
        <v>0</v>
      </c>
      <c r="G2822" s="296">
        <f t="shared" si="847"/>
        <v>0</v>
      </c>
    </row>
    <row r="2823" spans="1:7" s="232" customFormat="1" ht="24" customHeight="1" x14ac:dyDescent="0.2">
      <c r="A2823" s="229" t="str">
        <f t="shared" si="843"/>
        <v/>
      </c>
      <c r="B2823" s="227" t="str">
        <f t="shared" si="844"/>
        <v/>
      </c>
      <c r="C2823" s="228"/>
      <c r="D2823" s="229" t="str">
        <f t="shared" si="845"/>
        <v/>
      </c>
      <c r="E2823" s="230"/>
      <c r="F2823" s="231">
        <f t="shared" si="846"/>
        <v>0</v>
      </c>
      <c r="G2823" s="296">
        <f t="shared" si="847"/>
        <v>0</v>
      </c>
    </row>
    <row r="2824" spans="1:7" s="232" customFormat="1" ht="24" customHeight="1" x14ac:dyDescent="0.2">
      <c r="A2824" s="229" t="str">
        <f t="shared" si="843"/>
        <v/>
      </c>
      <c r="B2824" s="227" t="str">
        <f t="shared" si="844"/>
        <v/>
      </c>
      <c r="C2824" s="228"/>
      <c r="D2824" s="229" t="str">
        <f t="shared" si="845"/>
        <v/>
      </c>
      <c r="E2824" s="230"/>
      <c r="F2824" s="231">
        <f t="shared" si="846"/>
        <v>0</v>
      </c>
      <c r="G2824" s="296">
        <f t="shared" si="847"/>
        <v>0</v>
      </c>
    </row>
    <row r="2825" spans="1:7" s="232" customFormat="1" ht="24" customHeight="1" x14ac:dyDescent="0.2">
      <c r="A2825" s="229" t="str">
        <f t="shared" si="843"/>
        <v/>
      </c>
      <c r="B2825" s="227" t="str">
        <f t="shared" si="844"/>
        <v/>
      </c>
      <c r="C2825" s="228"/>
      <c r="D2825" s="229" t="str">
        <f t="shared" si="845"/>
        <v/>
      </c>
      <c r="E2825" s="230"/>
      <c r="F2825" s="231">
        <f t="shared" si="846"/>
        <v>0</v>
      </c>
      <c r="G2825" s="296">
        <f t="shared" si="847"/>
        <v>0</v>
      </c>
    </row>
    <row r="2826" spans="1:7" s="232" customFormat="1" ht="24" customHeight="1" x14ac:dyDescent="0.2">
      <c r="A2826" s="229" t="str">
        <f t="shared" si="843"/>
        <v/>
      </c>
      <c r="B2826" s="227" t="str">
        <f t="shared" si="844"/>
        <v/>
      </c>
      <c r="C2826" s="228"/>
      <c r="D2826" s="229" t="str">
        <f t="shared" si="845"/>
        <v/>
      </c>
      <c r="E2826" s="230"/>
      <c r="F2826" s="231">
        <f t="shared" si="846"/>
        <v>0</v>
      </c>
      <c r="G2826" s="296">
        <f t="shared" si="847"/>
        <v>0</v>
      </c>
    </row>
    <row r="2827" spans="1:7" ht="24" customHeight="1" x14ac:dyDescent="0.2">
      <c r="A2827" s="297"/>
      <c r="B2827" s="97"/>
      <c r="C2827" s="97"/>
      <c r="D2827" s="103"/>
      <c r="E2827" s="104"/>
      <c r="F2827" s="368" t="s">
        <v>31</v>
      </c>
      <c r="G2827" s="298">
        <f>SUBTOTAL(9,G2813:G2826)</f>
        <v>0</v>
      </c>
    </row>
    <row r="2828" spans="1:7" ht="24" customHeight="1" x14ac:dyDescent="0.2">
      <c r="A2828" s="297"/>
      <c r="B2828" s="97"/>
      <c r="C2828" s="366" t="s">
        <v>605</v>
      </c>
      <c r="D2828" s="103"/>
      <c r="E2828" s="104"/>
      <c r="F2828" s="105"/>
      <c r="G2828" s="299"/>
    </row>
    <row r="2829" spans="1:7" s="232" customFormat="1" ht="24" customHeight="1" x14ac:dyDescent="0.2">
      <c r="A2829" s="229" t="str">
        <f t="shared" ref="A2829:A2836" si="848">IFERROR(VLOOKUP(C2829,Tabla_Insumos,4,FALSE),"")</f>
        <v/>
      </c>
      <c r="B2829" s="227">
        <f t="shared" ref="B2829:B2836" si="849">IFERROR(VLOOKUP(A2829,Tabla_Indices,5,FALSE),"")</f>
        <v>0</v>
      </c>
      <c r="C2829" s="228"/>
      <c r="D2829" s="229" t="str">
        <f t="shared" ref="D2829:D2836" si="850">IFERROR(VLOOKUP(C2829,Tabla_Insumos,2,FALSE),"")</f>
        <v/>
      </c>
      <c r="E2829" s="230"/>
      <c r="F2829" s="231">
        <f t="shared" ref="F2829:F2836" si="851">IFERROR(VLOOKUP(C2829,Tabla_Insumos,3,FALSE),0)</f>
        <v>0</v>
      </c>
      <c r="G2829" s="296">
        <f>ROUND(E2829*F2829,2)</f>
        <v>0</v>
      </c>
    </row>
    <row r="2830" spans="1:7" s="232" customFormat="1" ht="24" customHeight="1" x14ac:dyDescent="0.2">
      <c r="A2830" s="229" t="str">
        <f t="shared" si="848"/>
        <v/>
      </c>
      <c r="B2830" s="227">
        <f t="shared" si="849"/>
        <v>0</v>
      </c>
      <c r="C2830" s="228"/>
      <c r="D2830" s="229" t="str">
        <f t="shared" si="850"/>
        <v/>
      </c>
      <c r="E2830" s="230"/>
      <c r="F2830" s="231">
        <f t="shared" si="851"/>
        <v>0</v>
      </c>
      <c r="G2830" s="296">
        <f>ROUND(E2830*F2830,2)</f>
        <v>0</v>
      </c>
    </row>
    <row r="2831" spans="1:7" s="232" customFormat="1" ht="24" customHeight="1" x14ac:dyDescent="0.2">
      <c r="A2831" s="229" t="str">
        <f t="shared" si="848"/>
        <v/>
      </c>
      <c r="B2831" s="227">
        <f t="shared" si="849"/>
        <v>0</v>
      </c>
      <c r="C2831" s="228"/>
      <c r="D2831" s="229" t="str">
        <f t="shared" si="850"/>
        <v/>
      </c>
      <c r="E2831" s="230"/>
      <c r="F2831" s="231">
        <f t="shared" si="851"/>
        <v>0</v>
      </c>
      <c r="G2831" s="296">
        <f t="shared" ref="G2831:G2836" si="852">ROUND(E2831*F2831,2)</f>
        <v>0</v>
      </c>
    </row>
    <row r="2832" spans="1:7" s="232" customFormat="1" ht="24" customHeight="1" x14ac:dyDescent="0.2">
      <c r="A2832" s="229" t="str">
        <f t="shared" si="848"/>
        <v/>
      </c>
      <c r="B2832" s="227">
        <f t="shared" si="849"/>
        <v>0</v>
      </c>
      <c r="C2832" s="228"/>
      <c r="D2832" s="229" t="str">
        <f t="shared" si="850"/>
        <v/>
      </c>
      <c r="E2832" s="230"/>
      <c r="F2832" s="231">
        <f t="shared" si="851"/>
        <v>0</v>
      </c>
      <c r="G2832" s="296">
        <f t="shared" si="852"/>
        <v>0</v>
      </c>
    </row>
    <row r="2833" spans="1:7" s="232" customFormat="1" ht="24" customHeight="1" x14ac:dyDescent="0.2">
      <c r="A2833" s="229" t="str">
        <f t="shared" si="848"/>
        <v/>
      </c>
      <c r="B2833" s="227">
        <f t="shared" si="849"/>
        <v>0</v>
      </c>
      <c r="C2833" s="228"/>
      <c r="D2833" s="229" t="str">
        <f t="shared" si="850"/>
        <v/>
      </c>
      <c r="E2833" s="230"/>
      <c r="F2833" s="231">
        <f t="shared" si="851"/>
        <v>0</v>
      </c>
      <c r="G2833" s="296">
        <f t="shared" si="852"/>
        <v>0</v>
      </c>
    </row>
    <row r="2834" spans="1:7" s="232" customFormat="1" ht="24" customHeight="1" x14ac:dyDescent="0.2">
      <c r="A2834" s="229" t="str">
        <f t="shared" si="848"/>
        <v/>
      </c>
      <c r="B2834" s="227">
        <f t="shared" si="849"/>
        <v>0</v>
      </c>
      <c r="C2834" s="228"/>
      <c r="D2834" s="229" t="str">
        <f t="shared" si="850"/>
        <v/>
      </c>
      <c r="E2834" s="230"/>
      <c r="F2834" s="231">
        <f t="shared" si="851"/>
        <v>0</v>
      </c>
      <c r="G2834" s="296">
        <f t="shared" si="852"/>
        <v>0</v>
      </c>
    </row>
    <row r="2835" spans="1:7" s="232" customFormat="1" ht="24" customHeight="1" x14ac:dyDescent="0.2">
      <c r="A2835" s="229" t="str">
        <f t="shared" si="848"/>
        <v/>
      </c>
      <c r="B2835" s="227">
        <f t="shared" si="849"/>
        <v>0</v>
      </c>
      <c r="C2835" s="228"/>
      <c r="D2835" s="229" t="str">
        <f t="shared" si="850"/>
        <v/>
      </c>
      <c r="E2835" s="230"/>
      <c r="F2835" s="231">
        <f t="shared" si="851"/>
        <v>0</v>
      </c>
      <c r="G2835" s="296">
        <f t="shared" si="852"/>
        <v>0</v>
      </c>
    </row>
    <row r="2836" spans="1:7" s="232" customFormat="1" ht="24" customHeight="1" x14ac:dyDescent="0.2">
      <c r="A2836" s="229" t="str">
        <f t="shared" si="848"/>
        <v/>
      </c>
      <c r="B2836" s="227">
        <f t="shared" si="849"/>
        <v>0</v>
      </c>
      <c r="C2836" s="228"/>
      <c r="D2836" s="229" t="str">
        <f t="shared" si="850"/>
        <v/>
      </c>
      <c r="E2836" s="230"/>
      <c r="F2836" s="231">
        <f t="shared" si="851"/>
        <v>0</v>
      </c>
      <c r="G2836" s="296">
        <f t="shared" si="852"/>
        <v>0</v>
      </c>
    </row>
    <row r="2837" spans="1:7" ht="24" customHeight="1" x14ac:dyDescent="0.2">
      <c r="A2837" s="297"/>
      <c r="B2837" s="97"/>
      <c r="C2837" s="97"/>
      <c r="D2837" s="103"/>
      <c r="E2837" s="104"/>
      <c r="F2837" s="368" t="s">
        <v>32</v>
      </c>
      <c r="G2837" s="298">
        <f>SUBTOTAL(9,G2829:G2836)</f>
        <v>0</v>
      </c>
    </row>
    <row r="2838" spans="1:7" ht="24" customHeight="1" x14ac:dyDescent="0.2">
      <c r="A2838" s="297"/>
      <c r="B2838" s="97"/>
      <c r="C2838" s="366" t="s">
        <v>606</v>
      </c>
      <c r="D2838" s="103"/>
      <c r="E2838" s="104"/>
      <c r="F2838" s="105"/>
      <c r="G2838" s="299"/>
    </row>
    <row r="2839" spans="1:7" s="232" customFormat="1" ht="24" customHeight="1" x14ac:dyDescent="0.2">
      <c r="A2839" s="229" t="str">
        <f t="shared" ref="A2839:A2847" si="853">IFERROR(VLOOKUP(C2839,Tabla_Insumos,4,FALSE),"")</f>
        <v/>
      </c>
      <c r="B2839" s="227" t="str">
        <f t="shared" ref="B2839:B2847" si="854">IFERROR(VLOOKUP(C2839,Tabla_Insumos,5,FALSE),"")</f>
        <v/>
      </c>
      <c r="C2839" s="228"/>
      <c r="D2839" s="229" t="str">
        <f t="shared" ref="D2839:D2847" si="855">IFERROR(VLOOKUP(C2839,Tabla_Insumos,2,FALSE),"")</f>
        <v/>
      </c>
      <c r="E2839" s="230"/>
      <c r="F2839" s="231">
        <f t="shared" ref="F2839:F2847" si="856">IFERROR(VLOOKUP(C2839,Tabla_Insumos,3,FALSE),0)</f>
        <v>0</v>
      </c>
      <c r="G2839" s="296">
        <f t="shared" ref="G2839:G2847" si="857">ROUND(E2839*F2839,2)</f>
        <v>0</v>
      </c>
    </row>
    <row r="2840" spans="1:7" s="232" customFormat="1" ht="24" customHeight="1" x14ac:dyDescent="0.2">
      <c r="A2840" s="229" t="str">
        <f t="shared" si="853"/>
        <v/>
      </c>
      <c r="B2840" s="227" t="str">
        <f t="shared" si="854"/>
        <v/>
      </c>
      <c r="C2840" s="228"/>
      <c r="D2840" s="229" t="str">
        <f t="shared" si="855"/>
        <v/>
      </c>
      <c r="E2840" s="230"/>
      <c r="F2840" s="231">
        <f t="shared" si="856"/>
        <v>0</v>
      </c>
      <c r="G2840" s="296">
        <f t="shared" si="857"/>
        <v>0</v>
      </c>
    </row>
    <row r="2841" spans="1:7" s="232" customFormat="1" ht="24" customHeight="1" x14ac:dyDescent="0.2">
      <c r="A2841" s="229" t="str">
        <f t="shared" si="853"/>
        <v/>
      </c>
      <c r="B2841" s="227" t="str">
        <f t="shared" si="854"/>
        <v/>
      </c>
      <c r="C2841" s="228"/>
      <c r="D2841" s="229" t="str">
        <f t="shared" si="855"/>
        <v/>
      </c>
      <c r="E2841" s="230"/>
      <c r="F2841" s="231">
        <f t="shared" si="856"/>
        <v>0</v>
      </c>
      <c r="G2841" s="296">
        <f t="shared" si="857"/>
        <v>0</v>
      </c>
    </row>
    <row r="2842" spans="1:7" s="232" customFormat="1" ht="24" customHeight="1" x14ac:dyDescent="0.2">
      <c r="A2842" s="229" t="str">
        <f t="shared" si="853"/>
        <v/>
      </c>
      <c r="B2842" s="227" t="str">
        <f t="shared" si="854"/>
        <v/>
      </c>
      <c r="C2842" s="228"/>
      <c r="D2842" s="229" t="str">
        <f t="shared" si="855"/>
        <v/>
      </c>
      <c r="E2842" s="230"/>
      <c r="F2842" s="231">
        <f t="shared" si="856"/>
        <v>0</v>
      </c>
      <c r="G2842" s="296">
        <f t="shared" si="857"/>
        <v>0</v>
      </c>
    </row>
    <row r="2843" spans="1:7" s="232" customFormat="1" ht="24" customHeight="1" x14ac:dyDescent="0.2">
      <c r="A2843" s="229" t="str">
        <f t="shared" si="853"/>
        <v/>
      </c>
      <c r="B2843" s="227" t="str">
        <f t="shared" si="854"/>
        <v/>
      </c>
      <c r="C2843" s="228"/>
      <c r="D2843" s="229" t="str">
        <f t="shared" si="855"/>
        <v/>
      </c>
      <c r="E2843" s="230"/>
      <c r="F2843" s="231">
        <f t="shared" si="856"/>
        <v>0</v>
      </c>
      <c r="G2843" s="296">
        <f t="shared" si="857"/>
        <v>0</v>
      </c>
    </row>
    <row r="2844" spans="1:7" s="232" customFormat="1" ht="24" customHeight="1" x14ac:dyDescent="0.2">
      <c r="A2844" s="229" t="str">
        <f t="shared" si="853"/>
        <v/>
      </c>
      <c r="B2844" s="227" t="str">
        <f t="shared" si="854"/>
        <v/>
      </c>
      <c r="C2844" s="228"/>
      <c r="D2844" s="229" t="str">
        <f t="shared" si="855"/>
        <v/>
      </c>
      <c r="E2844" s="230"/>
      <c r="F2844" s="231">
        <f t="shared" si="856"/>
        <v>0</v>
      </c>
      <c r="G2844" s="296">
        <f t="shared" si="857"/>
        <v>0</v>
      </c>
    </row>
    <row r="2845" spans="1:7" s="232" customFormat="1" ht="24" customHeight="1" x14ac:dyDescent="0.2">
      <c r="A2845" s="229" t="str">
        <f t="shared" si="853"/>
        <v/>
      </c>
      <c r="B2845" s="227" t="str">
        <f t="shared" si="854"/>
        <v/>
      </c>
      <c r="C2845" s="228"/>
      <c r="D2845" s="229" t="str">
        <f t="shared" si="855"/>
        <v/>
      </c>
      <c r="E2845" s="230"/>
      <c r="F2845" s="231">
        <f t="shared" si="856"/>
        <v>0</v>
      </c>
      <c r="G2845" s="296">
        <f t="shared" si="857"/>
        <v>0</v>
      </c>
    </row>
    <row r="2846" spans="1:7" s="232" customFormat="1" ht="24" customHeight="1" x14ac:dyDescent="0.2">
      <c r="A2846" s="229" t="str">
        <f t="shared" si="853"/>
        <v/>
      </c>
      <c r="B2846" s="227" t="str">
        <f t="shared" si="854"/>
        <v/>
      </c>
      <c r="C2846" s="228"/>
      <c r="D2846" s="229" t="str">
        <f t="shared" si="855"/>
        <v/>
      </c>
      <c r="E2846" s="230"/>
      <c r="F2846" s="231">
        <f t="shared" si="856"/>
        <v>0</v>
      </c>
      <c r="G2846" s="296">
        <f t="shared" si="857"/>
        <v>0</v>
      </c>
    </row>
    <row r="2847" spans="1:7" s="232" customFormat="1" ht="24" customHeight="1" x14ac:dyDescent="0.2">
      <c r="A2847" s="229" t="str">
        <f t="shared" si="853"/>
        <v/>
      </c>
      <c r="B2847" s="227" t="str">
        <f t="shared" si="854"/>
        <v/>
      </c>
      <c r="C2847" s="228"/>
      <c r="D2847" s="229" t="str">
        <f t="shared" si="855"/>
        <v/>
      </c>
      <c r="E2847" s="230"/>
      <c r="F2847" s="231">
        <f t="shared" si="856"/>
        <v>0</v>
      </c>
      <c r="G2847" s="296">
        <f t="shared" si="857"/>
        <v>0</v>
      </c>
    </row>
    <row r="2848" spans="1:7" ht="24" customHeight="1" x14ac:dyDescent="0.2">
      <c r="A2848" s="300"/>
      <c r="B2848" s="103"/>
      <c r="C2848" s="97"/>
      <c r="D2848" s="103"/>
      <c r="E2848" s="104"/>
      <c r="F2848" s="368" t="s">
        <v>33</v>
      </c>
      <c r="G2848" s="298">
        <f>SUBTOTAL(9,G2839:G2847)</f>
        <v>0</v>
      </c>
    </row>
    <row r="2849" spans="1:123" ht="24" customHeight="1" x14ac:dyDescent="0.2">
      <c r="A2849" s="301"/>
      <c r="B2849" s="103"/>
      <c r="C2849" s="97"/>
      <c r="D2849" s="103"/>
      <c r="E2849" s="104"/>
      <c r="F2849" s="105"/>
      <c r="G2849" s="299"/>
    </row>
    <row r="2850" spans="1:123" ht="24" customHeight="1" x14ac:dyDescent="0.2">
      <c r="A2850" s="302" t="str">
        <f>B2808</f>
        <v/>
      </c>
      <c r="B2850" s="303" t="str">
        <f>C2808</f>
        <v/>
      </c>
      <c r="C2850" s="111"/>
      <c r="D2850" s="111" t="s">
        <v>34</v>
      </c>
      <c r="E2850" s="112"/>
      <c r="F2850" s="305" t="s">
        <v>35</v>
      </c>
      <c r="G2850" s="304">
        <f>SUBTOTAL(9,G2813:G2849)</f>
        <v>0</v>
      </c>
    </row>
    <row r="2852" spans="1:123" ht="24" customHeight="1" x14ac:dyDescent="0.2">
      <c r="A2852" s="284" t="s">
        <v>37</v>
      </c>
      <c r="B2852" s="285"/>
      <c r="C2852" s="285"/>
      <c r="D2852" s="285"/>
      <c r="E2852" s="285"/>
      <c r="F2852" s="285"/>
      <c r="G2852" s="286"/>
    </row>
    <row r="2853" spans="1:123" ht="24" customHeight="1" x14ac:dyDescent="0.2">
      <c r="A2853" s="287" t="s">
        <v>602</v>
      </c>
      <c r="B2853" s="99" t="str">
        <f>Comitente</f>
        <v>DIRECCION PROVINCIAL REDES DE GAS</v>
      </c>
      <c r="C2853" s="94"/>
      <c r="D2853" s="100"/>
      <c r="E2853" s="100"/>
      <c r="F2853" s="101"/>
      <c r="G2853" s="288"/>
    </row>
    <row r="2854" spans="1:123" ht="24" customHeight="1" x14ac:dyDescent="0.2">
      <c r="A2854" s="287" t="s">
        <v>603</v>
      </c>
      <c r="B2854" s="99">
        <f>Contratista</f>
        <v>0</v>
      </c>
      <c r="C2854" s="95"/>
      <c r="D2854" s="95"/>
      <c r="E2854" s="95"/>
      <c r="F2854" s="102"/>
      <c r="G2854" s="289"/>
    </row>
    <row r="2855" spans="1:123" ht="24" customHeight="1" x14ac:dyDescent="0.2">
      <c r="A2855" s="287" t="s">
        <v>24</v>
      </c>
      <c r="B2855" s="99" t="str">
        <f>Obra</f>
        <v>“SERVICIO de MANTENIMIENTO de las INSTALACIONES de GAS en los ESTABLECIMIENTOS EDUCATIVOS”</v>
      </c>
      <c r="C2855" s="95"/>
      <c r="D2855" s="95"/>
      <c r="E2855" s="95"/>
      <c r="F2855" s="102" t="s">
        <v>38</v>
      </c>
      <c r="G2855" s="290">
        <f>Fecha_Base</f>
        <v>0</v>
      </c>
    </row>
    <row r="2856" spans="1:123" ht="24" customHeight="1" x14ac:dyDescent="0.2">
      <c r="A2856" s="291" t="s">
        <v>601</v>
      </c>
      <c r="B2856" s="96" t="str">
        <f>Ubicación</f>
        <v>DEPARTAMENTO JACHAL A</v>
      </c>
      <c r="C2856" s="96"/>
      <c r="D2856" s="103"/>
      <c r="E2856" s="104"/>
      <c r="F2856" s="105"/>
      <c r="G2856" s="292"/>
    </row>
    <row r="2857" spans="1:123" ht="24" customHeight="1" x14ac:dyDescent="0.2">
      <c r="A2857" s="291" t="s">
        <v>39</v>
      </c>
      <c r="B2857" s="106" t="str">
        <f>IFERROR(VALUE(LEFT(B2858,FIND(".",B2858)-1)),"")</f>
        <v/>
      </c>
      <c r="C2857" s="97" t="str">
        <f>IFERROR(VLOOKUP(B2857,Tabla_CyP,2,FALSE),"")</f>
        <v/>
      </c>
      <c r="D2857" s="97"/>
      <c r="E2857" s="104"/>
      <c r="F2857" s="105"/>
      <c r="G2857" s="292"/>
    </row>
    <row r="2858" spans="1:123" ht="24" customHeight="1" x14ac:dyDescent="0.2">
      <c r="A2858" s="291" t="s">
        <v>25</v>
      </c>
      <c r="B2858" s="107" t="str">
        <f>IFERROR(VLOOKUP(COUNTIF($A$1:A2858,"ANALISIS DE PRECIOS"),Tabla_NumeroItem,2,FALSE),"")</f>
        <v/>
      </c>
      <c r="C2858" s="97" t="str">
        <f>IFERROR(VLOOKUP(B2858,Tabla_CyP,2,FALSE),"")</f>
        <v/>
      </c>
      <c r="D2858" s="103"/>
      <c r="E2858" s="104"/>
      <c r="F2858" s="102" t="s">
        <v>26</v>
      </c>
      <c r="G2858" s="293" t="str">
        <f>IFERROR(VLOOKUP(B2858,Tabla_CyP,4,FALSE),"")</f>
        <v/>
      </c>
    </row>
    <row r="2859" spans="1:123" ht="24" customHeight="1" x14ac:dyDescent="0.2">
      <c r="A2859" s="291"/>
      <c r="B2859" s="96"/>
      <c r="C2859" s="97"/>
      <c r="D2859" s="103"/>
      <c r="E2859" s="104"/>
      <c r="F2859" s="105"/>
      <c r="G2859" s="292"/>
    </row>
    <row r="2860" spans="1:123" ht="24" customHeight="1" x14ac:dyDescent="0.2">
      <c r="A2860" s="389" t="s">
        <v>507</v>
      </c>
      <c r="B2860" s="390"/>
      <c r="C2860" s="391" t="s">
        <v>0</v>
      </c>
      <c r="D2860" s="391" t="s">
        <v>27</v>
      </c>
      <c r="E2860" s="393" t="s">
        <v>28</v>
      </c>
      <c r="F2860" s="387" t="s">
        <v>29</v>
      </c>
      <c r="G2860" s="387" t="s">
        <v>30</v>
      </c>
    </row>
    <row r="2861" spans="1:123" s="109" customFormat="1" ht="24" customHeight="1" x14ac:dyDescent="0.2">
      <c r="A2861" s="108" t="s">
        <v>508</v>
      </c>
      <c r="B2861" s="108" t="s">
        <v>509</v>
      </c>
      <c r="C2861" s="392"/>
      <c r="D2861" s="392"/>
      <c r="E2861" s="394"/>
      <c r="F2861" s="388"/>
      <c r="G2861" s="388"/>
      <c r="H2861" s="233"/>
      <c r="I2861" s="233"/>
      <c r="J2861" s="233"/>
      <c r="K2861" s="233"/>
      <c r="L2861" s="233"/>
      <c r="M2861" s="233"/>
      <c r="N2861" s="233"/>
      <c r="O2861" s="233"/>
      <c r="P2861" s="233"/>
      <c r="Q2861" s="233"/>
      <c r="R2861" s="233"/>
      <c r="S2861" s="233"/>
      <c r="T2861" s="233"/>
      <c r="U2861" s="233"/>
      <c r="V2861" s="233"/>
      <c r="W2861" s="233"/>
      <c r="X2861" s="233"/>
      <c r="Y2861" s="233"/>
      <c r="Z2861" s="233"/>
      <c r="AA2861" s="233"/>
      <c r="AB2861" s="233"/>
      <c r="AC2861" s="233"/>
      <c r="AD2861" s="233"/>
      <c r="AE2861" s="233"/>
      <c r="AF2861" s="233"/>
      <c r="AG2861" s="233"/>
      <c r="AH2861" s="233"/>
      <c r="AI2861" s="233"/>
      <c r="AJ2861" s="233"/>
      <c r="AK2861" s="233"/>
      <c r="AL2861" s="233"/>
      <c r="AM2861" s="233"/>
      <c r="AN2861" s="233"/>
      <c r="AO2861" s="233"/>
      <c r="AP2861" s="233"/>
      <c r="AQ2861" s="233"/>
      <c r="AR2861" s="233"/>
      <c r="AS2861" s="233"/>
      <c r="AT2861" s="233"/>
      <c r="AU2861" s="233"/>
      <c r="AV2861" s="233"/>
      <c r="AW2861" s="233"/>
      <c r="AX2861" s="233"/>
      <c r="AY2861" s="233"/>
      <c r="AZ2861" s="233"/>
      <c r="BA2861" s="233"/>
      <c r="BB2861" s="233"/>
      <c r="BC2861" s="233"/>
      <c r="BD2861" s="233"/>
      <c r="BE2861" s="233"/>
      <c r="BF2861" s="233"/>
      <c r="BG2861" s="233"/>
      <c r="BH2861" s="233"/>
      <c r="BI2861" s="233"/>
      <c r="BJ2861" s="233"/>
      <c r="BK2861" s="233"/>
      <c r="BL2861" s="233"/>
      <c r="BM2861" s="233"/>
      <c r="BN2861" s="233"/>
      <c r="BO2861" s="233"/>
      <c r="BP2861" s="233"/>
      <c r="BQ2861" s="233"/>
      <c r="BR2861" s="233"/>
      <c r="BS2861" s="233"/>
      <c r="BT2861" s="233"/>
      <c r="BU2861" s="233"/>
      <c r="BV2861" s="233"/>
      <c r="BW2861" s="233"/>
      <c r="BX2861" s="233"/>
      <c r="BY2861" s="233"/>
      <c r="BZ2861" s="233"/>
      <c r="CA2861" s="233"/>
      <c r="CB2861" s="233"/>
      <c r="CC2861" s="233"/>
      <c r="CD2861" s="233"/>
      <c r="CE2861" s="233"/>
      <c r="CF2861" s="233"/>
      <c r="CG2861" s="233"/>
      <c r="CH2861" s="233"/>
      <c r="CI2861" s="233"/>
      <c r="CJ2861" s="233"/>
      <c r="CK2861" s="233"/>
      <c r="CL2861" s="233"/>
      <c r="CM2861" s="233"/>
      <c r="CN2861" s="233"/>
      <c r="CO2861" s="233"/>
      <c r="CP2861" s="233"/>
      <c r="CQ2861" s="233"/>
      <c r="CR2861" s="233"/>
      <c r="CS2861" s="233"/>
      <c r="CT2861" s="233"/>
      <c r="CU2861" s="233"/>
      <c r="CV2861" s="233"/>
      <c r="CW2861" s="233"/>
      <c r="CX2861" s="233"/>
      <c r="CY2861" s="233"/>
      <c r="CZ2861" s="233"/>
      <c r="DA2861" s="233"/>
      <c r="DB2861" s="233"/>
      <c r="DC2861" s="233"/>
      <c r="DD2861" s="233"/>
      <c r="DE2861" s="233"/>
      <c r="DF2861" s="233"/>
      <c r="DG2861" s="233"/>
      <c r="DH2861" s="233"/>
      <c r="DI2861" s="233"/>
      <c r="DJ2861" s="233"/>
      <c r="DK2861" s="233"/>
      <c r="DL2861" s="233"/>
      <c r="DM2861" s="233"/>
      <c r="DN2861" s="233"/>
      <c r="DO2861" s="233"/>
      <c r="DP2861" s="233"/>
      <c r="DQ2861" s="233"/>
      <c r="DR2861" s="233"/>
      <c r="DS2861" s="233"/>
    </row>
    <row r="2862" spans="1:123" ht="24" customHeight="1" x14ac:dyDescent="0.2">
      <c r="A2862" s="369"/>
      <c r="B2862" s="110"/>
      <c r="C2862" s="367" t="s">
        <v>604</v>
      </c>
      <c r="D2862" s="111"/>
      <c r="E2862" s="112"/>
      <c r="F2862" s="113"/>
      <c r="G2862" s="295"/>
    </row>
    <row r="2863" spans="1:123" s="232" customFormat="1" ht="24" customHeight="1" x14ac:dyDescent="0.2">
      <c r="A2863" s="229" t="str">
        <f t="shared" ref="A2863:A2876" si="858">IFERROR(VLOOKUP(C2863,Tabla_Insumos,4,FALSE),"")</f>
        <v/>
      </c>
      <c r="B2863" s="227" t="str">
        <f t="shared" ref="B2863:B2876" si="859">IFERROR(VLOOKUP(C2863,Tabla_Insumos,5,FALSE),"")</f>
        <v/>
      </c>
      <c r="C2863" s="228"/>
      <c r="D2863" s="229" t="str">
        <f t="shared" ref="D2863:D2876" si="860">IFERROR(VLOOKUP(C2863,Tabla_Insumos,2,FALSE),"")</f>
        <v/>
      </c>
      <c r="E2863" s="230"/>
      <c r="F2863" s="231">
        <f t="shared" ref="F2863:F2876" si="861">IFERROR(VLOOKUP(C2863,Tabla_Insumos,3,FALSE),0)</f>
        <v>0</v>
      </c>
      <c r="G2863" s="296">
        <f>ROUND(E2863*F2863,2)</f>
        <v>0</v>
      </c>
    </row>
    <row r="2864" spans="1:123" s="232" customFormat="1" ht="24" customHeight="1" x14ac:dyDescent="0.2">
      <c r="A2864" s="229" t="str">
        <f t="shared" si="858"/>
        <v/>
      </c>
      <c r="B2864" s="227" t="str">
        <f t="shared" si="859"/>
        <v/>
      </c>
      <c r="C2864" s="228"/>
      <c r="D2864" s="229" t="str">
        <f t="shared" si="860"/>
        <v/>
      </c>
      <c r="E2864" s="230"/>
      <c r="F2864" s="231">
        <f t="shared" si="861"/>
        <v>0</v>
      </c>
      <c r="G2864" s="296">
        <f t="shared" ref="G2864:G2876" si="862">ROUND(E2864*F2864,2)</f>
        <v>0</v>
      </c>
    </row>
    <row r="2865" spans="1:7" s="232" customFormat="1" ht="24" customHeight="1" x14ac:dyDescent="0.2">
      <c r="A2865" s="229" t="str">
        <f t="shared" si="858"/>
        <v/>
      </c>
      <c r="B2865" s="227" t="str">
        <f t="shared" si="859"/>
        <v/>
      </c>
      <c r="C2865" s="228"/>
      <c r="D2865" s="229" t="str">
        <f t="shared" si="860"/>
        <v/>
      </c>
      <c r="E2865" s="230"/>
      <c r="F2865" s="231">
        <f t="shared" si="861"/>
        <v>0</v>
      </c>
      <c r="G2865" s="296">
        <f t="shared" si="862"/>
        <v>0</v>
      </c>
    </row>
    <row r="2866" spans="1:7" s="232" customFormat="1" ht="24" customHeight="1" x14ac:dyDescent="0.2">
      <c r="A2866" s="229" t="str">
        <f t="shared" si="858"/>
        <v/>
      </c>
      <c r="B2866" s="227" t="str">
        <f t="shared" si="859"/>
        <v/>
      </c>
      <c r="C2866" s="228"/>
      <c r="D2866" s="229" t="str">
        <f t="shared" si="860"/>
        <v/>
      </c>
      <c r="E2866" s="230"/>
      <c r="F2866" s="231">
        <f t="shared" si="861"/>
        <v>0</v>
      </c>
      <c r="G2866" s="296">
        <f t="shared" si="862"/>
        <v>0</v>
      </c>
    </row>
    <row r="2867" spans="1:7" s="232" customFormat="1" ht="24" customHeight="1" x14ac:dyDescent="0.2">
      <c r="A2867" s="229" t="str">
        <f t="shared" si="858"/>
        <v/>
      </c>
      <c r="B2867" s="227" t="str">
        <f t="shared" si="859"/>
        <v/>
      </c>
      <c r="C2867" s="228"/>
      <c r="D2867" s="229" t="str">
        <f t="shared" si="860"/>
        <v/>
      </c>
      <c r="E2867" s="230"/>
      <c r="F2867" s="231">
        <f t="shared" si="861"/>
        <v>0</v>
      </c>
      <c r="G2867" s="296">
        <f t="shared" si="862"/>
        <v>0</v>
      </c>
    </row>
    <row r="2868" spans="1:7" s="232" customFormat="1" ht="24" customHeight="1" x14ac:dyDescent="0.2">
      <c r="A2868" s="229" t="str">
        <f t="shared" si="858"/>
        <v/>
      </c>
      <c r="B2868" s="227" t="str">
        <f t="shared" si="859"/>
        <v/>
      </c>
      <c r="C2868" s="228"/>
      <c r="D2868" s="229" t="str">
        <f t="shared" si="860"/>
        <v/>
      </c>
      <c r="E2868" s="230"/>
      <c r="F2868" s="231">
        <f t="shared" si="861"/>
        <v>0</v>
      </c>
      <c r="G2868" s="296">
        <f t="shared" si="862"/>
        <v>0</v>
      </c>
    </row>
    <row r="2869" spans="1:7" s="232" customFormat="1" ht="24" customHeight="1" x14ac:dyDescent="0.2">
      <c r="A2869" s="229" t="str">
        <f t="shared" si="858"/>
        <v/>
      </c>
      <c r="B2869" s="227" t="str">
        <f t="shared" si="859"/>
        <v/>
      </c>
      <c r="C2869" s="228"/>
      <c r="D2869" s="229" t="str">
        <f t="shared" si="860"/>
        <v/>
      </c>
      <c r="E2869" s="230"/>
      <c r="F2869" s="231">
        <f t="shared" si="861"/>
        <v>0</v>
      </c>
      <c r="G2869" s="296">
        <f t="shared" si="862"/>
        <v>0</v>
      </c>
    </row>
    <row r="2870" spans="1:7" s="232" customFormat="1" ht="24" customHeight="1" x14ac:dyDescent="0.2">
      <c r="A2870" s="229" t="str">
        <f t="shared" si="858"/>
        <v/>
      </c>
      <c r="B2870" s="227" t="str">
        <f t="shared" si="859"/>
        <v/>
      </c>
      <c r="C2870" s="228"/>
      <c r="D2870" s="229" t="str">
        <f t="shared" si="860"/>
        <v/>
      </c>
      <c r="E2870" s="230"/>
      <c r="F2870" s="231">
        <f t="shared" si="861"/>
        <v>0</v>
      </c>
      <c r="G2870" s="296">
        <f t="shared" si="862"/>
        <v>0</v>
      </c>
    </row>
    <row r="2871" spans="1:7" s="232" customFormat="1" ht="24" customHeight="1" x14ac:dyDescent="0.2">
      <c r="A2871" s="229" t="str">
        <f t="shared" si="858"/>
        <v/>
      </c>
      <c r="B2871" s="227" t="str">
        <f t="shared" si="859"/>
        <v/>
      </c>
      <c r="C2871" s="228"/>
      <c r="D2871" s="229" t="str">
        <f t="shared" si="860"/>
        <v/>
      </c>
      <c r="E2871" s="230"/>
      <c r="F2871" s="231">
        <f t="shared" si="861"/>
        <v>0</v>
      </c>
      <c r="G2871" s="296">
        <f t="shared" si="862"/>
        <v>0</v>
      </c>
    </row>
    <row r="2872" spans="1:7" s="232" customFormat="1" ht="24" customHeight="1" x14ac:dyDescent="0.2">
      <c r="A2872" s="229" t="str">
        <f t="shared" si="858"/>
        <v/>
      </c>
      <c r="B2872" s="227" t="str">
        <f t="shared" si="859"/>
        <v/>
      </c>
      <c r="C2872" s="228"/>
      <c r="D2872" s="229" t="str">
        <f t="shared" si="860"/>
        <v/>
      </c>
      <c r="E2872" s="230"/>
      <c r="F2872" s="231">
        <f t="shared" si="861"/>
        <v>0</v>
      </c>
      <c r="G2872" s="296">
        <f t="shared" si="862"/>
        <v>0</v>
      </c>
    </row>
    <row r="2873" spans="1:7" s="232" customFormat="1" ht="24" customHeight="1" x14ac:dyDescent="0.2">
      <c r="A2873" s="229" t="str">
        <f t="shared" si="858"/>
        <v/>
      </c>
      <c r="B2873" s="227" t="str">
        <f t="shared" si="859"/>
        <v/>
      </c>
      <c r="C2873" s="228"/>
      <c r="D2873" s="229" t="str">
        <f t="shared" si="860"/>
        <v/>
      </c>
      <c r="E2873" s="230"/>
      <c r="F2873" s="231">
        <f t="shared" si="861"/>
        <v>0</v>
      </c>
      <c r="G2873" s="296">
        <f t="shared" si="862"/>
        <v>0</v>
      </c>
    </row>
    <row r="2874" spans="1:7" s="232" customFormat="1" ht="24" customHeight="1" x14ac:dyDescent="0.2">
      <c r="A2874" s="229" t="str">
        <f t="shared" si="858"/>
        <v/>
      </c>
      <c r="B2874" s="227" t="str">
        <f t="shared" si="859"/>
        <v/>
      </c>
      <c r="C2874" s="228"/>
      <c r="D2874" s="229" t="str">
        <f t="shared" si="860"/>
        <v/>
      </c>
      <c r="E2874" s="230"/>
      <c r="F2874" s="231">
        <f t="shared" si="861"/>
        <v>0</v>
      </c>
      <c r="G2874" s="296">
        <f t="shared" si="862"/>
        <v>0</v>
      </c>
    </row>
    <row r="2875" spans="1:7" s="232" customFormat="1" ht="24" customHeight="1" x14ac:dyDescent="0.2">
      <c r="A2875" s="229" t="str">
        <f t="shared" si="858"/>
        <v/>
      </c>
      <c r="B2875" s="227" t="str">
        <f t="shared" si="859"/>
        <v/>
      </c>
      <c r="C2875" s="228"/>
      <c r="D2875" s="229" t="str">
        <f t="shared" si="860"/>
        <v/>
      </c>
      <c r="E2875" s="230"/>
      <c r="F2875" s="231">
        <f t="shared" si="861"/>
        <v>0</v>
      </c>
      <c r="G2875" s="296">
        <f t="shared" si="862"/>
        <v>0</v>
      </c>
    </row>
    <row r="2876" spans="1:7" s="232" customFormat="1" ht="24" customHeight="1" x14ac:dyDescent="0.2">
      <c r="A2876" s="229" t="str">
        <f t="shared" si="858"/>
        <v/>
      </c>
      <c r="B2876" s="227" t="str">
        <f t="shared" si="859"/>
        <v/>
      </c>
      <c r="C2876" s="228"/>
      <c r="D2876" s="229" t="str">
        <f t="shared" si="860"/>
        <v/>
      </c>
      <c r="E2876" s="230"/>
      <c r="F2876" s="231">
        <f t="shared" si="861"/>
        <v>0</v>
      </c>
      <c r="G2876" s="296">
        <f t="shared" si="862"/>
        <v>0</v>
      </c>
    </row>
    <row r="2877" spans="1:7" ht="24" customHeight="1" x14ac:dyDescent="0.2">
      <c r="A2877" s="297"/>
      <c r="B2877" s="97"/>
      <c r="C2877" s="97"/>
      <c r="D2877" s="103"/>
      <c r="E2877" s="104"/>
      <c r="F2877" s="368" t="s">
        <v>31</v>
      </c>
      <c r="G2877" s="298">
        <f>SUBTOTAL(9,G2863:G2876)</f>
        <v>0</v>
      </c>
    </row>
    <row r="2878" spans="1:7" ht="24" customHeight="1" x14ac:dyDescent="0.2">
      <c r="A2878" s="297"/>
      <c r="B2878" s="97"/>
      <c r="C2878" s="366" t="s">
        <v>605</v>
      </c>
      <c r="D2878" s="103"/>
      <c r="E2878" s="104"/>
      <c r="F2878" s="105"/>
      <c r="G2878" s="299"/>
    </row>
    <row r="2879" spans="1:7" s="232" customFormat="1" ht="24" customHeight="1" x14ac:dyDescent="0.2">
      <c r="A2879" s="229" t="str">
        <f t="shared" ref="A2879:A2886" si="863">IFERROR(VLOOKUP(C2879,Tabla_Insumos,4,FALSE),"")</f>
        <v/>
      </c>
      <c r="B2879" s="227">
        <f t="shared" ref="B2879:B2886" si="864">IFERROR(VLOOKUP(A2879,Tabla_Indices,5,FALSE),"")</f>
        <v>0</v>
      </c>
      <c r="C2879" s="228"/>
      <c r="D2879" s="229" t="str">
        <f t="shared" ref="D2879:D2886" si="865">IFERROR(VLOOKUP(C2879,Tabla_Insumos,2,FALSE),"")</f>
        <v/>
      </c>
      <c r="E2879" s="230"/>
      <c r="F2879" s="231">
        <f t="shared" ref="F2879:F2886" si="866">IFERROR(VLOOKUP(C2879,Tabla_Insumos,3,FALSE),0)</f>
        <v>0</v>
      </c>
      <c r="G2879" s="296">
        <f>ROUND(E2879*F2879,2)</f>
        <v>0</v>
      </c>
    </row>
    <row r="2880" spans="1:7" s="232" customFormat="1" ht="24" customHeight="1" x14ac:dyDescent="0.2">
      <c r="A2880" s="229" t="str">
        <f t="shared" si="863"/>
        <v/>
      </c>
      <c r="B2880" s="227">
        <f t="shared" si="864"/>
        <v>0</v>
      </c>
      <c r="C2880" s="228"/>
      <c r="D2880" s="229" t="str">
        <f t="shared" si="865"/>
        <v/>
      </c>
      <c r="E2880" s="230"/>
      <c r="F2880" s="231">
        <f t="shared" si="866"/>
        <v>0</v>
      </c>
      <c r="G2880" s="296">
        <f>ROUND(E2880*F2880,2)</f>
        <v>0</v>
      </c>
    </row>
    <row r="2881" spans="1:7" s="232" customFormat="1" ht="24" customHeight="1" x14ac:dyDescent="0.2">
      <c r="A2881" s="229" t="str">
        <f t="shared" si="863"/>
        <v/>
      </c>
      <c r="B2881" s="227">
        <f t="shared" si="864"/>
        <v>0</v>
      </c>
      <c r="C2881" s="228"/>
      <c r="D2881" s="229" t="str">
        <f t="shared" si="865"/>
        <v/>
      </c>
      <c r="E2881" s="230"/>
      <c r="F2881" s="231">
        <f t="shared" si="866"/>
        <v>0</v>
      </c>
      <c r="G2881" s="296">
        <f t="shared" ref="G2881:G2886" si="867">ROUND(E2881*F2881,2)</f>
        <v>0</v>
      </c>
    </row>
    <row r="2882" spans="1:7" s="232" customFormat="1" ht="24" customHeight="1" x14ac:dyDescent="0.2">
      <c r="A2882" s="229" t="str">
        <f t="shared" si="863"/>
        <v/>
      </c>
      <c r="B2882" s="227">
        <f t="shared" si="864"/>
        <v>0</v>
      </c>
      <c r="C2882" s="228"/>
      <c r="D2882" s="229" t="str">
        <f t="shared" si="865"/>
        <v/>
      </c>
      <c r="E2882" s="230"/>
      <c r="F2882" s="231">
        <f t="shared" si="866"/>
        <v>0</v>
      </c>
      <c r="G2882" s="296">
        <f t="shared" si="867"/>
        <v>0</v>
      </c>
    </row>
    <row r="2883" spans="1:7" s="232" customFormat="1" ht="24" customHeight="1" x14ac:dyDescent="0.2">
      <c r="A2883" s="229" t="str">
        <f t="shared" si="863"/>
        <v/>
      </c>
      <c r="B2883" s="227">
        <f t="shared" si="864"/>
        <v>0</v>
      </c>
      <c r="C2883" s="228"/>
      <c r="D2883" s="229" t="str">
        <f t="shared" si="865"/>
        <v/>
      </c>
      <c r="E2883" s="230"/>
      <c r="F2883" s="231">
        <f t="shared" si="866"/>
        <v>0</v>
      </c>
      <c r="G2883" s="296">
        <f t="shared" si="867"/>
        <v>0</v>
      </c>
    </row>
    <row r="2884" spans="1:7" s="232" customFormat="1" ht="24" customHeight="1" x14ac:dyDescent="0.2">
      <c r="A2884" s="229" t="str">
        <f t="shared" si="863"/>
        <v/>
      </c>
      <c r="B2884" s="227">
        <f t="shared" si="864"/>
        <v>0</v>
      </c>
      <c r="C2884" s="228"/>
      <c r="D2884" s="229" t="str">
        <f t="shared" si="865"/>
        <v/>
      </c>
      <c r="E2884" s="230"/>
      <c r="F2884" s="231">
        <f t="shared" si="866"/>
        <v>0</v>
      </c>
      <c r="G2884" s="296">
        <f t="shared" si="867"/>
        <v>0</v>
      </c>
    </row>
    <row r="2885" spans="1:7" s="232" customFormat="1" ht="24" customHeight="1" x14ac:dyDescent="0.2">
      <c r="A2885" s="229" t="str">
        <f t="shared" si="863"/>
        <v/>
      </c>
      <c r="B2885" s="227">
        <f t="shared" si="864"/>
        <v>0</v>
      </c>
      <c r="C2885" s="228"/>
      <c r="D2885" s="229" t="str">
        <f t="shared" si="865"/>
        <v/>
      </c>
      <c r="E2885" s="230"/>
      <c r="F2885" s="231">
        <f t="shared" si="866"/>
        <v>0</v>
      </c>
      <c r="G2885" s="296">
        <f t="shared" si="867"/>
        <v>0</v>
      </c>
    </row>
    <row r="2886" spans="1:7" s="232" customFormat="1" ht="24" customHeight="1" x14ac:dyDescent="0.2">
      <c r="A2886" s="229" t="str">
        <f t="shared" si="863"/>
        <v/>
      </c>
      <c r="B2886" s="227">
        <f t="shared" si="864"/>
        <v>0</v>
      </c>
      <c r="C2886" s="228"/>
      <c r="D2886" s="229" t="str">
        <f t="shared" si="865"/>
        <v/>
      </c>
      <c r="E2886" s="230"/>
      <c r="F2886" s="231">
        <f t="shared" si="866"/>
        <v>0</v>
      </c>
      <c r="G2886" s="296">
        <f t="shared" si="867"/>
        <v>0</v>
      </c>
    </row>
    <row r="2887" spans="1:7" ht="24" customHeight="1" x14ac:dyDescent="0.2">
      <c r="A2887" s="297"/>
      <c r="B2887" s="97"/>
      <c r="C2887" s="97"/>
      <c r="D2887" s="103"/>
      <c r="E2887" s="104"/>
      <c r="F2887" s="368" t="s">
        <v>32</v>
      </c>
      <c r="G2887" s="298">
        <f>SUBTOTAL(9,G2879:G2886)</f>
        <v>0</v>
      </c>
    </row>
    <row r="2888" spans="1:7" ht="24" customHeight="1" x14ac:dyDescent="0.2">
      <c r="A2888" s="297"/>
      <c r="B2888" s="97"/>
      <c r="C2888" s="366" t="s">
        <v>606</v>
      </c>
      <c r="D2888" s="103"/>
      <c r="E2888" s="104"/>
      <c r="F2888" s="105"/>
      <c r="G2888" s="299"/>
    </row>
    <row r="2889" spans="1:7" s="232" customFormat="1" ht="24" customHeight="1" x14ac:dyDescent="0.2">
      <c r="A2889" s="229" t="str">
        <f t="shared" ref="A2889:A2897" si="868">IFERROR(VLOOKUP(C2889,Tabla_Insumos,4,FALSE),"")</f>
        <v/>
      </c>
      <c r="B2889" s="227" t="str">
        <f t="shared" ref="B2889:B2897" si="869">IFERROR(VLOOKUP(C2889,Tabla_Insumos,5,FALSE),"")</f>
        <v/>
      </c>
      <c r="C2889" s="228"/>
      <c r="D2889" s="229" t="str">
        <f t="shared" ref="D2889:D2897" si="870">IFERROR(VLOOKUP(C2889,Tabla_Insumos,2,FALSE),"")</f>
        <v/>
      </c>
      <c r="E2889" s="230"/>
      <c r="F2889" s="231">
        <f t="shared" ref="F2889:F2897" si="871">IFERROR(VLOOKUP(C2889,Tabla_Insumos,3,FALSE),0)</f>
        <v>0</v>
      </c>
      <c r="G2889" s="296">
        <f t="shared" ref="G2889:G2897" si="872">ROUND(E2889*F2889,2)</f>
        <v>0</v>
      </c>
    </row>
    <row r="2890" spans="1:7" s="232" customFormat="1" ht="24" customHeight="1" x14ac:dyDescent="0.2">
      <c r="A2890" s="229" t="str">
        <f t="shared" si="868"/>
        <v/>
      </c>
      <c r="B2890" s="227" t="str">
        <f t="shared" si="869"/>
        <v/>
      </c>
      <c r="C2890" s="228"/>
      <c r="D2890" s="229" t="str">
        <f t="shared" si="870"/>
        <v/>
      </c>
      <c r="E2890" s="230"/>
      <c r="F2890" s="231">
        <f t="shared" si="871"/>
        <v>0</v>
      </c>
      <c r="G2890" s="296">
        <f t="shared" si="872"/>
        <v>0</v>
      </c>
    </row>
    <row r="2891" spans="1:7" s="232" customFormat="1" ht="24" customHeight="1" x14ac:dyDescent="0.2">
      <c r="A2891" s="229" t="str">
        <f t="shared" si="868"/>
        <v/>
      </c>
      <c r="B2891" s="227" t="str">
        <f t="shared" si="869"/>
        <v/>
      </c>
      <c r="C2891" s="228"/>
      <c r="D2891" s="229" t="str">
        <f t="shared" si="870"/>
        <v/>
      </c>
      <c r="E2891" s="230"/>
      <c r="F2891" s="231">
        <f t="shared" si="871"/>
        <v>0</v>
      </c>
      <c r="G2891" s="296">
        <f t="shared" si="872"/>
        <v>0</v>
      </c>
    </row>
    <row r="2892" spans="1:7" s="232" customFormat="1" ht="24" customHeight="1" x14ac:dyDescent="0.2">
      <c r="A2892" s="229" t="str">
        <f t="shared" si="868"/>
        <v/>
      </c>
      <c r="B2892" s="227" t="str">
        <f t="shared" si="869"/>
        <v/>
      </c>
      <c r="C2892" s="228"/>
      <c r="D2892" s="229" t="str">
        <f t="shared" si="870"/>
        <v/>
      </c>
      <c r="E2892" s="230"/>
      <c r="F2892" s="231">
        <f t="shared" si="871"/>
        <v>0</v>
      </c>
      <c r="G2892" s="296">
        <f t="shared" si="872"/>
        <v>0</v>
      </c>
    </row>
    <row r="2893" spans="1:7" s="232" customFormat="1" ht="24" customHeight="1" x14ac:dyDescent="0.2">
      <c r="A2893" s="229" t="str">
        <f t="shared" si="868"/>
        <v/>
      </c>
      <c r="B2893" s="227" t="str">
        <f t="shared" si="869"/>
        <v/>
      </c>
      <c r="C2893" s="228"/>
      <c r="D2893" s="229" t="str">
        <f t="shared" si="870"/>
        <v/>
      </c>
      <c r="E2893" s="230"/>
      <c r="F2893" s="231">
        <f t="shared" si="871"/>
        <v>0</v>
      </c>
      <c r="G2893" s="296">
        <f t="shared" si="872"/>
        <v>0</v>
      </c>
    </row>
    <row r="2894" spans="1:7" s="232" customFormat="1" ht="24" customHeight="1" x14ac:dyDescent="0.2">
      <c r="A2894" s="229" t="str">
        <f t="shared" si="868"/>
        <v/>
      </c>
      <c r="B2894" s="227" t="str">
        <f t="shared" si="869"/>
        <v/>
      </c>
      <c r="C2894" s="228"/>
      <c r="D2894" s="229" t="str">
        <f t="shared" si="870"/>
        <v/>
      </c>
      <c r="E2894" s="230"/>
      <c r="F2894" s="231">
        <f t="shared" si="871"/>
        <v>0</v>
      </c>
      <c r="G2894" s="296">
        <f t="shared" si="872"/>
        <v>0</v>
      </c>
    </row>
    <row r="2895" spans="1:7" s="232" customFormat="1" ht="24" customHeight="1" x14ac:dyDescent="0.2">
      <c r="A2895" s="229" t="str">
        <f t="shared" si="868"/>
        <v/>
      </c>
      <c r="B2895" s="227" t="str">
        <f t="shared" si="869"/>
        <v/>
      </c>
      <c r="C2895" s="228"/>
      <c r="D2895" s="229" t="str">
        <f t="shared" si="870"/>
        <v/>
      </c>
      <c r="E2895" s="230"/>
      <c r="F2895" s="231">
        <f t="shared" si="871"/>
        <v>0</v>
      </c>
      <c r="G2895" s="296">
        <f t="shared" si="872"/>
        <v>0</v>
      </c>
    </row>
    <row r="2896" spans="1:7" s="232" customFormat="1" ht="24" customHeight="1" x14ac:dyDescent="0.2">
      <c r="A2896" s="229" t="str">
        <f t="shared" si="868"/>
        <v/>
      </c>
      <c r="B2896" s="227" t="str">
        <f t="shared" si="869"/>
        <v/>
      </c>
      <c r="C2896" s="228"/>
      <c r="D2896" s="229" t="str">
        <f t="shared" si="870"/>
        <v/>
      </c>
      <c r="E2896" s="230"/>
      <c r="F2896" s="231">
        <f t="shared" si="871"/>
        <v>0</v>
      </c>
      <c r="G2896" s="296">
        <f t="shared" si="872"/>
        <v>0</v>
      </c>
    </row>
    <row r="2897" spans="1:123" s="232" customFormat="1" ht="24" customHeight="1" x14ac:dyDescent="0.2">
      <c r="A2897" s="229" t="str">
        <f t="shared" si="868"/>
        <v/>
      </c>
      <c r="B2897" s="227" t="str">
        <f t="shared" si="869"/>
        <v/>
      </c>
      <c r="C2897" s="228"/>
      <c r="D2897" s="229" t="str">
        <f t="shared" si="870"/>
        <v/>
      </c>
      <c r="E2897" s="230"/>
      <c r="F2897" s="231">
        <f t="shared" si="871"/>
        <v>0</v>
      </c>
      <c r="G2897" s="296">
        <f t="shared" si="872"/>
        <v>0</v>
      </c>
    </row>
    <row r="2898" spans="1:123" ht="24" customHeight="1" x14ac:dyDescent="0.2">
      <c r="A2898" s="300"/>
      <c r="B2898" s="103"/>
      <c r="C2898" s="97"/>
      <c r="D2898" s="103"/>
      <c r="E2898" s="104"/>
      <c r="F2898" s="368" t="s">
        <v>33</v>
      </c>
      <c r="G2898" s="298">
        <f>SUBTOTAL(9,G2889:G2897)</f>
        <v>0</v>
      </c>
    </row>
    <row r="2899" spans="1:123" ht="24" customHeight="1" x14ac:dyDescent="0.2">
      <c r="A2899" s="301"/>
      <c r="B2899" s="103"/>
      <c r="C2899" s="97"/>
      <c r="D2899" s="103"/>
      <c r="E2899" s="104"/>
      <c r="F2899" s="105"/>
      <c r="G2899" s="299"/>
    </row>
    <row r="2900" spans="1:123" ht="24" customHeight="1" x14ac:dyDescent="0.2">
      <c r="A2900" s="302" t="str">
        <f>B2858</f>
        <v/>
      </c>
      <c r="B2900" s="303" t="str">
        <f>C2858</f>
        <v/>
      </c>
      <c r="C2900" s="111"/>
      <c r="D2900" s="111" t="s">
        <v>34</v>
      </c>
      <c r="E2900" s="112"/>
      <c r="F2900" s="305" t="s">
        <v>35</v>
      </c>
      <c r="G2900" s="304">
        <f>SUBTOTAL(9,G2863:G2899)</f>
        <v>0</v>
      </c>
    </row>
    <row r="2902" spans="1:123" ht="24" customHeight="1" x14ac:dyDescent="0.2">
      <c r="A2902" s="284" t="s">
        <v>37</v>
      </c>
      <c r="B2902" s="285"/>
      <c r="C2902" s="285"/>
      <c r="D2902" s="285"/>
      <c r="E2902" s="285"/>
      <c r="F2902" s="285"/>
      <c r="G2902" s="286"/>
    </row>
    <row r="2903" spans="1:123" ht="24" customHeight="1" x14ac:dyDescent="0.2">
      <c r="A2903" s="287" t="s">
        <v>602</v>
      </c>
      <c r="B2903" s="99" t="str">
        <f>Comitente</f>
        <v>DIRECCION PROVINCIAL REDES DE GAS</v>
      </c>
      <c r="C2903" s="94"/>
      <c r="D2903" s="100"/>
      <c r="E2903" s="100"/>
      <c r="F2903" s="101"/>
      <c r="G2903" s="288"/>
    </row>
    <row r="2904" spans="1:123" ht="24" customHeight="1" x14ac:dyDescent="0.2">
      <c r="A2904" s="287" t="s">
        <v>603</v>
      </c>
      <c r="B2904" s="99">
        <f>Contratista</f>
        <v>0</v>
      </c>
      <c r="C2904" s="95"/>
      <c r="D2904" s="95"/>
      <c r="E2904" s="95"/>
      <c r="F2904" s="102"/>
      <c r="G2904" s="289"/>
    </row>
    <row r="2905" spans="1:123" ht="24" customHeight="1" x14ac:dyDescent="0.2">
      <c r="A2905" s="287" t="s">
        <v>24</v>
      </c>
      <c r="B2905" s="99" t="str">
        <f>Obra</f>
        <v>“SERVICIO de MANTENIMIENTO de las INSTALACIONES de GAS en los ESTABLECIMIENTOS EDUCATIVOS”</v>
      </c>
      <c r="C2905" s="95"/>
      <c r="D2905" s="95"/>
      <c r="E2905" s="95"/>
      <c r="F2905" s="102" t="s">
        <v>38</v>
      </c>
      <c r="G2905" s="290">
        <f>Fecha_Base</f>
        <v>0</v>
      </c>
    </row>
    <row r="2906" spans="1:123" ht="24" customHeight="1" x14ac:dyDescent="0.2">
      <c r="A2906" s="291" t="s">
        <v>601</v>
      </c>
      <c r="B2906" s="96" t="str">
        <f>Ubicación</f>
        <v>DEPARTAMENTO JACHAL A</v>
      </c>
      <c r="C2906" s="96"/>
      <c r="D2906" s="103"/>
      <c r="E2906" s="104"/>
      <c r="F2906" s="105"/>
      <c r="G2906" s="292"/>
    </row>
    <row r="2907" spans="1:123" ht="24" customHeight="1" x14ac:dyDescent="0.2">
      <c r="A2907" s="291" t="s">
        <v>39</v>
      </c>
      <c r="B2907" s="106" t="str">
        <f>IFERROR(VALUE(LEFT(B2908,FIND(".",B2908)-1)),"")</f>
        <v/>
      </c>
      <c r="C2907" s="97" t="str">
        <f>IFERROR(VLOOKUP(B2907,Tabla_CyP,2,FALSE),"")</f>
        <v/>
      </c>
      <c r="D2907" s="97"/>
      <c r="E2907" s="104"/>
      <c r="F2907" s="105"/>
      <c r="G2907" s="292"/>
    </row>
    <row r="2908" spans="1:123" ht="24" customHeight="1" x14ac:dyDescent="0.2">
      <c r="A2908" s="291" t="s">
        <v>25</v>
      </c>
      <c r="B2908" s="107" t="str">
        <f>IFERROR(VLOOKUP(COUNTIF($A$1:A2908,"ANALISIS DE PRECIOS"),Tabla_NumeroItem,2,FALSE),"")</f>
        <v/>
      </c>
      <c r="C2908" s="97" t="str">
        <f>IFERROR(VLOOKUP(B2908,Tabla_CyP,2,FALSE),"")</f>
        <v/>
      </c>
      <c r="D2908" s="103"/>
      <c r="E2908" s="104"/>
      <c r="F2908" s="102" t="s">
        <v>26</v>
      </c>
      <c r="G2908" s="293" t="str">
        <f>IFERROR(VLOOKUP(B2908,Tabla_CyP,4,FALSE),"")</f>
        <v/>
      </c>
    </row>
    <row r="2909" spans="1:123" ht="24" customHeight="1" x14ac:dyDescent="0.2">
      <c r="A2909" s="291"/>
      <c r="B2909" s="96"/>
      <c r="C2909" s="97"/>
      <c r="D2909" s="103"/>
      <c r="E2909" s="104"/>
      <c r="F2909" s="105"/>
      <c r="G2909" s="292"/>
    </row>
    <row r="2910" spans="1:123" ht="24" customHeight="1" x14ac:dyDescent="0.2">
      <c r="A2910" s="389" t="s">
        <v>507</v>
      </c>
      <c r="B2910" s="390"/>
      <c r="C2910" s="391" t="s">
        <v>0</v>
      </c>
      <c r="D2910" s="391" t="s">
        <v>27</v>
      </c>
      <c r="E2910" s="393" t="s">
        <v>28</v>
      </c>
      <c r="F2910" s="387" t="s">
        <v>29</v>
      </c>
      <c r="G2910" s="387" t="s">
        <v>30</v>
      </c>
    </row>
    <row r="2911" spans="1:123" s="109" customFormat="1" ht="24" customHeight="1" x14ac:dyDescent="0.2">
      <c r="A2911" s="108" t="s">
        <v>508</v>
      </c>
      <c r="B2911" s="108" t="s">
        <v>509</v>
      </c>
      <c r="C2911" s="392"/>
      <c r="D2911" s="392"/>
      <c r="E2911" s="394"/>
      <c r="F2911" s="388"/>
      <c r="G2911" s="388"/>
      <c r="H2911" s="233"/>
      <c r="I2911" s="233"/>
      <c r="J2911" s="233"/>
      <c r="K2911" s="233"/>
      <c r="L2911" s="233"/>
      <c r="M2911" s="233"/>
      <c r="N2911" s="233"/>
      <c r="O2911" s="233"/>
      <c r="P2911" s="233"/>
      <c r="Q2911" s="233"/>
      <c r="R2911" s="233"/>
      <c r="S2911" s="233"/>
      <c r="T2911" s="233"/>
      <c r="U2911" s="233"/>
      <c r="V2911" s="233"/>
      <c r="W2911" s="233"/>
      <c r="X2911" s="233"/>
      <c r="Y2911" s="233"/>
      <c r="Z2911" s="233"/>
      <c r="AA2911" s="233"/>
      <c r="AB2911" s="233"/>
      <c r="AC2911" s="233"/>
      <c r="AD2911" s="233"/>
      <c r="AE2911" s="233"/>
      <c r="AF2911" s="233"/>
      <c r="AG2911" s="233"/>
      <c r="AH2911" s="233"/>
      <c r="AI2911" s="233"/>
      <c r="AJ2911" s="233"/>
      <c r="AK2911" s="233"/>
      <c r="AL2911" s="233"/>
      <c r="AM2911" s="233"/>
      <c r="AN2911" s="233"/>
      <c r="AO2911" s="233"/>
      <c r="AP2911" s="233"/>
      <c r="AQ2911" s="233"/>
      <c r="AR2911" s="233"/>
      <c r="AS2911" s="233"/>
      <c r="AT2911" s="233"/>
      <c r="AU2911" s="233"/>
      <c r="AV2911" s="233"/>
      <c r="AW2911" s="233"/>
      <c r="AX2911" s="233"/>
      <c r="AY2911" s="233"/>
      <c r="AZ2911" s="233"/>
      <c r="BA2911" s="233"/>
      <c r="BB2911" s="233"/>
      <c r="BC2911" s="233"/>
      <c r="BD2911" s="233"/>
      <c r="BE2911" s="233"/>
      <c r="BF2911" s="233"/>
      <c r="BG2911" s="233"/>
      <c r="BH2911" s="233"/>
      <c r="BI2911" s="233"/>
      <c r="BJ2911" s="233"/>
      <c r="BK2911" s="233"/>
      <c r="BL2911" s="233"/>
      <c r="BM2911" s="233"/>
      <c r="BN2911" s="233"/>
      <c r="BO2911" s="233"/>
      <c r="BP2911" s="233"/>
      <c r="BQ2911" s="233"/>
      <c r="BR2911" s="233"/>
      <c r="BS2911" s="233"/>
      <c r="BT2911" s="233"/>
      <c r="BU2911" s="233"/>
      <c r="BV2911" s="233"/>
      <c r="BW2911" s="233"/>
      <c r="BX2911" s="233"/>
      <c r="BY2911" s="233"/>
      <c r="BZ2911" s="233"/>
      <c r="CA2911" s="233"/>
      <c r="CB2911" s="233"/>
      <c r="CC2911" s="233"/>
      <c r="CD2911" s="233"/>
      <c r="CE2911" s="233"/>
      <c r="CF2911" s="233"/>
      <c r="CG2911" s="233"/>
      <c r="CH2911" s="233"/>
      <c r="CI2911" s="233"/>
      <c r="CJ2911" s="233"/>
      <c r="CK2911" s="233"/>
      <c r="CL2911" s="233"/>
      <c r="CM2911" s="233"/>
      <c r="CN2911" s="233"/>
      <c r="CO2911" s="233"/>
      <c r="CP2911" s="233"/>
      <c r="CQ2911" s="233"/>
      <c r="CR2911" s="233"/>
      <c r="CS2911" s="233"/>
      <c r="CT2911" s="233"/>
      <c r="CU2911" s="233"/>
      <c r="CV2911" s="233"/>
      <c r="CW2911" s="233"/>
      <c r="CX2911" s="233"/>
      <c r="CY2911" s="233"/>
      <c r="CZ2911" s="233"/>
      <c r="DA2911" s="233"/>
      <c r="DB2911" s="233"/>
      <c r="DC2911" s="233"/>
      <c r="DD2911" s="233"/>
      <c r="DE2911" s="233"/>
      <c r="DF2911" s="233"/>
      <c r="DG2911" s="233"/>
      <c r="DH2911" s="233"/>
      <c r="DI2911" s="233"/>
      <c r="DJ2911" s="233"/>
      <c r="DK2911" s="233"/>
      <c r="DL2911" s="233"/>
      <c r="DM2911" s="233"/>
      <c r="DN2911" s="233"/>
      <c r="DO2911" s="233"/>
      <c r="DP2911" s="233"/>
      <c r="DQ2911" s="233"/>
      <c r="DR2911" s="233"/>
      <c r="DS2911" s="233"/>
    </row>
    <row r="2912" spans="1:123" ht="24" customHeight="1" x14ac:dyDescent="0.2">
      <c r="A2912" s="369"/>
      <c r="B2912" s="110"/>
      <c r="C2912" s="367" t="s">
        <v>604</v>
      </c>
      <c r="D2912" s="111"/>
      <c r="E2912" s="112"/>
      <c r="F2912" s="113"/>
      <c r="G2912" s="295"/>
    </row>
    <row r="2913" spans="1:7" s="232" customFormat="1" ht="24" customHeight="1" x14ac:dyDescent="0.2">
      <c r="A2913" s="229" t="str">
        <f t="shared" ref="A2913:A2926" si="873">IFERROR(VLOOKUP(C2913,Tabla_Insumos,4,FALSE),"")</f>
        <v/>
      </c>
      <c r="B2913" s="227" t="str">
        <f t="shared" ref="B2913:B2926" si="874">IFERROR(VLOOKUP(C2913,Tabla_Insumos,5,FALSE),"")</f>
        <v/>
      </c>
      <c r="C2913" s="228"/>
      <c r="D2913" s="229" t="str">
        <f t="shared" ref="D2913:D2926" si="875">IFERROR(VLOOKUP(C2913,Tabla_Insumos,2,FALSE),"")</f>
        <v/>
      </c>
      <c r="E2913" s="230"/>
      <c r="F2913" s="231">
        <f t="shared" ref="F2913:F2926" si="876">IFERROR(VLOOKUP(C2913,Tabla_Insumos,3,FALSE),0)</f>
        <v>0</v>
      </c>
      <c r="G2913" s="296">
        <f>ROUND(E2913*F2913,2)</f>
        <v>0</v>
      </c>
    </row>
    <row r="2914" spans="1:7" s="232" customFormat="1" ht="24" customHeight="1" x14ac:dyDescent="0.2">
      <c r="A2914" s="229" t="str">
        <f t="shared" si="873"/>
        <v/>
      </c>
      <c r="B2914" s="227" t="str">
        <f t="shared" si="874"/>
        <v/>
      </c>
      <c r="C2914" s="228"/>
      <c r="D2914" s="229" t="str">
        <f t="shared" si="875"/>
        <v/>
      </c>
      <c r="E2914" s="230"/>
      <c r="F2914" s="231">
        <f t="shared" si="876"/>
        <v>0</v>
      </c>
      <c r="G2914" s="296">
        <f t="shared" ref="G2914:G2926" si="877">ROUND(E2914*F2914,2)</f>
        <v>0</v>
      </c>
    </row>
    <row r="2915" spans="1:7" s="232" customFormat="1" ht="24" customHeight="1" x14ac:dyDescent="0.2">
      <c r="A2915" s="229" t="str">
        <f t="shared" si="873"/>
        <v/>
      </c>
      <c r="B2915" s="227" t="str">
        <f t="shared" si="874"/>
        <v/>
      </c>
      <c r="C2915" s="228"/>
      <c r="D2915" s="229" t="str">
        <f t="shared" si="875"/>
        <v/>
      </c>
      <c r="E2915" s="230"/>
      <c r="F2915" s="231">
        <f t="shared" si="876"/>
        <v>0</v>
      </c>
      <c r="G2915" s="296">
        <f t="shared" si="877"/>
        <v>0</v>
      </c>
    </row>
    <row r="2916" spans="1:7" s="232" customFormat="1" ht="24" customHeight="1" x14ac:dyDescent="0.2">
      <c r="A2916" s="229" t="str">
        <f t="shared" si="873"/>
        <v/>
      </c>
      <c r="B2916" s="227" t="str">
        <f t="shared" si="874"/>
        <v/>
      </c>
      <c r="C2916" s="228"/>
      <c r="D2916" s="229" t="str">
        <f t="shared" si="875"/>
        <v/>
      </c>
      <c r="E2916" s="230"/>
      <c r="F2916" s="231">
        <f t="shared" si="876"/>
        <v>0</v>
      </c>
      <c r="G2916" s="296">
        <f t="shared" si="877"/>
        <v>0</v>
      </c>
    </row>
    <row r="2917" spans="1:7" s="232" customFormat="1" ht="24" customHeight="1" x14ac:dyDescent="0.2">
      <c r="A2917" s="229" t="str">
        <f t="shared" si="873"/>
        <v/>
      </c>
      <c r="B2917" s="227" t="str">
        <f t="shared" si="874"/>
        <v/>
      </c>
      <c r="C2917" s="228"/>
      <c r="D2917" s="229" t="str">
        <f t="shared" si="875"/>
        <v/>
      </c>
      <c r="E2917" s="230"/>
      <c r="F2917" s="231">
        <f t="shared" si="876"/>
        <v>0</v>
      </c>
      <c r="G2917" s="296">
        <f t="shared" si="877"/>
        <v>0</v>
      </c>
    </row>
    <row r="2918" spans="1:7" s="232" customFormat="1" ht="24" customHeight="1" x14ac:dyDescent="0.2">
      <c r="A2918" s="229" t="str">
        <f t="shared" si="873"/>
        <v/>
      </c>
      <c r="B2918" s="227" t="str">
        <f t="shared" si="874"/>
        <v/>
      </c>
      <c r="C2918" s="228"/>
      <c r="D2918" s="229" t="str">
        <f t="shared" si="875"/>
        <v/>
      </c>
      <c r="E2918" s="230"/>
      <c r="F2918" s="231">
        <f t="shared" si="876"/>
        <v>0</v>
      </c>
      <c r="G2918" s="296">
        <f t="shared" si="877"/>
        <v>0</v>
      </c>
    </row>
    <row r="2919" spans="1:7" s="232" customFormat="1" ht="24" customHeight="1" x14ac:dyDescent="0.2">
      <c r="A2919" s="229" t="str">
        <f t="shared" si="873"/>
        <v/>
      </c>
      <c r="B2919" s="227" t="str">
        <f t="shared" si="874"/>
        <v/>
      </c>
      <c r="C2919" s="228"/>
      <c r="D2919" s="229" t="str">
        <f t="shared" si="875"/>
        <v/>
      </c>
      <c r="E2919" s="230"/>
      <c r="F2919" s="231">
        <f t="shared" si="876"/>
        <v>0</v>
      </c>
      <c r="G2919" s="296">
        <f t="shared" si="877"/>
        <v>0</v>
      </c>
    </row>
    <row r="2920" spans="1:7" s="232" customFormat="1" ht="24" customHeight="1" x14ac:dyDescent="0.2">
      <c r="A2920" s="229" t="str">
        <f t="shared" si="873"/>
        <v/>
      </c>
      <c r="B2920" s="227" t="str">
        <f t="shared" si="874"/>
        <v/>
      </c>
      <c r="C2920" s="228"/>
      <c r="D2920" s="229" t="str">
        <f t="shared" si="875"/>
        <v/>
      </c>
      <c r="E2920" s="230"/>
      <c r="F2920" s="231">
        <f t="shared" si="876"/>
        <v>0</v>
      </c>
      <c r="G2920" s="296">
        <f t="shared" si="877"/>
        <v>0</v>
      </c>
    </row>
    <row r="2921" spans="1:7" s="232" customFormat="1" ht="24" customHeight="1" x14ac:dyDescent="0.2">
      <c r="A2921" s="229" t="str">
        <f t="shared" si="873"/>
        <v/>
      </c>
      <c r="B2921" s="227" t="str">
        <f t="shared" si="874"/>
        <v/>
      </c>
      <c r="C2921" s="228"/>
      <c r="D2921" s="229" t="str">
        <f t="shared" si="875"/>
        <v/>
      </c>
      <c r="E2921" s="230"/>
      <c r="F2921" s="231">
        <f t="shared" si="876"/>
        <v>0</v>
      </c>
      <c r="G2921" s="296">
        <f t="shared" si="877"/>
        <v>0</v>
      </c>
    </row>
    <row r="2922" spans="1:7" s="232" customFormat="1" ht="24" customHeight="1" x14ac:dyDescent="0.2">
      <c r="A2922" s="229" t="str">
        <f t="shared" si="873"/>
        <v/>
      </c>
      <c r="B2922" s="227" t="str">
        <f t="shared" si="874"/>
        <v/>
      </c>
      <c r="C2922" s="228"/>
      <c r="D2922" s="229" t="str">
        <f t="shared" si="875"/>
        <v/>
      </c>
      <c r="E2922" s="230"/>
      <c r="F2922" s="231">
        <f t="shared" si="876"/>
        <v>0</v>
      </c>
      <c r="G2922" s="296">
        <f t="shared" si="877"/>
        <v>0</v>
      </c>
    </row>
    <row r="2923" spans="1:7" s="232" customFormat="1" ht="24" customHeight="1" x14ac:dyDescent="0.2">
      <c r="A2923" s="229" t="str">
        <f t="shared" si="873"/>
        <v/>
      </c>
      <c r="B2923" s="227" t="str">
        <f t="shared" si="874"/>
        <v/>
      </c>
      <c r="C2923" s="228"/>
      <c r="D2923" s="229" t="str">
        <f t="shared" si="875"/>
        <v/>
      </c>
      <c r="E2923" s="230"/>
      <c r="F2923" s="231">
        <f t="shared" si="876"/>
        <v>0</v>
      </c>
      <c r="G2923" s="296">
        <f t="shared" si="877"/>
        <v>0</v>
      </c>
    </row>
    <row r="2924" spans="1:7" s="232" customFormat="1" ht="24" customHeight="1" x14ac:dyDescent="0.2">
      <c r="A2924" s="229" t="str">
        <f t="shared" si="873"/>
        <v/>
      </c>
      <c r="B2924" s="227" t="str">
        <f t="shared" si="874"/>
        <v/>
      </c>
      <c r="C2924" s="228"/>
      <c r="D2924" s="229" t="str">
        <f t="shared" si="875"/>
        <v/>
      </c>
      <c r="E2924" s="230"/>
      <c r="F2924" s="231">
        <f t="shared" si="876"/>
        <v>0</v>
      </c>
      <c r="G2924" s="296">
        <f t="shared" si="877"/>
        <v>0</v>
      </c>
    </row>
    <row r="2925" spans="1:7" s="232" customFormat="1" ht="24" customHeight="1" x14ac:dyDescent="0.2">
      <c r="A2925" s="229" t="str">
        <f t="shared" si="873"/>
        <v/>
      </c>
      <c r="B2925" s="227" t="str">
        <f t="shared" si="874"/>
        <v/>
      </c>
      <c r="C2925" s="228"/>
      <c r="D2925" s="229" t="str">
        <f t="shared" si="875"/>
        <v/>
      </c>
      <c r="E2925" s="230"/>
      <c r="F2925" s="231">
        <f t="shared" si="876"/>
        <v>0</v>
      </c>
      <c r="G2925" s="296">
        <f t="shared" si="877"/>
        <v>0</v>
      </c>
    </row>
    <row r="2926" spans="1:7" s="232" customFormat="1" ht="24" customHeight="1" x14ac:dyDescent="0.2">
      <c r="A2926" s="229" t="str">
        <f t="shared" si="873"/>
        <v/>
      </c>
      <c r="B2926" s="227" t="str">
        <f t="shared" si="874"/>
        <v/>
      </c>
      <c r="C2926" s="228"/>
      <c r="D2926" s="229" t="str">
        <f t="shared" si="875"/>
        <v/>
      </c>
      <c r="E2926" s="230"/>
      <c r="F2926" s="231">
        <f t="shared" si="876"/>
        <v>0</v>
      </c>
      <c r="G2926" s="296">
        <f t="shared" si="877"/>
        <v>0</v>
      </c>
    </row>
    <row r="2927" spans="1:7" ht="24" customHeight="1" x14ac:dyDescent="0.2">
      <c r="A2927" s="297"/>
      <c r="B2927" s="97"/>
      <c r="C2927" s="97"/>
      <c r="D2927" s="103"/>
      <c r="E2927" s="104"/>
      <c r="F2927" s="368" t="s">
        <v>31</v>
      </c>
      <c r="G2927" s="298">
        <f>SUBTOTAL(9,G2913:G2926)</f>
        <v>0</v>
      </c>
    </row>
    <row r="2928" spans="1:7" ht="24" customHeight="1" x14ac:dyDescent="0.2">
      <c r="A2928" s="297"/>
      <c r="B2928" s="97"/>
      <c r="C2928" s="366" t="s">
        <v>605</v>
      </c>
      <c r="D2928" s="103"/>
      <c r="E2928" s="104"/>
      <c r="F2928" s="105"/>
      <c r="G2928" s="299"/>
    </row>
    <row r="2929" spans="1:7" s="232" customFormat="1" ht="24" customHeight="1" x14ac:dyDescent="0.2">
      <c r="A2929" s="229" t="str">
        <f t="shared" ref="A2929:A2936" si="878">IFERROR(VLOOKUP(C2929,Tabla_Insumos,4,FALSE),"")</f>
        <v/>
      </c>
      <c r="B2929" s="227">
        <f t="shared" ref="B2929:B2936" si="879">IFERROR(VLOOKUP(A2929,Tabla_Indices,5,FALSE),"")</f>
        <v>0</v>
      </c>
      <c r="C2929" s="228"/>
      <c r="D2929" s="229" t="str">
        <f t="shared" ref="D2929:D2936" si="880">IFERROR(VLOOKUP(C2929,Tabla_Insumos,2,FALSE),"")</f>
        <v/>
      </c>
      <c r="E2929" s="230"/>
      <c r="F2929" s="231">
        <f t="shared" ref="F2929:F2936" si="881">IFERROR(VLOOKUP(C2929,Tabla_Insumos,3,FALSE),0)</f>
        <v>0</v>
      </c>
      <c r="G2929" s="296">
        <f>ROUND(E2929*F2929,2)</f>
        <v>0</v>
      </c>
    </row>
    <row r="2930" spans="1:7" s="232" customFormat="1" ht="24" customHeight="1" x14ac:dyDescent="0.2">
      <c r="A2930" s="229" t="str">
        <f t="shared" si="878"/>
        <v/>
      </c>
      <c r="B2930" s="227">
        <f t="shared" si="879"/>
        <v>0</v>
      </c>
      <c r="C2930" s="228"/>
      <c r="D2930" s="229" t="str">
        <f t="shared" si="880"/>
        <v/>
      </c>
      <c r="E2930" s="230"/>
      <c r="F2930" s="231">
        <f t="shared" si="881"/>
        <v>0</v>
      </c>
      <c r="G2930" s="296">
        <f>ROUND(E2930*F2930,2)</f>
        <v>0</v>
      </c>
    </row>
    <row r="2931" spans="1:7" s="232" customFormat="1" ht="24" customHeight="1" x14ac:dyDescent="0.2">
      <c r="A2931" s="229" t="str">
        <f t="shared" si="878"/>
        <v/>
      </c>
      <c r="B2931" s="227">
        <f t="shared" si="879"/>
        <v>0</v>
      </c>
      <c r="C2931" s="228"/>
      <c r="D2931" s="229" t="str">
        <f t="shared" si="880"/>
        <v/>
      </c>
      <c r="E2931" s="230"/>
      <c r="F2931" s="231">
        <f t="shared" si="881"/>
        <v>0</v>
      </c>
      <c r="G2931" s="296">
        <f t="shared" ref="G2931:G2936" si="882">ROUND(E2931*F2931,2)</f>
        <v>0</v>
      </c>
    </row>
    <row r="2932" spans="1:7" s="232" customFormat="1" ht="24" customHeight="1" x14ac:dyDescent="0.2">
      <c r="A2932" s="229" t="str">
        <f t="shared" si="878"/>
        <v/>
      </c>
      <c r="B2932" s="227">
        <f t="shared" si="879"/>
        <v>0</v>
      </c>
      <c r="C2932" s="228"/>
      <c r="D2932" s="229" t="str">
        <f t="shared" si="880"/>
        <v/>
      </c>
      <c r="E2932" s="230"/>
      <c r="F2932" s="231">
        <f t="shared" si="881"/>
        <v>0</v>
      </c>
      <c r="G2932" s="296">
        <f t="shared" si="882"/>
        <v>0</v>
      </c>
    </row>
    <row r="2933" spans="1:7" s="232" customFormat="1" ht="24" customHeight="1" x14ac:dyDescent="0.2">
      <c r="A2933" s="229" t="str">
        <f t="shared" si="878"/>
        <v/>
      </c>
      <c r="B2933" s="227">
        <f t="shared" si="879"/>
        <v>0</v>
      </c>
      <c r="C2933" s="228"/>
      <c r="D2933" s="229" t="str">
        <f t="shared" si="880"/>
        <v/>
      </c>
      <c r="E2933" s="230"/>
      <c r="F2933" s="231">
        <f t="shared" si="881"/>
        <v>0</v>
      </c>
      <c r="G2933" s="296">
        <f t="shared" si="882"/>
        <v>0</v>
      </c>
    </row>
    <row r="2934" spans="1:7" s="232" customFormat="1" ht="24" customHeight="1" x14ac:dyDescent="0.2">
      <c r="A2934" s="229" t="str">
        <f t="shared" si="878"/>
        <v/>
      </c>
      <c r="B2934" s="227">
        <f t="shared" si="879"/>
        <v>0</v>
      </c>
      <c r="C2934" s="228"/>
      <c r="D2934" s="229" t="str">
        <f t="shared" si="880"/>
        <v/>
      </c>
      <c r="E2934" s="230"/>
      <c r="F2934" s="231">
        <f t="shared" si="881"/>
        <v>0</v>
      </c>
      <c r="G2934" s="296">
        <f t="shared" si="882"/>
        <v>0</v>
      </c>
    </row>
    <row r="2935" spans="1:7" s="232" customFormat="1" ht="24" customHeight="1" x14ac:dyDescent="0.2">
      <c r="A2935" s="229" t="str">
        <f t="shared" si="878"/>
        <v/>
      </c>
      <c r="B2935" s="227">
        <f t="shared" si="879"/>
        <v>0</v>
      </c>
      <c r="C2935" s="228"/>
      <c r="D2935" s="229" t="str">
        <f t="shared" si="880"/>
        <v/>
      </c>
      <c r="E2935" s="230"/>
      <c r="F2935" s="231">
        <f t="shared" si="881"/>
        <v>0</v>
      </c>
      <c r="G2935" s="296">
        <f t="shared" si="882"/>
        <v>0</v>
      </c>
    </row>
    <row r="2936" spans="1:7" s="232" customFormat="1" ht="24" customHeight="1" x14ac:dyDescent="0.2">
      <c r="A2936" s="229" t="str">
        <f t="shared" si="878"/>
        <v/>
      </c>
      <c r="B2936" s="227">
        <f t="shared" si="879"/>
        <v>0</v>
      </c>
      <c r="C2936" s="228"/>
      <c r="D2936" s="229" t="str">
        <f t="shared" si="880"/>
        <v/>
      </c>
      <c r="E2936" s="230"/>
      <c r="F2936" s="231">
        <f t="shared" si="881"/>
        <v>0</v>
      </c>
      <c r="G2936" s="296">
        <f t="shared" si="882"/>
        <v>0</v>
      </c>
    </row>
    <row r="2937" spans="1:7" ht="24" customHeight="1" x14ac:dyDescent="0.2">
      <c r="A2937" s="297"/>
      <c r="B2937" s="97"/>
      <c r="C2937" s="97"/>
      <c r="D2937" s="103"/>
      <c r="E2937" s="104"/>
      <c r="F2937" s="368" t="s">
        <v>32</v>
      </c>
      <c r="G2937" s="298">
        <f>SUBTOTAL(9,G2929:G2936)</f>
        <v>0</v>
      </c>
    </row>
    <row r="2938" spans="1:7" ht="24" customHeight="1" x14ac:dyDescent="0.2">
      <c r="A2938" s="297"/>
      <c r="B2938" s="97"/>
      <c r="C2938" s="366" t="s">
        <v>606</v>
      </c>
      <c r="D2938" s="103"/>
      <c r="E2938" s="104"/>
      <c r="F2938" s="105"/>
      <c r="G2938" s="299"/>
    </row>
    <row r="2939" spans="1:7" s="232" customFormat="1" ht="24" customHeight="1" x14ac:dyDescent="0.2">
      <c r="A2939" s="229" t="str">
        <f t="shared" ref="A2939:A2947" si="883">IFERROR(VLOOKUP(C2939,Tabla_Insumos,4,FALSE),"")</f>
        <v/>
      </c>
      <c r="B2939" s="227" t="str">
        <f t="shared" ref="B2939:B2947" si="884">IFERROR(VLOOKUP(C2939,Tabla_Insumos,5,FALSE),"")</f>
        <v/>
      </c>
      <c r="C2939" s="228"/>
      <c r="D2939" s="229" t="str">
        <f t="shared" ref="D2939:D2947" si="885">IFERROR(VLOOKUP(C2939,Tabla_Insumos,2,FALSE),"")</f>
        <v/>
      </c>
      <c r="E2939" s="230"/>
      <c r="F2939" s="231">
        <f t="shared" ref="F2939:F2947" si="886">IFERROR(VLOOKUP(C2939,Tabla_Insumos,3,FALSE),0)</f>
        <v>0</v>
      </c>
      <c r="G2939" s="296">
        <f t="shared" ref="G2939:G2947" si="887">ROUND(E2939*F2939,2)</f>
        <v>0</v>
      </c>
    </row>
    <row r="2940" spans="1:7" s="232" customFormat="1" ht="24" customHeight="1" x14ac:dyDescent="0.2">
      <c r="A2940" s="229" t="str">
        <f t="shared" si="883"/>
        <v/>
      </c>
      <c r="B2940" s="227" t="str">
        <f t="shared" si="884"/>
        <v/>
      </c>
      <c r="C2940" s="228"/>
      <c r="D2940" s="229" t="str">
        <f t="shared" si="885"/>
        <v/>
      </c>
      <c r="E2940" s="230"/>
      <c r="F2940" s="231">
        <f t="shared" si="886"/>
        <v>0</v>
      </c>
      <c r="G2940" s="296">
        <f t="shared" si="887"/>
        <v>0</v>
      </c>
    </row>
    <row r="2941" spans="1:7" s="232" customFormat="1" ht="24" customHeight="1" x14ac:dyDescent="0.2">
      <c r="A2941" s="229" t="str">
        <f t="shared" si="883"/>
        <v/>
      </c>
      <c r="B2941" s="227" t="str">
        <f t="shared" si="884"/>
        <v/>
      </c>
      <c r="C2941" s="228"/>
      <c r="D2941" s="229" t="str">
        <f t="shared" si="885"/>
        <v/>
      </c>
      <c r="E2941" s="230"/>
      <c r="F2941" s="231">
        <f t="shared" si="886"/>
        <v>0</v>
      </c>
      <c r="G2941" s="296">
        <f t="shared" si="887"/>
        <v>0</v>
      </c>
    </row>
    <row r="2942" spans="1:7" s="232" customFormat="1" ht="24" customHeight="1" x14ac:dyDescent="0.2">
      <c r="A2942" s="229" t="str">
        <f t="shared" si="883"/>
        <v/>
      </c>
      <c r="B2942" s="227" t="str">
        <f t="shared" si="884"/>
        <v/>
      </c>
      <c r="C2942" s="228"/>
      <c r="D2942" s="229" t="str">
        <f t="shared" si="885"/>
        <v/>
      </c>
      <c r="E2942" s="230"/>
      <c r="F2942" s="231">
        <f t="shared" si="886"/>
        <v>0</v>
      </c>
      <c r="G2942" s="296">
        <f t="shared" si="887"/>
        <v>0</v>
      </c>
    </row>
    <row r="2943" spans="1:7" s="232" customFormat="1" ht="24" customHeight="1" x14ac:dyDescent="0.2">
      <c r="A2943" s="229" t="str">
        <f t="shared" si="883"/>
        <v/>
      </c>
      <c r="B2943" s="227" t="str">
        <f t="shared" si="884"/>
        <v/>
      </c>
      <c r="C2943" s="228"/>
      <c r="D2943" s="229" t="str">
        <f t="shared" si="885"/>
        <v/>
      </c>
      <c r="E2943" s="230"/>
      <c r="F2943" s="231">
        <f t="shared" si="886"/>
        <v>0</v>
      </c>
      <c r="G2943" s="296">
        <f t="shared" si="887"/>
        <v>0</v>
      </c>
    </row>
    <row r="2944" spans="1:7" s="232" customFormat="1" ht="24" customHeight="1" x14ac:dyDescent="0.2">
      <c r="A2944" s="229" t="str">
        <f t="shared" si="883"/>
        <v/>
      </c>
      <c r="B2944" s="227" t="str">
        <f t="shared" si="884"/>
        <v/>
      </c>
      <c r="C2944" s="228"/>
      <c r="D2944" s="229" t="str">
        <f t="shared" si="885"/>
        <v/>
      </c>
      <c r="E2944" s="230"/>
      <c r="F2944" s="231">
        <f t="shared" si="886"/>
        <v>0</v>
      </c>
      <c r="G2944" s="296">
        <f t="shared" si="887"/>
        <v>0</v>
      </c>
    </row>
    <row r="2945" spans="1:7" s="232" customFormat="1" ht="24" customHeight="1" x14ac:dyDescent="0.2">
      <c r="A2945" s="229" t="str">
        <f t="shared" si="883"/>
        <v/>
      </c>
      <c r="B2945" s="227" t="str">
        <f t="shared" si="884"/>
        <v/>
      </c>
      <c r="C2945" s="228"/>
      <c r="D2945" s="229" t="str">
        <f t="shared" si="885"/>
        <v/>
      </c>
      <c r="E2945" s="230"/>
      <c r="F2945" s="231">
        <f t="shared" si="886"/>
        <v>0</v>
      </c>
      <c r="G2945" s="296">
        <f t="shared" si="887"/>
        <v>0</v>
      </c>
    </row>
    <row r="2946" spans="1:7" s="232" customFormat="1" ht="24" customHeight="1" x14ac:dyDescent="0.2">
      <c r="A2946" s="229" t="str">
        <f t="shared" si="883"/>
        <v/>
      </c>
      <c r="B2946" s="227" t="str">
        <f t="shared" si="884"/>
        <v/>
      </c>
      <c r="C2946" s="228"/>
      <c r="D2946" s="229" t="str">
        <f t="shared" si="885"/>
        <v/>
      </c>
      <c r="E2946" s="230"/>
      <c r="F2946" s="231">
        <f t="shared" si="886"/>
        <v>0</v>
      </c>
      <c r="G2946" s="296">
        <f t="shared" si="887"/>
        <v>0</v>
      </c>
    </row>
    <row r="2947" spans="1:7" s="232" customFormat="1" ht="24" customHeight="1" x14ac:dyDescent="0.2">
      <c r="A2947" s="229" t="str">
        <f t="shared" si="883"/>
        <v/>
      </c>
      <c r="B2947" s="227" t="str">
        <f t="shared" si="884"/>
        <v/>
      </c>
      <c r="C2947" s="228"/>
      <c r="D2947" s="229" t="str">
        <f t="shared" si="885"/>
        <v/>
      </c>
      <c r="E2947" s="230"/>
      <c r="F2947" s="231">
        <f t="shared" si="886"/>
        <v>0</v>
      </c>
      <c r="G2947" s="296">
        <f t="shared" si="887"/>
        <v>0</v>
      </c>
    </row>
    <row r="2948" spans="1:7" ht="24" customHeight="1" x14ac:dyDescent="0.2">
      <c r="A2948" s="300"/>
      <c r="B2948" s="103"/>
      <c r="C2948" s="97"/>
      <c r="D2948" s="103"/>
      <c r="E2948" s="104"/>
      <c r="F2948" s="368" t="s">
        <v>33</v>
      </c>
      <c r="G2948" s="298">
        <f>SUBTOTAL(9,G2939:G2947)</f>
        <v>0</v>
      </c>
    </row>
    <row r="2949" spans="1:7" ht="24" customHeight="1" x14ac:dyDescent="0.2">
      <c r="A2949" s="301"/>
      <c r="B2949" s="103"/>
      <c r="C2949" s="97"/>
      <c r="D2949" s="103"/>
      <c r="E2949" s="104"/>
      <c r="F2949" s="105"/>
      <c r="G2949" s="299"/>
    </row>
    <row r="2950" spans="1:7" ht="24" customHeight="1" x14ac:dyDescent="0.2">
      <c r="A2950" s="302" t="str">
        <f>B2908</f>
        <v/>
      </c>
      <c r="B2950" s="303" t="str">
        <f>C2908</f>
        <v/>
      </c>
      <c r="C2950" s="111"/>
      <c r="D2950" s="111" t="s">
        <v>34</v>
      </c>
      <c r="E2950" s="112"/>
      <c r="F2950" s="305" t="s">
        <v>35</v>
      </c>
      <c r="G2950" s="304">
        <f>SUBTOTAL(9,G2913:G2949)</f>
        <v>0</v>
      </c>
    </row>
    <row r="2952" spans="1:7" ht="24" customHeight="1" x14ac:dyDescent="0.2">
      <c r="A2952" s="284" t="s">
        <v>37</v>
      </c>
      <c r="B2952" s="285"/>
      <c r="C2952" s="285"/>
      <c r="D2952" s="285"/>
      <c r="E2952" s="285"/>
      <c r="F2952" s="285"/>
      <c r="G2952" s="286"/>
    </row>
    <row r="2953" spans="1:7" ht="24" customHeight="1" x14ac:dyDescent="0.2">
      <c r="A2953" s="287" t="s">
        <v>602</v>
      </c>
      <c r="B2953" s="99" t="str">
        <f>Comitente</f>
        <v>DIRECCION PROVINCIAL REDES DE GAS</v>
      </c>
      <c r="C2953" s="94"/>
      <c r="D2953" s="100"/>
      <c r="E2953" s="100"/>
      <c r="F2953" s="101"/>
      <c r="G2953" s="288"/>
    </row>
    <row r="2954" spans="1:7" ht="24" customHeight="1" x14ac:dyDescent="0.2">
      <c r="A2954" s="287" t="s">
        <v>603</v>
      </c>
      <c r="B2954" s="99">
        <f>Contratista</f>
        <v>0</v>
      </c>
      <c r="C2954" s="95"/>
      <c r="D2954" s="95"/>
      <c r="E2954" s="95"/>
      <c r="F2954" s="102"/>
      <c r="G2954" s="289"/>
    </row>
    <row r="2955" spans="1:7" ht="24" customHeight="1" x14ac:dyDescent="0.2">
      <c r="A2955" s="287" t="s">
        <v>24</v>
      </c>
      <c r="B2955" s="99" t="str">
        <f>Obra</f>
        <v>“SERVICIO de MANTENIMIENTO de las INSTALACIONES de GAS en los ESTABLECIMIENTOS EDUCATIVOS”</v>
      </c>
      <c r="C2955" s="95"/>
      <c r="D2955" s="95"/>
      <c r="E2955" s="95"/>
      <c r="F2955" s="102" t="s">
        <v>38</v>
      </c>
      <c r="G2955" s="290">
        <f>Fecha_Base</f>
        <v>0</v>
      </c>
    </row>
    <row r="2956" spans="1:7" ht="24" customHeight="1" x14ac:dyDescent="0.2">
      <c r="A2956" s="291" t="s">
        <v>601</v>
      </c>
      <c r="B2956" s="96" t="str">
        <f>Ubicación</f>
        <v>DEPARTAMENTO JACHAL A</v>
      </c>
      <c r="C2956" s="96"/>
      <c r="D2956" s="103"/>
      <c r="E2956" s="104"/>
      <c r="F2956" s="105"/>
      <c r="G2956" s="292"/>
    </row>
    <row r="2957" spans="1:7" ht="24" customHeight="1" x14ac:dyDescent="0.2">
      <c r="A2957" s="291" t="s">
        <v>39</v>
      </c>
      <c r="B2957" s="106" t="str">
        <f>IFERROR(VALUE(LEFT(B2958,FIND(".",B2958)-1)),"")</f>
        <v/>
      </c>
      <c r="C2957" s="97" t="str">
        <f>IFERROR(VLOOKUP(B2957,Tabla_CyP,2,FALSE),"")</f>
        <v/>
      </c>
      <c r="D2957" s="97"/>
      <c r="E2957" s="104"/>
      <c r="F2957" s="105"/>
      <c r="G2957" s="292"/>
    </row>
    <row r="2958" spans="1:7" ht="24" customHeight="1" x14ac:dyDescent="0.2">
      <c r="A2958" s="291" t="s">
        <v>25</v>
      </c>
      <c r="B2958" s="107" t="str">
        <f>IFERROR(VLOOKUP(COUNTIF($A$1:A2958,"ANALISIS DE PRECIOS"),Tabla_NumeroItem,2,FALSE),"")</f>
        <v/>
      </c>
      <c r="C2958" s="97" t="str">
        <f>IFERROR(VLOOKUP(B2958,Tabla_CyP,2,FALSE),"")</f>
        <v/>
      </c>
      <c r="D2958" s="103"/>
      <c r="E2958" s="104"/>
      <c r="F2958" s="102" t="s">
        <v>26</v>
      </c>
      <c r="G2958" s="293" t="str">
        <f>IFERROR(VLOOKUP(B2958,Tabla_CyP,4,FALSE),"")</f>
        <v/>
      </c>
    </row>
    <row r="2959" spans="1:7" ht="24" customHeight="1" x14ac:dyDescent="0.2">
      <c r="A2959" s="291"/>
      <c r="B2959" s="96"/>
      <c r="C2959" s="97"/>
      <c r="D2959" s="103"/>
      <c r="E2959" s="104"/>
      <c r="F2959" s="105"/>
      <c r="G2959" s="292"/>
    </row>
    <row r="2960" spans="1:7" ht="24" customHeight="1" x14ac:dyDescent="0.2">
      <c r="A2960" s="389" t="s">
        <v>507</v>
      </c>
      <c r="B2960" s="390"/>
      <c r="C2960" s="391" t="s">
        <v>0</v>
      </c>
      <c r="D2960" s="391" t="s">
        <v>27</v>
      </c>
      <c r="E2960" s="393" t="s">
        <v>28</v>
      </c>
      <c r="F2960" s="387" t="s">
        <v>29</v>
      </c>
      <c r="G2960" s="387" t="s">
        <v>30</v>
      </c>
    </row>
    <row r="2961" spans="1:123" s="109" customFormat="1" ht="24" customHeight="1" x14ac:dyDescent="0.2">
      <c r="A2961" s="108" t="s">
        <v>508</v>
      </c>
      <c r="B2961" s="108" t="s">
        <v>509</v>
      </c>
      <c r="C2961" s="392"/>
      <c r="D2961" s="392"/>
      <c r="E2961" s="394"/>
      <c r="F2961" s="388"/>
      <c r="G2961" s="388"/>
      <c r="H2961" s="233"/>
      <c r="I2961" s="233"/>
      <c r="J2961" s="233"/>
      <c r="K2961" s="233"/>
      <c r="L2961" s="233"/>
      <c r="M2961" s="233"/>
      <c r="N2961" s="233"/>
      <c r="O2961" s="233"/>
      <c r="P2961" s="233"/>
      <c r="Q2961" s="233"/>
      <c r="R2961" s="233"/>
      <c r="S2961" s="233"/>
      <c r="T2961" s="233"/>
      <c r="U2961" s="233"/>
      <c r="V2961" s="233"/>
      <c r="W2961" s="233"/>
      <c r="X2961" s="233"/>
      <c r="Y2961" s="233"/>
      <c r="Z2961" s="233"/>
      <c r="AA2961" s="233"/>
      <c r="AB2961" s="233"/>
      <c r="AC2961" s="233"/>
      <c r="AD2961" s="233"/>
      <c r="AE2961" s="233"/>
      <c r="AF2961" s="233"/>
      <c r="AG2961" s="233"/>
      <c r="AH2961" s="233"/>
      <c r="AI2961" s="233"/>
      <c r="AJ2961" s="233"/>
      <c r="AK2961" s="233"/>
      <c r="AL2961" s="233"/>
      <c r="AM2961" s="233"/>
      <c r="AN2961" s="233"/>
      <c r="AO2961" s="233"/>
      <c r="AP2961" s="233"/>
      <c r="AQ2961" s="233"/>
      <c r="AR2961" s="233"/>
      <c r="AS2961" s="233"/>
      <c r="AT2961" s="233"/>
      <c r="AU2961" s="233"/>
      <c r="AV2961" s="233"/>
      <c r="AW2961" s="233"/>
      <c r="AX2961" s="233"/>
      <c r="AY2961" s="233"/>
      <c r="AZ2961" s="233"/>
      <c r="BA2961" s="233"/>
      <c r="BB2961" s="233"/>
      <c r="BC2961" s="233"/>
      <c r="BD2961" s="233"/>
      <c r="BE2961" s="233"/>
      <c r="BF2961" s="233"/>
      <c r="BG2961" s="233"/>
      <c r="BH2961" s="233"/>
      <c r="BI2961" s="233"/>
      <c r="BJ2961" s="233"/>
      <c r="BK2961" s="233"/>
      <c r="BL2961" s="233"/>
      <c r="BM2961" s="233"/>
      <c r="BN2961" s="233"/>
      <c r="BO2961" s="233"/>
      <c r="BP2961" s="233"/>
      <c r="BQ2961" s="233"/>
      <c r="BR2961" s="233"/>
      <c r="BS2961" s="233"/>
      <c r="BT2961" s="233"/>
      <c r="BU2961" s="233"/>
      <c r="BV2961" s="233"/>
      <c r="BW2961" s="233"/>
      <c r="BX2961" s="233"/>
      <c r="BY2961" s="233"/>
      <c r="BZ2961" s="233"/>
      <c r="CA2961" s="233"/>
      <c r="CB2961" s="233"/>
      <c r="CC2961" s="233"/>
      <c r="CD2961" s="233"/>
      <c r="CE2961" s="233"/>
      <c r="CF2961" s="233"/>
      <c r="CG2961" s="233"/>
      <c r="CH2961" s="233"/>
      <c r="CI2961" s="233"/>
      <c r="CJ2961" s="233"/>
      <c r="CK2961" s="233"/>
      <c r="CL2961" s="233"/>
      <c r="CM2961" s="233"/>
      <c r="CN2961" s="233"/>
      <c r="CO2961" s="233"/>
      <c r="CP2961" s="233"/>
      <c r="CQ2961" s="233"/>
      <c r="CR2961" s="233"/>
      <c r="CS2961" s="233"/>
      <c r="CT2961" s="233"/>
      <c r="CU2961" s="233"/>
      <c r="CV2961" s="233"/>
      <c r="CW2961" s="233"/>
      <c r="CX2961" s="233"/>
      <c r="CY2961" s="233"/>
      <c r="CZ2961" s="233"/>
      <c r="DA2961" s="233"/>
      <c r="DB2961" s="233"/>
      <c r="DC2961" s="233"/>
      <c r="DD2961" s="233"/>
      <c r="DE2961" s="233"/>
      <c r="DF2961" s="233"/>
      <c r="DG2961" s="233"/>
      <c r="DH2961" s="233"/>
      <c r="DI2961" s="233"/>
      <c r="DJ2961" s="233"/>
      <c r="DK2961" s="233"/>
      <c r="DL2961" s="233"/>
      <c r="DM2961" s="233"/>
      <c r="DN2961" s="233"/>
      <c r="DO2961" s="233"/>
      <c r="DP2961" s="233"/>
      <c r="DQ2961" s="233"/>
      <c r="DR2961" s="233"/>
      <c r="DS2961" s="233"/>
    </row>
    <row r="2962" spans="1:123" ht="24" customHeight="1" x14ac:dyDescent="0.2">
      <c r="A2962" s="369"/>
      <c r="B2962" s="110"/>
      <c r="C2962" s="367" t="s">
        <v>604</v>
      </c>
      <c r="D2962" s="111"/>
      <c r="E2962" s="112"/>
      <c r="F2962" s="113"/>
      <c r="G2962" s="295"/>
    </row>
    <row r="2963" spans="1:123" s="232" customFormat="1" ht="24" customHeight="1" x14ac:dyDescent="0.2">
      <c r="A2963" s="229" t="str">
        <f t="shared" ref="A2963:A2976" si="888">IFERROR(VLOOKUP(C2963,Tabla_Insumos,4,FALSE),"")</f>
        <v/>
      </c>
      <c r="B2963" s="227" t="str">
        <f t="shared" ref="B2963:B2976" si="889">IFERROR(VLOOKUP(C2963,Tabla_Insumos,5,FALSE),"")</f>
        <v/>
      </c>
      <c r="C2963" s="228"/>
      <c r="D2963" s="229" t="str">
        <f t="shared" ref="D2963:D2976" si="890">IFERROR(VLOOKUP(C2963,Tabla_Insumos,2,FALSE),"")</f>
        <v/>
      </c>
      <c r="E2963" s="230"/>
      <c r="F2963" s="231">
        <f t="shared" ref="F2963:F2976" si="891">IFERROR(VLOOKUP(C2963,Tabla_Insumos,3,FALSE),0)</f>
        <v>0</v>
      </c>
      <c r="G2963" s="296">
        <f>ROUND(E2963*F2963,2)</f>
        <v>0</v>
      </c>
    </row>
    <row r="2964" spans="1:123" s="232" customFormat="1" ht="24" customHeight="1" x14ac:dyDescent="0.2">
      <c r="A2964" s="229" t="str">
        <f t="shared" si="888"/>
        <v/>
      </c>
      <c r="B2964" s="227" t="str">
        <f t="shared" si="889"/>
        <v/>
      </c>
      <c r="C2964" s="228"/>
      <c r="D2964" s="229" t="str">
        <f t="shared" si="890"/>
        <v/>
      </c>
      <c r="E2964" s="230"/>
      <c r="F2964" s="231">
        <f t="shared" si="891"/>
        <v>0</v>
      </c>
      <c r="G2964" s="296">
        <f t="shared" ref="G2964:G2976" si="892">ROUND(E2964*F2964,2)</f>
        <v>0</v>
      </c>
    </row>
    <row r="2965" spans="1:123" s="232" customFormat="1" ht="24" customHeight="1" x14ac:dyDescent="0.2">
      <c r="A2965" s="229" t="str">
        <f t="shared" si="888"/>
        <v/>
      </c>
      <c r="B2965" s="227" t="str">
        <f t="shared" si="889"/>
        <v/>
      </c>
      <c r="C2965" s="228"/>
      <c r="D2965" s="229" t="str">
        <f t="shared" si="890"/>
        <v/>
      </c>
      <c r="E2965" s="230"/>
      <c r="F2965" s="231">
        <f t="shared" si="891"/>
        <v>0</v>
      </c>
      <c r="G2965" s="296">
        <f t="shared" si="892"/>
        <v>0</v>
      </c>
    </row>
    <row r="2966" spans="1:123" s="232" customFormat="1" ht="24" customHeight="1" x14ac:dyDescent="0.2">
      <c r="A2966" s="229" t="str">
        <f t="shared" si="888"/>
        <v/>
      </c>
      <c r="B2966" s="227" t="str">
        <f t="shared" si="889"/>
        <v/>
      </c>
      <c r="C2966" s="228"/>
      <c r="D2966" s="229" t="str">
        <f t="shared" si="890"/>
        <v/>
      </c>
      <c r="E2966" s="230"/>
      <c r="F2966" s="231">
        <f t="shared" si="891"/>
        <v>0</v>
      </c>
      <c r="G2966" s="296">
        <f t="shared" si="892"/>
        <v>0</v>
      </c>
    </row>
    <row r="2967" spans="1:123" s="232" customFormat="1" ht="24" customHeight="1" x14ac:dyDescent="0.2">
      <c r="A2967" s="229" t="str">
        <f t="shared" si="888"/>
        <v/>
      </c>
      <c r="B2967" s="227" t="str">
        <f t="shared" si="889"/>
        <v/>
      </c>
      <c r="C2967" s="228"/>
      <c r="D2967" s="229" t="str">
        <f t="shared" si="890"/>
        <v/>
      </c>
      <c r="E2967" s="230"/>
      <c r="F2967" s="231">
        <f t="shared" si="891"/>
        <v>0</v>
      </c>
      <c r="G2967" s="296">
        <f t="shared" si="892"/>
        <v>0</v>
      </c>
    </row>
    <row r="2968" spans="1:123" s="232" customFormat="1" ht="24" customHeight="1" x14ac:dyDescent="0.2">
      <c r="A2968" s="229" t="str">
        <f t="shared" si="888"/>
        <v/>
      </c>
      <c r="B2968" s="227" t="str">
        <f t="shared" si="889"/>
        <v/>
      </c>
      <c r="C2968" s="228"/>
      <c r="D2968" s="229" t="str">
        <f t="shared" si="890"/>
        <v/>
      </c>
      <c r="E2968" s="230"/>
      <c r="F2968" s="231">
        <f t="shared" si="891"/>
        <v>0</v>
      </c>
      <c r="G2968" s="296">
        <f t="shared" si="892"/>
        <v>0</v>
      </c>
    </row>
    <row r="2969" spans="1:123" s="232" customFormat="1" ht="24" customHeight="1" x14ac:dyDescent="0.2">
      <c r="A2969" s="229" t="str">
        <f t="shared" si="888"/>
        <v/>
      </c>
      <c r="B2969" s="227" t="str">
        <f t="shared" si="889"/>
        <v/>
      </c>
      <c r="C2969" s="228"/>
      <c r="D2969" s="229" t="str">
        <f t="shared" si="890"/>
        <v/>
      </c>
      <c r="E2969" s="230"/>
      <c r="F2969" s="231">
        <f t="shared" si="891"/>
        <v>0</v>
      </c>
      <c r="G2969" s="296">
        <f t="shared" si="892"/>
        <v>0</v>
      </c>
    </row>
    <row r="2970" spans="1:123" s="232" customFormat="1" ht="24" customHeight="1" x14ac:dyDescent="0.2">
      <c r="A2970" s="229" t="str">
        <f t="shared" si="888"/>
        <v/>
      </c>
      <c r="B2970" s="227" t="str">
        <f t="shared" si="889"/>
        <v/>
      </c>
      <c r="C2970" s="228"/>
      <c r="D2970" s="229" t="str">
        <f t="shared" si="890"/>
        <v/>
      </c>
      <c r="E2970" s="230"/>
      <c r="F2970" s="231">
        <f t="shared" si="891"/>
        <v>0</v>
      </c>
      <c r="G2970" s="296">
        <f t="shared" si="892"/>
        <v>0</v>
      </c>
    </row>
    <row r="2971" spans="1:123" s="232" customFormat="1" ht="24" customHeight="1" x14ac:dyDescent="0.2">
      <c r="A2971" s="229" t="str">
        <f t="shared" si="888"/>
        <v/>
      </c>
      <c r="B2971" s="227" t="str">
        <f t="shared" si="889"/>
        <v/>
      </c>
      <c r="C2971" s="228"/>
      <c r="D2971" s="229" t="str">
        <f t="shared" si="890"/>
        <v/>
      </c>
      <c r="E2971" s="230"/>
      <c r="F2971" s="231">
        <f t="shared" si="891"/>
        <v>0</v>
      </c>
      <c r="G2971" s="296">
        <f t="shared" si="892"/>
        <v>0</v>
      </c>
    </row>
    <row r="2972" spans="1:123" s="232" customFormat="1" ht="24" customHeight="1" x14ac:dyDescent="0.2">
      <c r="A2972" s="229" t="str">
        <f t="shared" si="888"/>
        <v/>
      </c>
      <c r="B2972" s="227" t="str">
        <f t="shared" si="889"/>
        <v/>
      </c>
      <c r="C2972" s="228"/>
      <c r="D2972" s="229" t="str">
        <f t="shared" si="890"/>
        <v/>
      </c>
      <c r="E2972" s="230"/>
      <c r="F2972" s="231">
        <f t="shared" si="891"/>
        <v>0</v>
      </c>
      <c r="G2972" s="296">
        <f t="shared" si="892"/>
        <v>0</v>
      </c>
    </row>
    <row r="2973" spans="1:123" s="232" customFormat="1" ht="24" customHeight="1" x14ac:dyDescent="0.2">
      <c r="A2973" s="229" t="str">
        <f t="shared" si="888"/>
        <v/>
      </c>
      <c r="B2973" s="227" t="str">
        <f t="shared" si="889"/>
        <v/>
      </c>
      <c r="C2973" s="228"/>
      <c r="D2973" s="229" t="str">
        <f t="shared" si="890"/>
        <v/>
      </c>
      <c r="E2973" s="230"/>
      <c r="F2973" s="231">
        <f t="shared" si="891"/>
        <v>0</v>
      </c>
      <c r="G2973" s="296">
        <f t="shared" si="892"/>
        <v>0</v>
      </c>
    </row>
    <row r="2974" spans="1:123" s="232" customFormat="1" ht="24" customHeight="1" x14ac:dyDescent="0.2">
      <c r="A2974" s="229" t="str">
        <f t="shared" si="888"/>
        <v/>
      </c>
      <c r="B2974" s="227" t="str">
        <f t="shared" si="889"/>
        <v/>
      </c>
      <c r="C2974" s="228"/>
      <c r="D2974" s="229" t="str">
        <f t="shared" si="890"/>
        <v/>
      </c>
      <c r="E2974" s="230"/>
      <c r="F2974" s="231">
        <f t="shared" si="891"/>
        <v>0</v>
      </c>
      <c r="G2974" s="296">
        <f t="shared" si="892"/>
        <v>0</v>
      </c>
    </row>
    <row r="2975" spans="1:123" s="232" customFormat="1" ht="24" customHeight="1" x14ac:dyDescent="0.2">
      <c r="A2975" s="229" t="str">
        <f t="shared" si="888"/>
        <v/>
      </c>
      <c r="B2975" s="227" t="str">
        <f t="shared" si="889"/>
        <v/>
      </c>
      <c r="C2975" s="228"/>
      <c r="D2975" s="229" t="str">
        <f t="shared" si="890"/>
        <v/>
      </c>
      <c r="E2975" s="230"/>
      <c r="F2975" s="231">
        <f t="shared" si="891"/>
        <v>0</v>
      </c>
      <c r="G2975" s="296">
        <f t="shared" si="892"/>
        <v>0</v>
      </c>
    </row>
    <row r="2976" spans="1:123" s="232" customFormat="1" ht="24" customHeight="1" x14ac:dyDescent="0.2">
      <c r="A2976" s="229" t="str">
        <f t="shared" si="888"/>
        <v/>
      </c>
      <c r="B2976" s="227" t="str">
        <f t="shared" si="889"/>
        <v/>
      </c>
      <c r="C2976" s="228"/>
      <c r="D2976" s="229" t="str">
        <f t="shared" si="890"/>
        <v/>
      </c>
      <c r="E2976" s="230"/>
      <c r="F2976" s="231">
        <f t="shared" si="891"/>
        <v>0</v>
      </c>
      <c r="G2976" s="296">
        <f t="shared" si="892"/>
        <v>0</v>
      </c>
    </row>
    <row r="2977" spans="1:7" ht="24" customHeight="1" x14ac:dyDescent="0.2">
      <c r="A2977" s="297"/>
      <c r="B2977" s="97"/>
      <c r="C2977" s="97"/>
      <c r="D2977" s="103"/>
      <c r="E2977" s="104"/>
      <c r="F2977" s="368" t="s">
        <v>31</v>
      </c>
      <c r="G2977" s="298">
        <f>SUBTOTAL(9,G2963:G2976)</f>
        <v>0</v>
      </c>
    </row>
    <row r="2978" spans="1:7" ht="24" customHeight="1" x14ac:dyDescent="0.2">
      <c r="A2978" s="297"/>
      <c r="B2978" s="97"/>
      <c r="C2978" s="366" t="s">
        <v>605</v>
      </c>
      <c r="D2978" s="103"/>
      <c r="E2978" s="104"/>
      <c r="F2978" s="105"/>
      <c r="G2978" s="299"/>
    </row>
    <row r="2979" spans="1:7" s="232" customFormat="1" ht="24" customHeight="1" x14ac:dyDescent="0.2">
      <c r="A2979" s="229" t="str">
        <f t="shared" ref="A2979:A2986" si="893">IFERROR(VLOOKUP(C2979,Tabla_Insumos,4,FALSE),"")</f>
        <v/>
      </c>
      <c r="B2979" s="227">
        <f t="shared" ref="B2979:B2986" si="894">IFERROR(VLOOKUP(A2979,Tabla_Indices,5,FALSE),"")</f>
        <v>0</v>
      </c>
      <c r="C2979" s="228"/>
      <c r="D2979" s="229" t="str">
        <f t="shared" ref="D2979:D2986" si="895">IFERROR(VLOOKUP(C2979,Tabla_Insumos,2,FALSE),"")</f>
        <v/>
      </c>
      <c r="E2979" s="230"/>
      <c r="F2979" s="231">
        <f t="shared" ref="F2979:F2986" si="896">IFERROR(VLOOKUP(C2979,Tabla_Insumos,3,FALSE),0)</f>
        <v>0</v>
      </c>
      <c r="G2979" s="296">
        <f>ROUND(E2979*F2979,2)</f>
        <v>0</v>
      </c>
    </row>
    <row r="2980" spans="1:7" s="232" customFormat="1" ht="24" customHeight="1" x14ac:dyDescent="0.2">
      <c r="A2980" s="229" t="str">
        <f t="shared" si="893"/>
        <v/>
      </c>
      <c r="B2980" s="227">
        <f t="shared" si="894"/>
        <v>0</v>
      </c>
      <c r="C2980" s="228"/>
      <c r="D2980" s="229" t="str">
        <f t="shared" si="895"/>
        <v/>
      </c>
      <c r="E2980" s="230"/>
      <c r="F2980" s="231">
        <f t="shared" si="896"/>
        <v>0</v>
      </c>
      <c r="G2980" s="296">
        <f>ROUND(E2980*F2980,2)</f>
        <v>0</v>
      </c>
    </row>
    <row r="2981" spans="1:7" s="232" customFormat="1" ht="24" customHeight="1" x14ac:dyDescent="0.2">
      <c r="A2981" s="229" t="str">
        <f t="shared" si="893"/>
        <v/>
      </c>
      <c r="B2981" s="227">
        <f t="shared" si="894"/>
        <v>0</v>
      </c>
      <c r="C2981" s="228"/>
      <c r="D2981" s="229" t="str">
        <f t="shared" si="895"/>
        <v/>
      </c>
      <c r="E2981" s="230"/>
      <c r="F2981" s="231">
        <f t="shared" si="896"/>
        <v>0</v>
      </c>
      <c r="G2981" s="296">
        <f t="shared" ref="G2981:G2986" si="897">ROUND(E2981*F2981,2)</f>
        <v>0</v>
      </c>
    </row>
    <row r="2982" spans="1:7" s="232" customFormat="1" ht="24" customHeight="1" x14ac:dyDescent="0.2">
      <c r="A2982" s="229" t="str">
        <f t="shared" si="893"/>
        <v/>
      </c>
      <c r="B2982" s="227">
        <f t="shared" si="894"/>
        <v>0</v>
      </c>
      <c r="C2982" s="228"/>
      <c r="D2982" s="229" t="str">
        <f t="shared" si="895"/>
        <v/>
      </c>
      <c r="E2982" s="230"/>
      <c r="F2982" s="231">
        <f t="shared" si="896"/>
        <v>0</v>
      </c>
      <c r="G2982" s="296">
        <f t="shared" si="897"/>
        <v>0</v>
      </c>
    </row>
    <row r="2983" spans="1:7" s="232" customFormat="1" ht="24" customHeight="1" x14ac:dyDescent="0.2">
      <c r="A2983" s="229" t="str">
        <f t="shared" si="893"/>
        <v/>
      </c>
      <c r="B2983" s="227">
        <f t="shared" si="894"/>
        <v>0</v>
      </c>
      <c r="C2983" s="228"/>
      <c r="D2983" s="229" t="str">
        <f t="shared" si="895"/>
        <v/>
      </c>
      <c r="E2983" s="230"/>
      <c r="F2983" s="231">
        <f t="shared" si="896"/>
        <v>0</v>
      </c>
      <c r="G2983" s="296">
        <f t="shared" si="897"/>
        <v>0</v>
      </c>
    </row>
    <row r="2984" spans="1:7" s="232" customFormat="1" ht="24" customHeight="1" x14ac:dyDescent="0.2">
      <c r="A2984" s="229" t="str">
        <f t="shared" si="893"/>
        <v/>
      </c>
      <c r="B2984" s="227">
        <f t="shared" si="894"/>
        <v>0</v>
      </c>
      <c r="C2984" s="228"/>
      <c r="D2984" s="229" t="str">
        <f t="shared" si="895"/>
        <v/>
      </c>
      <c r="E2984" s="230"/>
      <c r="F2984" s="231">
        <f t="shared" si="896"/>
        <v>0</v>
      </c>
      <c r="G2984" s="296">
        <f t="shared" si="897"/>
        <v>0</v>
      </c>
    </row>
    <row r="2985" spans="1:7" s="232" customFormat="1" ht="24" customHeight="1" x14ac:dyDescent="0.2">
      <c r="A2985" s="229" t="str">
        <f t="shared" si="893"/>
        <v/>
      </c>
      <c r="B2985" s="227">
        <f t="shared" si="894"/>
        <v>0</v>
      </c>
      <c r="C2985" s="228"/>
      <c r="D2985" s="229" t="str">
        <f t="shared" si="895"/>
        <v/>
      </c>
      <c r="E2985" s="230"/>
      <c r="F2985" s="231">
        <f t="shared" si="896"/>
        <v>0</v>
      </c>
      <c r="G2985" s="296">
        <f t="shared" si="897"/>
        <v>0</v>
      </c>
    </row>
    <row r="2986" spans="1:7" s="232" customFormat="1" ht="24" customHeight="1" x14ac:dyDescent="0.2">
      <c r="A2986" s="229" t="str">
        <f t="shared" si="893"/>
        <v/>
      </c>
      <c r="B2986" s="227">
        <f t="shared" si="894"/>
        <v>0</v>
      </c>
      <c r="C2986" s="228"/>
      <c r="D2986" s="229" t="str">
        <f t="shared" si="895"/>
        <v/>
      </c>
      <c r="E2986" s="230"/>
      <c r="F2986" s="231">
        <f t="shared" si="896"/>
        <v>0</v>
      </c>
      <c r="G2986" s="296">
        <f t="shared" si="897"/>
        <v>0</v>
      </c>
    </row>
    <row r="2987" spans="1:7" ht="24" customHeight="1" x14ac:dyDescent="0.2">
      <c r="A2987" s="297"/>
      <c r="B2987" s="97"/>
      <c r="C2987" s="97"/>
      <c r="D2987" s="103"/>
      <c r="E2987" s="104"/>
      <c r="F2987" s="368" t="s">
        <v>32</v>
      </c>
      <c r="G2987" s="298">
        <f>SUBTOTAL(9,G2979:G2986)</f>
        <v>0</v>
      </c>
    </row>
    <row r="2988" spans="1:7" ht="24" customHeight="1" x14ac:dyDescent="0.2">
      <c r="A2988" s="297"/>
      <c r="B2988" s="97"/>
      <c r="C2988" s="366" t="s">
        <v>606</v>
      </c>
      <c r="D2988" s="103"/>
      <c r="E2988" s="104"/>
      <c r="F2988" s="105"/>
      <c r="G2988" s="299"/>
    </row>
    <row r="2989" spans="1:7" s="232" customFormat="1" ht="24" customHeight="1" x14ac:dyDescent="0.2">
      <c r="A2989" s="229" t="str">
        <f t="shared" ref="A2989:A2997" si="898">IFERROR(VLOOKUP(C2989,Tabla_Insumos,4,FALSE),"")</f>
        <v/>
      </c>
      <c r="B2989" s="227" t="str">
        <f t="shared" ref="B2989:B2997" si="899">IFERROR(VLOOKUP(C2989,Tabla_Insumos,5,FALSE),"")</f>
        <v/>
      </c>
      <c r="C2989" s="228"/>
      <c r="D2989" s="229" t="str">
        <f t="shared" ref="D2989:D2997" si="900">IFERROR(VLOOKUP(C2989,Tabla_Insumos,2,FALSE),"")</f>
        <v/>
      </c>
      <c r="E2989" s="230"/>
      <c r="F2989" s="231">
        <f t="shared" ref="F2989:F2997" si="901">IFERROR(VLOOKUP(C2989,Tabla_Insumos,3,FALSE),0)</f>
        <v>0</v>
      </c>
      <c r="G2989" s="296">
        <f t="shared" ref="G2989:G2997" si="902">ROUND(E2989*F2989,2)</f>
        <v>0</v>
      </c>
    </row>
    <row r="2990" spans="1:7" s="232" customFormat="1" ht="24" customHeight="1" x14ac:dyDescent="0.2">
      <c r="A2990" s="229" t="str">
        <f t="shared" si="898"/>
        <v/>
      </c>
      <c r="B2990" s="227" t="str">
        <f t="shared" si="899"/>
        <v/>
      </c>
      <c r="C2990" s="228"/>
      <c r="D2990" s="229" t="str">
        <f t="shared" si="900"/>
        <v/>
      </c>
      <c r="E2990" s="230"/>
      <c r="F2990" s="231">
        <f t="shared" si="901"/>
        <v>0</v>
      </c>
      <c r="G2990" s="296">
        <f t="shared" si="902"/>
        <v>0</v>
      </c>
    </row>
    <row r="2991" spans="1:7" s="232" customFormat="1" ht="24" customHeight="1" x14ac:dyDescent="0.2">
      <c r="A2991" s="229" t="str">
        <f t="shared" si="898"/>
        <v/>
      </c>
      <c r="B2991" s="227" t="str">
        <f t="shared" si="899"/>
        <v/>
      </c>
      <c r="C2991" s="228"/>
      <c r="D2991" s="229" t="str">
        <f t="shared" si="900"/>
        <v/>
      </c>
      <c r="E2991" s="230"/>
      <c r="F2991" s="231">
        <f t="shared" si="901"/>
        <v>0</v>
      </c>
      <c r="G2991" s="296">
        <f t="shared" si="902"/>
        <v>0</v>
      </c>
    </row>
    <row r="2992" spans="1:7" s="232" customFormat="1" ht="24" customHeight="1" x14ac:dyDescent="0.2">
      <c r="A2992" s="229" t="str">
        <f t="shared" si="898"/>
        <v/>
      </c>
      <c r="B2992" s="227" t="str">
        <f t="shared" si="899"/>
        <v/>
      </c>
      <c r="C2992" s="228"/>
      <c r="D2992" s="229" t="str">
        <f t="shared" si="900"/>
        <v/>
      </c>
      <c r="E2992" s="230"/>
      <c r="F2992" s="231">
        <f t="shared" si="901"/>
        <v>0</v>
      </c>
      <c r="G2992" s="296">
        <f t="shared" si="902"/>
        <v>0</v>
      </c>
    </row>
    <row r="2993" spans="1:7" s="232" customFormat="1" ht="24" customHeight="1" x14ac:dyDescent="0.2">
      <c r="A2993" s="229" t="str">
        <f t="shared" si="898"/>
        <v/>
      </c>
      <c r="B2993" s="227" t="str">
        <f t="shared" si="899"/>
        <v/>
      </c>
      <c r="C2993" s="228"/>
      <c r="D2993" s="229" t="str">
        <f t="shared" si="900"/>
        <v/>
      </c>
      <c r="E2993" s="230"/>
      <c r="F2993" s="231">
        <f t="shared" si="901"/>
        <v>0</v>
      </c>
      <c r="G2993" s="296">
        <f t="shared" si="902"/>
        <v>0</v>
      </c>
    </row>
    <row r="2994" spans="1:7" s="232" customFormat="1" ht="24" customHeight="1" x14ac:dyDescent="0.2">
      <c r="A2994" s="229" t="str">
        <f t="shared" si="898"/>
        <v/>
      </c>
      <c r="B2994" s="227" t="str">
        <f t="shared" si="899"/>
        <v/>
      </c>
      <c r="C2994" s="228"/>
      <c r="D2994" s="229" t="str">
        <f t="shared" si="900"/>
        <v/>
      </c>
      <c r="E2994" s="230"/>
      <c r="F2994" s="231">
        <f t="shared" si="901"/>
        <v>0</v>
      </c>
      <c r="G2994" s="296">
        <f t="shared" si="902"/>
        <v>0</v>
      </c>
    </row>
    <row r="2995" spans="1:7" s="232" customFormat="1" ht="24" customHeight="1" x14ac:dyDescent="0.2">
      <c r="A2995" s="229" t="str">
        <f t="shared" si="898"/>
        <v/>
      </c>
      <c r="B2995" s="227" t="str">
        <f t="shared" si="899"/>
        <v/>
      </c>
      <c r="C2995" s="228"/>
      <c r="D2995" s="229" t="str">
        <f t="shared" si="900"/>
        <v/>
      </c>
      <c r="E2995" s="230"/>
      <c r="F2995" s="231">
        <f t="shared" si="901"/>
        <v>0</v>
      </c>
      <c r="G2995" s="296">
        <f t="shared" si="902"/>
        <v>0</v>
      </c>
    </row>
    <row r="2996" spans="1:7" s="232" customFormat="1" ht="24" customHeight="1" x14ac:dyDescent="0.2">
      <c r="A2996" s="229" t="str">
        <f t="shared" si="898"/>
        <v/>
      </c>
      <c r="B2996" s="227" t="str">
        <f t="shared" si="899"/>
        <v/>
      </c>
      <c r="C2996" s="228"/>
      <c r="D2996" s="229" t="str">
        <f t="shared" si="900"/>
        <v/>
      </c>
      <c r="E2996" s="230"/>
      <c r="F2996" s="231">
        <f t="shared" si="901"/>
        <v>0</v>
      </c>
      <c r="G2996" s="296">
        <f t="shared" si="902"/>
        <v>0</v>
      </c>
    </row>
    <row r="2997" spans="1:7" s="232" customFormat="1" ht="24" customHeight="1" x14ac:dyDescent="0.2">
      <c r="A2997" s="229" t="str">
        <f t="shared" si="898"/>
        <v/>
      </c>
      <c r="B2997" s="227" t="str">
        <f t="shared" si="899"/>
        <v/>
      </c>
      <c r="C2997" s="228"/>
      <c r="D2997" s="229" t="str">
        <f t="shared" si="900"/>
        <v/>
      </c>
      <c r="E2997" s="230"/>
      <c r="F2997" s="231">
        <f t="shared" si="901"/>
        <v>0</v>
      </c>
      <c r="G2997" s="296">
        <f t="shared" si="902"/>
        <v>0</v>
      </c>
    </row>
    <row r="2998" spans="1:7" ht="24" customHeight="1" x14ac:dyDescent="0.2">
      <c r="A2998" s="300"/>
      <c r="B2998" s="103"/>
      <c r="C2998" s="97"/>
      <c r="D2998" s="103"/>
      <c r="E2998" s="104"/>
      <c r="F2998" s="368" t="s">
        <v>33</v>
      </c>
      <c r="G2998" s="298">
        <f>SUBTOTAL(9,G2989:G2997)</f>
        <v>0</v>
      </c>
    </row>
    <row r="2999" spans="1:7" ht="24" customHeight="1" x14ac:dyDescent="0.2">
      <c r="A2999" s="301"/>
      <c r="B2999" s="103"/>
      <c r="C2999" s="97"/>
      <c r="D2999" s="103"/>
      <c r="E2999" s="104"/>
      <c r="F2999" s="105"/>
      <c r="G2999" s="299"/>
    </row>
    <row r="3000" spans="1:7" ht="24" customHeight="1" x14ac:dyDescent="0.2">
      <c r="A3000" s="302" t="str">
        <f>B2958</f>
        <v/>
      </c>
      <c r="B3000" s="303" t="str">
        <f>C2958</f>
        <v/>
      </c>
      <c r="C3000" s="111"/>
      <c r="D3000" s="111" t="s">
        <v>34</v>
      </c>
      <c r="E3000" s="112"/>
      <c r="F3000" s="305" t="s">
        <v>35</v>
      </c>
      <c r="G3000" s="304">
        <f>SUBTOTAL(9,G2963:G2999)</f>
        <v>0</v>
      </c>
    </row>
    <row r="3002" spans="1:7" ht="24" customHeight="1" x14ac:dyDescent="0.2">
      <c r="A3002" s="284" t="s">
        <v>37</v>
      </c>
      <c r="B3002" s="285"/>
      <c r="C3002" s="285"/>
      <c r="D3002" s="285"/>
      <c r="E3002" s="285"/>
      <c r="F3002" s="285"/>
      <c r="G3002" s="286"/>
    </row>
    <row r="3003" spans="1:7" ht="24" customHeight="1" x14ac:dyDescent="0.2">
      <c r="A3003" s="287" t="s">
        <v>602</v>
      </c>
      <c r="B3003" s="99" t="str">
        <f>Comitente</f>
        <v>DIRECCION PROVINCIAL REDES DE GAS</v>
      </c>
      <c r="C3003" s="94"/>
      <c r="D3003" s="100"/>
      <c r="E3003" s="100"/>
      <c r="F3003" s="101"/>
      <c r="G3003" s="288"/>
    </row>
    <row r="3004" spans="1:7" ht="24" customHeight="1" x14ac:dyDescent="0.2">
      <c r="A3004" s="287" t="s">
        <v>603</v>
      </c>
      <c r="B3004" s="99">
        <f>Contratista</f>
        <v>0</v>
      </c>
      <c r="C3004" s="95"/>
      <c r="D3004" s="95"/>
      <c r="E3004" s="95"/>
      <c r="F3004" s="102"/>
      <c r="G3004" s="289"/>
    </row>
    <row r="3005" spans="1:7" ht="24" customHeight="1" x14ac:dyDescent="0.2">
      <c r="A3005" s="287" t="s">
        <v>24</v>
      </c>
      <c r="B3005" s="99" t="str">
        <f>Obra</f>
        <v>“SERVICIO de MANTENIMIENTO de las INSTALACIONES de GAS en los ESTABLECIMIENTOS EDUCATIVOS”</v>
      </c>
      <c r="C3005" s="95"/>
      <c r="D3005" s="95"/>
      <c r="E3005" s="95"/>
      <c r="F3005" s="102" t="s">
        <v>38</v>
      </c>
      <c r="G3005" s="290">
        <f>Fecha_Base</f>
        <v>0</v>
      </c>
    </row>
    <row r="3006" spans="1:7" ht="24" customHeight="1" x14ac:dyDescent="0.2">
      <c r="A3006" s="291" t="s">
        <v>601</v>
      </c>
      <c r="B3006" s="96" t="str">
        <f>Ubicación</f>
        <v>DEPARTAMENTO JACHAL A</v>
      </c>
      <c r="C3006" s="96"/>
      <c r="D3006" s="103"/>
      <c r="E3006" s="104"/>
      <c r="F3006" s="105"/>
      <c r="G3006" s="292"/>
    </row>
    <row r="3007" spans="1:7" ht="24" customHeight="1" x14ac:dyDescent="0.2">
      <c r="A3007" s="291" t="s">
        <v>39</v>
      </c>
      <c r="B3007" s="106" t="str">
        <f>IFERROR(VALUE(LEFT(B3008,FIND(".",B3008)-1)),"")</f>
        <v/>
      </c>
      <c r="C3007" s="97" t="str">
        <f>IFERROR(VLOOKUP(B3007,Tabla_CyP,2,FALSE),"")</f>
        <v/>
      </c>
      <c r="D3007" s="97"/>
      <c r="E3007" s="104"/>
      <c r="F3007" s="105"/>
      <c r="G3007" s="292"/>
    </row>
    <row r="3008" spans="1:7" ht="24" customHeight="1" x14ac:dyDescent="0.2">
      <c r="A3008" s="291" t="s">
        <v>25</v>
      </c>
      <c r="B3008" s="107" t="str">
        <f>IFERROR(VLOOKUP(COUNTIF($A$1:A3008,"ANALISIS DE PRECIOS"),Tabla_NumeroItem,2,FALSE),"")</f>
        <v/>
      </c>
      <c r="C3008" s="97" t="str">
        <f>IFERROR(VLOOKUP(B3008,Tabla_CyP,2,FALSE),"")</f>
        <v/>
      </c>
      <c r="D3008" s="103"/>
      <c r="E3008" s="104"/>
      <c r="F3008" s="102" t="s">
        <v>26</v>
      </c>
      <c r="G3008" s="293" t="str">
        <f>IFERROR(VLOOKUP(B3008,Tabla_CyP,4,FALSE),"")</f>
        <v/>
      </c>
    </row>
    <row r="3009" spans="1:123" ht="24" customHeight="1" x14ac:dyDescent="0.2">
      <c r="A3009" s="291"/>
      <c r="B3009" s="96"/>
      <c r="C3009" s="97"/>
      <c r="D3009" s="103"/>
      <c r="E3009" s="104"/>
      <c r="F3009" s="105"/>
      <c r="G3009" s="292"/>
    </row>
    <row r="3010" spans="1:123" ht="24" customHeight="1" x14ac:dyDescent="0.2">
      <c r="A3010" s="389" t="s">
        <v>507</v>
      </c>
      <c r="B3010" s="390"/>
      <c r="C3010" s="391" t="s">
        <v>0</v>
      </c>
      <c r="D3010" s="391" t="s">
        <v>27</v>
      </c>
      <c r="E3010" s="393" t="s">
        <v>28</v>
      </c>
      <c r="F3010" s="387" t="s">
        <v>29</v>
      </c>
      <c r="G3010" s="387" t="s">
        <v>30</v>
      </c>
    </row>
    <row r="3011" spans="1:123" s="109" customFormat="1" ht="24" customHeight="1" x14ac:dyDescent="0.2">
      <c r="A3011" s="108" t="s">
        <v>508</v>
      </c>
      <c r="B3011" s="108" t="s">
        <v>509</v>
      </c>
      <c r="C3011" s="392"/>
      <c r="D3011" s="392"/>
      <c r="E3011" s="394"/>
      <c r="F3011" s="388"/>
      <c r="G3011" s="388"/>
      <c r="H3011" s="233"/>
      <c r="I3011" s="233"/>
      <c r="J3011" s="233"/>
      <c r="K3011" s="233"/>
      <c r="L3011" s="233"/>
      <c r="M3011" s="233"/>
      <c r="N3011" s="233"/>
      <c r="O3011" s="233"/>
      <c r="P3011" s="233"/>
      <c r="Q3011" s="233"/>
      <c r="R3011" s="233"/>
      <c r="S3011" s="233"/>
      <c r="T3011" s="233"/>
      <c r="U3011" s="233"/>
      <c r="V3011" s="233"/>
      <c r="W3011" s="233"/>
      <c r="X3011" s="233"/>
      <c r="Y3011" s="233"/>
      <c r="Z3011" s="233"/>
      <c r="AA3011" s="233"/>
      <c r="AB3011" s="233"/>
      <c r="AC3011" s="233"/>
      <c r="AD3011" s="233"/>
      <c r="AE3011" s="233"/>
      <c r="AF3011" s="233"/>
      <c r="AG3011" s="233"/>
      <c r="AH3011" s="233"/>
      <c r="AI3011" s="233"/>
      <c r="AJ3011" s="233"/>
      <c r="AK3011" s="233"/>
      <c r="AL3011" s="233"/>
      <c r="AM3011" s="233"/>
      <c r="AN3011" s="233"/>
      <c r="AO3011" s="233"/>
      <c r="AP3011" s="233"/>
      <c r="AQ3011" s="233"/>
      <c r="AR3011" s="233"/>
      <c r="AS3011" s="233"/>
      <c r="AT3011" s="233"/>
      <c r="AU3011" s="233"/>
      <c r="AV3011" s="233"/>
      <c r="AW3011" s="233"/>
      <c r="AX3011" s="233"/>
      <c r="AY3011" s="233"/>
      <c r="AZ3011" s="233"/>
      <c r="BA3011" s="233"/>
      <c r="BB3011" s="233"/>
      <c r="BC3011" s="233"/>
      <c r="BD3011" s="233"/>
      <c r="BE3011" s="233"/>
      <c r="BF3011" s="233"/>
      <c r="BG3011" s="233"/>
      <c r="BH3011" s="233"/>
      <c r="BI3011" s="233"/>
      <c r="BJ3011" s="233"/>
      <c r="BK3011" s="233"/>
      <c r="BL3011" s="233"/>
      <c r="BM3011" s="233"/>
      <c r="BN3011" s="233"/>
      <c r="BO3011" s="233"/>
      <c r="BP3011" s="233"/>
      <c r="BQ3011" s="233"/>
      <c r="BR3011" s="233"/>
      <c r="BS3011" s="233"/>
      <c r="BT3011" s="233"/>
      <c r="BU3011" s="233"/>
      <c r="BV3011" s="233"/>
      <c r="BW3011" s="233"/>
      <c r="BX3011" s="233"/>
      <c r="BY3011" s="233"/>
      <c r="BZ3011" s="233"/>
      <c r="CA3011" s="233"/>
      <c r="CB3011" s="233"/>
      <c r="CC3011" s="233"/>
      <c r="CD3011" s="233"/>
      <c r="CE3011" s="233"/>
      <c r="CF3011" s="233"/>
      <c r="CG3011" s="233"/>
      <c r="CH3011" s="233"/>
      <c r="CI3011" s="233"/>
      <c r="CJ3011" s="233"/>
      <c r="CK3011" s="233"/>
      <c r="CL3011" s="233"/>
      <c r="CM3011" s="233"/>
      <c r="CN3011" s="233"/>
      <c r="CO3011" s="233"/>
      <c r="CP3011" s="233"/>
      <c r="CQ3011" s="233"/>
      <c r="CR3011" s="233"/>
      <c r="CS3011" s="233"/>
      <c r="CT3011" s="233"/>
      <c r="CU3011" s="233"/>
      <c r="CV3011" s="233"/>
      <c r="CW3011" s="233"/>
      <c r="CX3011" s="233"/>
      <c r="CY3011" s="233"/>
      <c r="CZ3011" s="233"/>
      <c r="DA3011" s="233"/>
      <c r="DB3011" s="233"/>
      <c r="DC3011" s="233"/>
      <c r="DD3011" s="233"/>
      <c r="DE3011" s="233"/>
      <c r="DF3011" s="233"/>
      <c r="DG3011" s="233"/>
      <c r="DH3011" s="233"/>
      <c r="DI3011" s="233"/>
      <c r="DJ3011" s="233"/>
      <c r="DK3011" s="233"/>
      <c r="DL3011" s="233"/>
      <c r="DM3011" s="233"/>
      <c r="DN3011" s="233"/>
      <c r="DO3011" s="233"/>
      <c r="DP3011" s="233"/>
      <c r="DQ3011" s="233"/>
      <c r="DR3011" s="233"/>
      <c r="DS3011" s="233"/>
    </row>
    <row r="3012" spans="1:123" ht="24" customHeight="1" x14ac:dyDescent="0.2">
      <c r="A3012" s="369"/>
      <c r="B3012" s="110"/>
      <c r="C3012" s="367" t="s">
        <v>604</v>
      </c>
      <c r="D3012" s="111"/>
      <c r="E3012" s="112"/>
      <c r="F3012" s="113"/>
      <c r="G3012" s="295"/>
    </row>
    <row r="3013" spans="1:123" s="232" customFormat="1" ht="24" customHeight="1" x14ac:dyDescent="0.2">
      <c r="A3013" s="229" t="str">
        <f t="shared" ref="A3013:A3026" si="903">IFERROR(VLOOKUP(C3013,Tabla_Insumos,4,FALSE),"")</f>
        <v/>
      </c>
      <c r="B3013" s="227" t="str">
        <f t="shared" ref="B3013:B3026" si="904">IFERROR(VLOOKUP(C3013,Tabla_Insumos,5,FALSE),"")</f>
        <v/>
      </c>
      <c r="C3013" s="228"/>
      <c r="D3013" s="229" t="str">
        <f t="shared" ref="D3013:D3026" si="905">IFERROR(VLOOKUP(C3013,Tabla_Insumos,2,FALSE),"")</f>
        <v/>
      </c>
      <c r="E3013" s="230"/>
      <c r="F3013" s="231">
        <f t="shared" ref="F3013:F3026" si="906">IFERROR(VLOOKUP(C3013,Tabla_Insumos,3,FALSE),0)</f>
        <v>0</v>
      </c>
      <c r="G3013" s="296">
        <f>ROUND(E3013*F3013,2)</f>
        <v>0</v>
      </c>
    </row>
    <row r="3014" spans="1:123" s="232" customFormat="1" ht="24" customHeight="1" x14ac:dyDescent="0.2">
      <c r="A3014" s="229" t="str">
        <f t="shared" si="903"/>
        <v/>
      </c>
      <c r="B3014" s="227" t="str">
        <f t="shared" si="904"/>
        <v/>
      </c>
      <c r="C3014" s="228"/>
      <c r="D3014" s="229" t="str">
        <f t="shared" si="905"/>
        <v/>
      </c>
      <c r="E3014" s="230"/>
      <c r="F3014" s="231">
        <f t="shared" si="906"/>
        <v>0</v>
      </c>
      <c r="G3014" s="296">
        <f t="shared" ref="G3014:G3026" si="907">ROUND(E3014*F3014,2)</f>
        <v>0</v>
      </c>
    </row>
    <row r="3015" spans="1:123" s="232" customFormat="1" ht="24" customHeight="1" x14ac:dyDescent="0.2">
      <c r="A3015" s="229" t="str">
        <f t="shared" si="903"/>
        <v/>
      </c>
      <c r="B3015" s="227" t="str">
        <f t="shared" si="904"/>
        <v/>
      </c>
      <c r="C3015" s="228"/>
      <c r="D3015" s="229" t="str">
        <f t="shared" si="905"/>
        <v/>
      </c>
      <c r="E3015" s="230"/>
      <c r="F3015" s="231">
        <f t="shared" si="906"/>
        <v>0</v>
      </c>
      <c r="G3015" s="296">
        <f t="shared" si="907"/>
        <v>0</v>
      </c>
    </row>
    <row r="3016" spans="1:123" s="232" customFormat="1" ht="24" customHeight="1" x14ac:dyDescent="0.2">
      <c r="A3016" s="229" t="str">
        <f t="shared" si="903"/>
        <v/>
      </c>
      <c r="B3016" s="227" t="str">
        <f t="shared" si="904"/>
        <v/>
      </c>
      <c r="C3016" s="228"/>
      <c r="D3016" s="229" t="str">
        <f t="shared" si="905"/>
        <v/>
      </c>
      <c r="E3016" s="230"/>
      <c r="F3016" s="231">
        <f t="shared" si="906"/>
        <v>0</v>
      </c>
      <c r="G3016" s="296">
        <f t="shared" si="907"/>
        <v>0</v>
      </c>
    </row>
    <row r="3017" spans="1:123" s="232" customFormat="1" ht="24" customHeight="1" x14ac:dyDescent="0.2">
      <c r="A3017" s="229" t="str">
        <f t="shared" si="903"/>
        <v/>
      </c>
      <c r="B3017" s="227" t="str">
        <f t="shared" si="904"/>
        <v/>
      </c>
      <c r="C3017" s="228"/>
      <c r="D3017" s="229" t="str">
        <f t="shared" si="905"/>
        <v/>
      </c>
      <c r="E3017" s="230"/>
      <c r="F3017" s="231">
        <f t="shared" si="906"/>
        <v>0</v>
      </c>
      <c r="G3017" s="296">
        <f t="shared" si="907"/>
        <v>0</v>
      </c>
    </row>
    <row r="3018" spans="1:123" s="232" customFormat="1" ht="24" customHeight="1" x14ac:dyDescent="0.2">
      <c r="A3018" s="229" t="str">
        <f t="shared" si="903"/>
        <v/>
      </c>
      <c r="B3018" s="227" t="str">
        <f t="shared" si="904"/>
        <v/>
      </c>
      <c r="C3018" s="228"/>
      <c r="D3018" s="229" t="str">
        <f t="shared" si="905"/>
        <v/>
      </c>
      <c r="E3018" s="230"/>
      <c r="F3018" s="231">
        <f t="shared" si="906"/>
        <v>0</v>
      </c>
      <c r="G3018" s="296">
        <f t="shared" si="907"/>
        <v>0</v>
      </c>
    </row>
    <row r="3019" spans="1:123" s="232" customFormat="1" ht="24" customHeight="1" x14ac:dyDescent="0.2">
      <c r="A3019" s="229" t="str">
        <f t="shared" si="903"/>
        <v/>
      </c>
      <c r="B3019" s="227" t="str">
        <f t="shared" si="904"/>
        <v/>
      </c>
      <c r="C3019" s="228"/>
      <c r="D3019" s="229" t="str">
        <f t="shared" si="905"/>
        <v/>
      </c>
      <c r="E3019" s="230"/>
      <c r="F3019" s="231">
        <f t="shared" si="906"/>
        <v>0</v>
      </c>
      <c r="G3019" s="296">
        <f t="shared" si="907"/>
        <v>0</v>
      </c>
    </row>
    <row r="3020" spans="1:123" s="232" customFormat="1" ht="24" customHeight="1" x14ac:dyDescent="0.2">
      <c r="A3020" s="229" t="str">
        <f t="shared" si="903"/>
        <v/>
      </c>
      <c r="B3020" s="227" t="str">
        <f t="shared" si="904"/>
        <v/>
      </c>
      <c r="C3020" s="228"/>
      <c r="D3020" s="229" t="str">
        <f t="shared" si="905"/>
        <v/>
      </c>
      <c r="E3020" s="230"/>
      <c r="F3020" s="231">
        <f t="shared" si="906"/>
        <v>0</v>
      </c>
      <c r="G3020" s="296">
        <f t="shared" si="907"/>
        <v>0</v>
      </c>
    </row>
    <row r="3021" spans="1:123" s="232" customFormat="1" ht="24" customHeight="1" x14ac:dyDescent="0.2">
      <c r="A3021" s="229" t="str">
        <f t="shared" si="903"/>
        <v/>
      </c>
      <c r="B3021" s="227" t="str">
        <f t="shared" si="904"/>
        <v/>
      </c>
      <c r="C3021" s="228"/>
      <c r="D3021" s="229" t="str">
        <f t="shared" si="905"/>
        <v/>
      </c>
      <c r="E3021" s="230"/>
      <c r="F3021" s="231">
        <f t="shared" si="906"/>
        <v>0</v>
      </c>
      <c r="G3021" s="296">
        <f t="shared" si="907"/>
        <v>0</v>
      </c>
    </row>
    <row r="3022" spans="1:123" s="232" customFormat="1" ht="24" customHeight="1" x14ac:dyDescent="0.2">
      <c r="A3022" s="229" t="str">
        <f t="shared" si="903"/>
        <v/>
      </c>
      <c r="B3022" s="227" t="str">
        <f t="shared" si="904"/>
        <v/>
      </c>
      <c r="C3022" s="228"/>
      <c r="D3022" s="229" t="str">
        <f t="shared" si="905"/>
        <v/>
      </c>
      <c r="E3022" s="230"/>
      <c r="F3022" s="231">
        <f t="shared" si="906"/>
        <v>0</v>
      </c>
      <c r="G3022" s="296">
        <f t="shared" si="907"/>
        <v>0</v>
      </c>
    </row>
    <row r="3023" spans="1:123" s="232" customFormat="1" ht="24" customHeight="1" x14ac:dyDescent="0.2">
      <c r="A3023" s="229" t="str">
        <f t="shared" si="903"/>
        <v/>
      </c>
      <c r="B3023" s="227" t="str">
        <f t="shared" si="904"/>
        <v/>
      </c>
      <c r="C3023" s="228"/>
      <c r="D3023" s="229" t="str">
        <f t="shared" si="905"/>
        <v/>
      </c>
      <c r="E3023" s="230"/>
      <c r="F3023" s="231">
        <f t="shared" si="906"/>
        <v>0</v>
      </c>
      <c r="G3023" s="296">
        <f t="shared" si="907"/>
        <v>0</v>
      </c>
    </row>
    <row r="3024" spans="1:123" s="232" customFormat="1" ht="24" customHeight="1" x14ac:dyDescent="0.2">
      <c r="A3024" s="229" t="str">
        <f t="shared" si="903"/>
        <v/>
      </c>
      <c r="B3024" s="227" t="str">
        <f t="shared" si="904"/>
        <v/>
      </c>
      <c r="C3024" s="228"/>
      <c r="D3024" s="229" t="str">
        <f t="shared" si="905"/>
        <v/>
      </c>
      <c r="E3024" s="230"/>
      <c r="F3024" s="231">
        <f t="shared" si="906"/>
        <v>0</v>
      </c>
      <c r="G3024" s="296">
        <f t="shared" si="907"/>
        <v>0</v>
      </c>
    </row>
    <row r="3025" spans="1:7" s="232" customFormat="1" ht="24" customHeight="1" x14ac:dyDescent="0.2">
      <c r="A3025" s="229" t="str">
        <f t="shared" si="903"/>
        <v/>
      </c>
      <c r="B3025" s="227" t="str">
        <f t="shared" si="904"/>
        <v/>
      </c>
      <c r="C3025" s="228"/>
      <c r="D3025" s="229" t="str">
        <f t="shared" si="905"/>
        <v/>
      </c>
      <c r="E3025" s="230"/>
      <c r="F3025" s="231">
        <f t="shared" si="906"/>
        <v>0</v>
      </c>
      <c r="G3025" s="296">
        <f t="shared" si="907"/>
        <v>0</v>
      </c>
    </row>
    <row r="3026" spans="1:7" s="232" customFormat="1" ht="24" customHeight="1" x14ac:dyDescent="0.2">
      <c r="A3026" s="229" t="str">
        <f t="shared" si="903"/>
        <v/>
      </c>
      <c r="B3026" s="227" t="str">
        <f t="shared" si="904"/>
        <v/>
      </c>
      <c r="C3026" s="228"/>
      <c r="D3026" s="229" t="str">
        <f t="shared" si="905"/>
        <v/>
      </c>
      <c r="E3026" s="230"/>
      <c r="F3026" s="231">
        <f t="shared" si="906"/>
        <v>0</v>
      </c>
      <c r="G3026" s="296">
        <f t="shared" si="907"/>
        <v>0</v>
      </c>
    </row>
    <row r="3027" spans="1:7" ht="24" customHeight="1" x14ac:dyDescent="0.2">
      <c r="A3027" s="297"/>
      <c r="B3027" s="97"/>
      <c r="C3027" s="97"/>
      <c r="D3027" s="103"/>
      <c r="E3027" s="104"/>
      <c r="F3027" s="368" t="s">
        <v>31</v>
      </c>
      <c r="G3027" s="298">
        <f>SUBTOTAL(9,G3013:G3026)</f>
        <v>0</v>
      </c>
    </row>
    <row r="3028" spans="1:7" ht="24" customHeight="1" x14ac:dyDescent="0.2">
      <c r="A3028" s="297"/>
      <c r="B3028" s="97"/>
      <c r="C3028" s="366" t="s">
        <v>605</v>
      </c>
      <c r="D3028" s="103"/>
      <c r="E3028" s="104"/>
      <c r="F3028" s="105"/>
      <c r="G3028" s="299"/>
    </row>
    <row r="3029" spans="1:7" s="232" customFormat="1" ht="24" customHeight="1" x14ac:dyDescent="0.2">
      <c r="A3029" s="229" t="str">
        <f t="shared" ref="A3029:A3036" si="908">IFERROR(VLOOKUP(C3029,Tabla_Insumos,4,FALSE),"")</f>
        <v/>
      </c>
      <c r="B3029" s="227">
        <f t="shared" ref="B3029:B3036" si="909">IFERROR(VLOOKUP(A3029,Tabla_Indices,5,FALSE),"")</f>
        <v>0</v>
      </c>
      <c r="C3029" s="228"/>
      <c r="D3029" s="229" t="str">
        <f t="shared" ref="D3029:D3036" si="910">IFERROR(VLOOKUP(C3029,Tabla_Insumos,2,FALSE),"")</f>
        <v/>
      </c>
      <c r="E3029" s="230"/>
      <c r="F3029" s="231">
        <f t="shared" ref="F3029:F3036" si="911">IFERROR(VLOOKUP(C3029,Tabla_Insumos,3,FALSE),0)</f>
        <v>0</v>
      </c>
      <c r="G3029" s="296">
        <f>ROUND(E3029*F3029,2)</f>
        <v>0</v>
      </c>
    </row>
    <row r="3030" spans="1:7" s="232" customFormat="1" ht="24" customHeight="1" x14ac:dyDescent="0.2">
      <c r="A3030" s="229" t="str">
        <f t="shared" si="908"/>
        <v/>
      </c>
      <c r="B3030" s="227">
        <f t="shared" si="909"/>
        <v>0</v>
      </c>
      <c r="C3030" s="228"/>
      <c r="D3030" s="229" t="str">
        <f t="shared" si="910"/>
        <v/>
      </c>
      <c r="E3030" s="230"/>
      <c r="F3030" s="231">
        <f t="shared" si="911"/>
        <v>0</v>
      </c>
      <c r="G3030" s="296">
        <f>ROUND(E3030*F3030,2)</f>
        <v>0</v>
      </c>
    </row>
    <row r="3031" spans="1:7" s="232" customFormat="1" ht="24" customHeight="1" x14ac:dyDescent="0.2">
      <c r="A3031" s="229" t="str">
        <f t="shared" si="908"/>
        <v/>
      </c>
      <c r="B3031" s="227">
        <f t="shared" si="909"/>
        <v>0</v>
      </c>
      <c r="C3031" s="228"/>
      <c r="D3031" s="229" t="str">
        <f t="shared" si="910"/>
        <v/>
      </c>
      <c r="E3031" s="230"/>
      <c r="F3031" s="231">
        <f t="shared" si="911"/>
        <v>0</v>
      </c>
      <c r="G3031" s="296">
        <f t="shared" ref="G3031:G3036" si="912">ROUND(E3031*F3031,2)</f>
        <v>0</v>
      </c>
    </row>
    <row r="3032" spans="1:7" s="232" customFormat="1" ht="24" customHeight="1" x14ac:dyDescent="0.2">
      <c r="A3032" s="229" t="str">
        <f t="shared" si="908"/>
        <v/>
      </c>
      <c r="B3032" s="227">
        <f t="shared" si="909"/>
        <v>0</v>
      </c>
      <c r="C3032" s="228"/>
      <c r="D3032" s="229" t="str">
        <f t="shared" si="910"/>
        <v/>
      </c>
      <c r="E3032" s="230"/>
      <c r="F3032" s="231">
        <f t="shared" si="911"/>
        <v>0</v>
      </c>
      <c r="G3032" s="296">
        <f t="shared" si="912"/>
        <v>0</v>
      </c>
    </row>
    <row r="3033" spans="1:7" s="232" customFormat="1" ht="24" customHeight="1" x14ac:dyDescent="0.2">
      <c r="A3033" s="229" t="str">
        <f t="shared" si="908"/>
        <v/>
      </c>
      <c r="B3033" s="227">
        <f t="shared" si="909"/>
        <v>0</v>
      </c>
      <c r="C3033" s="228"/>
      <c r="D3033" s="229" t="str">
        <f t="shared" si="910"/>
        <v/>
      </c>
      <c r="E3033" s="230"/>
      <c r="F3033" s="231">
        <f t="shared" si="911"/>
        <v>0</v>
      </c>
      <c r="G3033" s="296">
        <f t="shared" si="912"/>
        <v>0</v>
      </c>
    </row>
    <row r="3034" spans="1:7" s="232" customFormat="1" ht="24" customHeight="1" x14ac:dyDescent="0.2">
      <c r="A3034" s="229" t="str">
        <f t="shared" si="908"/>
        <v/>
      </c>
      <c r="B3034" s="227">
        <f t="shared" si="909"/>
        <v>0</v>
      </c>
      <c r="C3034" s="228"/>
      <c r="D3034" s="229" t="str">
        <f t="shared" si="910"/>
        <v/>
      </c>
      <c r="E3034" s="230"/>
      <c r="F3034" s="231">
        <f t="shared" si="911"/>
        <v>0</v>
      </c>
      <c r="G3034" s="296">
        <f t="shared" si="912"/>
        <v>0</v>
      </c>
    </row>
    <row r="3035" spans="1:7" s="232" customFormat="1" ht="24" customHeight="1" x14ac:dyDescent="0.2">
      <c r="A3035" s="229" t="str">
        <f t="shared" si="908"/>
        <v/>
      </c>
      <c r="B3035" s="227">
        <f t="shared" si="909"/>
        <v>0</v>
      </c>
      <c r="C3035" s="228"/>
      <c r="D3035" s="229" t="str">
        <f t="shared" si="910"/>
        <v/>
      </c>
      <c r="E3035" s="230"/>
      <c r="F3035" s="231">
        <f t="shared" si="911"/>
        <v>0</v>
      </c>
      <c r="G3035" s="296">
        <f t="shared" si="912"/>
        <v>0</v>
      </c>
    </row>
    <row r="3036" spans="1:7" s="232" customFormat="1" ht="24" customHeight="1" x14ac:dyDescent="0.2">
      <c r="A3036" s="229" t="str">
        <f t="shared" si="908"/>
        <v/>
      </c>
      <c r="B3036" s="227">
        <f t="shared" si="909"/>
        <v>0</v>
      </c>
      <c r="C3036" s="228"/>
      <c r="D3036" s="229" t="str">
        <f t="shared" si="910"/>
        <v/>
      </c>
      <c r="E3036" s="230"/>
      <c r="F3036" s="231">
        <f t="shared" si="911"/>
        <v>0</v>
      </c>
      <c r="G3036" s="296">
        <f t="shared" si="912"/>
        <v>0</v>
      </c>
    </row>
    <row r="3037" spans="1:7" ht="24" customHeight="1" x14ac:dyDescent="0.2">
      <c r="A3037" s="297"/>
      <c r="B3037" s="97"/>
      <c r="C3037" s="97"/>
      <c r="D3037" s="103"/>
      <c r="E3037" s="104"/>
      <c r="F3037" s="368" t="s">
        <v>32</v>
      </c>
      <c r="G3037" s="298">
        <f>SUBTOTAL(9,G3029:G3036)</f>
        <v>0</v>
      </c>
    </row>
    <row r="3038" spans="1:7" ht="24" customHeight="1" x14ac:dyDescent="0.2">
      <c r="A3038" s="297"/>
      <c r="B3038" s="97"/>
      <c r="C3038" s="366" t="s">
        <v>606</v>
      </c>
      <c r="D3038" s="103"/>
      <c r="E3038" s="104"/>
      <c r="F3038" s="105"/>
      <c r="G3038" s="299"/>
    </row>
    <row r="3039" spans="1:7" s="232" customFormat="1" ht="24" customHeight="1" x14ac:dyDescent="0.2">
      <c r="A3039" s="229" t="str">
        <f t="shared" ref="A3039:A3047" si="913">IFERROR(VLOOKUP(C3039,Tabla_Insumos,4,FALSE),"")</f>
        <v/>
      </c>
      <c r="B3039" s="227" t="str">
        <f t="shared" ref="B3039:B3047" si="914">IFERROR(VLOOKUP(C3039,Tabla_Insumos,5,FALSE),"")</f>
        <v/>
      </c>
      <c r="C3039" s="228"/>
      <c r="D3039" s="229" t="str">
        <f t="shared" ref="D3039:D3047" si="915">IFERROR(VLOOKUP(C3039,Tabla_Insumos,2,FALSE),"")</f>
        <v/>
      </c>
      <c r="E3039" s="230"/>
      <c r="F3039" s="231">
        <f t="shared" ref="F3039:F3047" si="916">IFERROR(VLOOKUP(C3039,Tabla_Insumos,3,FALSE),0)</f>
        <v>0</v>
      </c>
      <c r="G3039" s="296">
        <f t="shared" ref="G3039:G3047" si="917">ROUND(E3039*F3039,2)</f>
        <v>0</v>
      </c>
    </row>
    <row r="3040" spans="1:7" s="232" customFormat="1" ht="24" customHeight="1" x14ac:dyDescent="0.2">
      <c r="A3040" s="229" t="str">
        <f t="shared" si="913"/>
        <v/>
      </c>
      <c r="B3040" s="227" t="str">
        <f t="shared" si="914"/>
        <v/>
      </c>
      <c r="C3040" s="228"/>
      <c r="D3040" s="229" t="str">
        <f t="shared" si="915"/>
        <v/>
      </c>
      <c r="E3040" s="230"/>
      <c r="F3040" s="231">
        <f t="shared" si="916"/>
        <v>0</v>
      </c>
      <c r="G3040" s="296">
        <f t="shared" si="917"/>
        <v>0</v>
      </c>
    </row>
    <row r="3041" spans="1:7" s="232" customFormat="1" ht="24" customHeight="1" x14ac:dyDescent="0.2">
      <c r="A3041" s="229" t="str">
        <f t="shared" si="913"/>
        <v/>
      </c>
      <c r="B3041" s="227" t="str">
        <f t="shared" si="914"/>
        <v/>
      </c>
      <c r="C3041" s="228"/>
      <c r="D3041" s="229" t="str">
        <f t="shared" si="915"/>
        <v/>
      </c>
      <c r="E3041" s="230"/>
      <c r="F3041" s="231">
        <f t="shared" si="916"/>
        <v>0</v>
      </c>
      <c r="G3041" s="296">
        <f t="shared" si="917"/>
        <v>0</v>
      </c>
    </row>
    <row r="3042" spans="1:7" s="232" customFormat="1" ht="24" customHeight="1" x14ac:dyDescent="0.2">
      <c r="A3042" s="229" t="str">
        <f t="shared" si="913"/>
        <v/>
      </c>
      <c r="B3042" s="227" t="str">
        <f t="shared" si="914"/>
        <v/>
      </c>
      <c r="C3042" s="228"/>
      <c r="D3042" s="229" t="str">
        <f t="shared" si="915"/>
        <v/>
      </c>
      <c r="E3042" s="230"/>
      <c r="F3042" s="231">
        <f t="shared" si="916"/>
        <v>0</v>
      </c>
      <c r="G3042" s="296">
        <f t="shared" si="917"/>
        <v>0</v>
      </c>
    </row>
    <row r="3043" spans="1:7" s="232" customFormat="1" ht="24" customHeight="1" x14ac:dyDescent="0.2">
      <c r="A3043" s="229" t="str">
        <f t="shared" si="913"/>
        <v/>
      </c>
      <c r="B3043" s="227" t="str">
        <f t="shared" si="914"/>
        <v/>
      </c>
      <c r="C3043" s="228"/>
      <c r="D3043" s="229" t="str">
        <f t="shared" si="915"/>
        <v/>
      </c>
      <c r="E3043" s="230"/>
      <c r="F3043" s="231">
        <f t="shared" si="916"/>
        <v>0</v>
      </c>
      <c r="G3043" s="296">
        <f t="shared" si="917"/>
        <v>0</v>
      </c>
    </row>
    <row r="3044" spans="1:7" s="232" customFormat="1" ht="24" customHeight="1" x14ac:dyDescent="0.2">
      <c r="A3044" s="229" t="str">
        <f t="shared" si="913"/>
        <v/>
      </c>
      <c r="B3044" s="227" t="str">
        <f t="shared" si="914"/>
        <v/>
      </c>
      <c r="C3044" s="228"/>
      <c r="D3044" s="229" t="str">
        <f t="shared" si="915"/>
        <v/>
      </c>
      <c r="E3044" s="230"/>
      <c r="F3044" s="231">
        <f t="shared" si="916"/>
        <v>0</v>
      </c>
      <c r="G3044" s="296">
        <f t="shared" si="917"/>
        <v>0</v>
      </c>
    </row>
    <row r="3045" spans="1:7" s="232" customFormat="1" ht="24" customHeight="1" x14ac:dyDescent="0.2">
      <c r="A3045" s="229" t="str">
        <f t="shared" si="913"/>
        <v/>
      </c>
      <c r="B3045" s="227" t="str">
        <f t="shared" si="914"/>
        <v/>
      </c>
      <c r="C3045" s="228"/>
      <c r="D3045" s="229" t="str">
        <f t="shared" si="915"/>
        <v/>
      </c>
      <c r="E3045" s="230"/>
      <c r="F3045" s="231">
        <f t="shared" si="916"/>
        <v>0</v>
      </c>
      <c r="G3045" s="296">
        <f t="shared" si="917"/>
        <v>0</v>
      </c>
    </row>
    <row r="3046" spans="1:7" s="232" customFormat="1" ht="24" customHeight="1" x14ac:dyDescent="0.2">
      <c r="A3046" s="229" t="str">
        <f t="shared" si="913"/>
        <v/>
      </c>
      <c r="B3046" s="227" t="str">
        <f t="shared" si="914"/>
        <v/>
      </c>
      <c r="C3046" s="228"/>
      <c r="D3046" s="229" t="str">
        <f t="shared" si="915"/>
        <v/>
      </c>
      <c r="E3046" s="230"/>
      <c r="F3046" s="231">
        <f t="shared" si="916"/>
        <v>0</v>
      </c>
      <c r="G3046" s="296">
        <f t="shared" si="917"/>
        <v>0</v>
      </c>
    </row>
    <row r="3047" spans="1:7" s="232" customFormat="1" ht="24" customHeight="1" x14ac:dyDescent="0.2">
      <c r="A3047" s="229" t="str">
        <f t="shared" si="913"/>
        <v/>
      </c>
      <c r="B3047" s="227" t="str">
        <f t="shared" si="914"/>
        <v/>
      </c>
      <c r="C3047" s="228"/>
      <c r="D3047" s="229" t="str">
        <f t="shared" si="915"/>
        <v/>
      </c>
      <c r="E3047" s="230"/>
      <c r="F3047" s="231">
        <f t="shared" si="916"/>
        <v>0</v>
      </c>
      <c r="G3047" s="296">
        <f t="shared" si="917"/>
        <v>0</v>
      </c>
    </row>
    <row r="3048" spans="1:7" ht="24" customHeight="1" x14ac:dyDescent="0.2">
      <c r="A3048" s="300"/>
      <c r="B3048" s="103"/>
      <c r="C3048" s="97"/>
      <c r="D3048" s="103"/>
      <c r="E3048" s="104"/>
      <c r="F3048" s="368" t="s">
        <v>33</v>
      </c>
      <c r="G3048" s="298">
        <f>SUBTOTAL(9,G3039:G3047)</f>
        <v>0</v>
      </c>
    </row>
    <row r="3049" spans="1:7" ht="24" customHeight="1" x14ac:dyDescent="0.2">
      <c r="A3049" s="301"/>
      <c r="B3049" s="103"/>
      <c r="C3049" s="97"/>
      <c r="D3049" s="103"/>
      <c r="E3049" s="104"/>
      <c r="F3049" s="105"/>
      <c r="G3049" s="299"/>
    </row>
    <row r="3050" spans="1:7" ht="24" customHeight="1" x14ac:dyDescent="0.2">
      <c r="A3050" s="302" t="str">
        <f>B3008</f>
        <v/>
      </c>
      <c r="B3050" s="303" t="str">
        <f>C3008</f>
        <v/>
      </c>
      <c r="C3050" s="111"/>
      <c r="D3050" s="111" t="s">
        <v>34</v>
      </c>
      <c r="E3050" s="112"/>
      <c r="F3050" s="305" t="s">
        <v>35</v>
      </c>
      <c r="G3050" s="304">
        <f>SUBTOTAL(9,G3013:G3049)</f>
        <v>0</v>
      </c>
    </row>
    <row r="3052" spans="1:7" ht="24" customHeight="1" x14ac:dyDescent="0.2">
      <c r="A3052" s="284" t="s">
        <v>37</v>
      </c>
      <c r="B3052" s="285"/>
      <c r="C3052" s="285"/>
      <c r="D3052" s="285"/>
      <c r="E3052" s="285"/>
      <c r="F3052" s="285"/>
      <c r="G3052" s="286"/>
    </row>
    <row r="3053" spans="1:7" ht="24" customHeight="1" x14ac:dyDescent="0.2">
      <c r="A3053" s="287" t="s">
        <v>602</v>
      </c>
      <c r="B3053" s="99" t="str">
        <f>Comitente</f>
        <v>DIRECCION PROVINCIAL REDES DE GAS</v>
      </c>
      <c r="C3053" s="94"/>
      <c r="D3053" s="100"/>
      <c r="E3053" s="100"/>
      <c r="F3053" s="101"/>
      <c r="G3053" s="288"/>
    </row>
    <row r="3054" spans="1:7" ht="24" customHeight="1" x14ac:dyDescent="0.2">
      <c r="A3054" s="287" t="s">
        <v>603</v>
      </c>
      <c r="B3054" s="99">
        <f>Contratista</f>
        <v>0</v>
      </c>
      <c r="C3054" s="95"/>
      <c r="D3054" s="95"/>
      <c r="E3054" s="95"/>
      <c r="F3054" s="102"/>
      <c r="G3054" s="289"/>
    </row>
    <row r="3055" spans="1:7" ht="24" customHeight="1" x14ac:dyDescent="0.2">
      <c r="A3055" s="287" t="s">
        <v>24</v>
      </c>
      <c r="B3055" s="99" t="str">
        <f>Obra</f>
        <v>“SERVICIO de MANTENIMIENTO de las INSTALACIONES de GAS en los ESTABLECIMIENTOS EDUCATIVOS”</v>
      </c>
      <c r="C3055" s="95"/>
      <c r="D3055" s="95"/>
      <c r="E3055" s="95"/>
      <c r="F3055" s="102" t="s">
        <v>38</v>
      </c>
      <c r="G3055" s="290">
        <f>Fecha_Base</f>
        <v>0</v>
      </c>
    </row>
    <row r="3056" spans="1:7" ht="24" customHeight="1" x14ac:dyDescent="0.2">
      <c r="A3056" s="291" t="s">
        <v>601</v>
      </c>
      <c r="B3056" s="96" t="str">
        <f>Ubicación</f>
        <v>DEPARTAMENTO JACHAL A</v>
      </c>
      <c r="C3056" s="96"/>
      <c r="D3056" s="103"/>
      <c r="E3056" s="104"/>
      <c r="F3056" s="105"/>
      <c r="G3056" s="292"/>
    </row>
    <row r="3057" spans="1:123" ht="24" customHeight="1" x14ac:dyDescent="0.2">
      <c r="A3057" s="291" t="s">
        <v>39</v>
      </c>
      <c r="B3057" s="106" t="str">
        <f>IFERROR(VALUE(LEFT(B3058,FIND(".",B3058)-1)),"")</f>
        <v/>
      </c>
      <c r="C3057" s="97" t="str">
        <f>IFERROR(VLOOKUP(B3057,Tabla_CyP,2,FALSE),"")</f>
        <v/>
      </c>
      <c r="D3057" s="97"/>
      <c r="E3057" s="104"/>
      <c r="F3057" s="105"/>
      <c r="G3057" s="292"/>
    </row>
    <row r="3058" spans="1:123" ht="24" customHeight="1" x14ac:dyDescent="0.2">
      <c r="A3058" s="291" t="s">
        <v>25</v>
      </c>
      <c r="B3058" s="107" t="str">
        <f>IFERROR(VLOOKUP(COUNTIF($A$1:A3058,"ANALISIS DE PRECIOS"),Tabla_NumeroItem,2,FALSE),"")</f>
        <v/>
      </c>
      <c r="C3058" s="97" t="str">
        <f>IFERROR(VLOOKUP(B3058,Tabla_CyP,2,FALSE),"")</f>
        <v/>
      </c>
      <c r="D3058" s="103"/>
      <c r="E3058" s="104"/>
      <c r="F3058" s="102" t="s">
        <v>26</v>
      </c>
      <c r="G3058" s="293" t="str">
        <f>IFERROR(VLOOKUP(B3058,Tabla_CyP,4,FALSE),"")</f>
        <v/>
      </c>
    </row>
    <row r="3059" spans="1:123" ht="24" customHeight="1" x14ac:dyDescent="0.2">
      <c r="A3059" s="291"/>
      <c r="B3059" s="96"/>
      <c r="C3059" s="97"/>
      <c r="D3059" s="103"/>
      <c r="E3059" s="104"/>
      <c r="F3059" s="105"/>
      <c r="G3059" s="292"/>
    </row>
    <row r="3060" spans="1:123" ht="24" customHeight="1" x14ac:dyDescent="0.2">
      <c r="A3060" s="389" t="s">
        <v>507</v>
      </c>
      <c r="B3060" s="390"/>
      <c r="C3060" s="391" t="s">
        <v>0</v>
      </c>
      <c r="D3060" s="391" t="s">
        <v>27</v>
      </c>
      <c r="E3060" s="393" t="s">
        <v>28</v>
      </c>
      <c r="F3060" s="387" t="s">
        <v>29</v>
      </c>
      <c r="G3060" s="387" t="s">
        <v>30</v>
      </c>
    </row>
    <row r="3061" spans="1:123" s="109" customFormat="1" ht="24" customHeight="1" x14ac:dyDescent="0.2">
      <c r="A3061" s="108" t="s">
        <v>508</v>
      </c>
      <c r="B3061" s="108" t="s">
        <v>509</v>
      </c>
      <c r="C3061" s="392"/>
      <c r="D3061" s="392"/>
      <c r="E3061" s="394"/>
      <c r="F3061" s="388"/>
      <c r="G3061" s="388"/>
      <c r="H3061" s="233"/>
      <c r="I3061" s="233"/>
      <c r="J3061" s="233"/>
      <c r="K3061" s="233"/>
      <c r="L3061" s="233"/>
      <c r="M3061" s="233"/>
      <c r="N3061" s="233"/>
      <c r="O3061" s="233"/>
      <c r="P3061" s="233"/>
      <c r="Q3061" s="233"/>
      <c r="R3061" s="233"/>
      <c r="S3061" s="233"/>
      <c r="T3061" s="233"/>
      <c r="U3061" s="233"/>
      <c r="V3061" s="233"/>
      <c r="W3061" s="233"/>
      <c r="X3061" s="233"/>
      <c r="Y3061" s="233"/>
      <c r="Z3061" s="233"/>
      <c r="AA3061" s="233"/>
      <c r="AB3061" s="233"/>
      <c r="AC3061" s="233"/>
      <c r="AD3061" s="233"/>
      <c r="AE3061" s="233"/>
      <c r="AF3061" s="233"/>
      <c r="AG3061" s="233"/>
      <c r="AH3061" s="233"/>
      <c r="AI3061" s="233"/>
      <c r="AJ3061" s="233"/>
      <c r="AK3061" s="233"/>
      <c r="AL3061" s="233"/>
      <c r="AM3061" s="233"/>
      <c r="AN3061" s="233"/>
      <c r="AO3061" s="233"/>
      <c r="AP3061" s="233"/>
      <c r="AQ3061" s="233"/>
      <c r="AR3061" s="233"/>
      <c r="AS3061" s="233"/>
      <c r="AT3061" s="233"/>
      <c r="AU3061" s="233"/>
      <c r="AV3061" s="233"/>
      <c r="AW3061" s="233"/>
      <c r="AX3061" s="233"/>
      <c r="AY3061" s="233"/>
      <c r="AZ3061" s="233"/>
      <c r="BA3061" s="233"/>
      <c r="BB3061" s="233"/>
      <c r="BC3061" s="233"/>
      <c r="BD3061" s="233"/>
      <c r="BE3061" s="233"/>
      <c r="BF3061" s="233"/>
      <c r="BG3061" s="233"/>
      <c r="BH3061" s="233"/>
      <c r="BI3061" s="233"/>
      <c r="BJ3061" s="233"/>
      <c r="BK3061" s="233"/>
      <c r="BL3061" s="233"/>
      <c r="BM3061" s="233"/>
      <c r="BN3061" s="233"/>
      <c r="BO3061" s="233"/>
      <c r="BP3061" s="233"/>
      <c r="BQ3061" s="233"/>
      <c r="BR3061" s="233"/>
      <c r="BS3061" s="233"/>
      <c r="BT3061" s="233"/>
      <c r="BU3061" s="233"/>
      <c r="BV3061" s="233"/>
      <c r="BW3061" s="233"/>
      <c r="BX3061" s="233"/>
      <c r="BY3061" s="233"/>
      <c r="BZ3061" s="233"/>
      <c r="CA3061" s="233"/>
      <c r="CB3061" s="233"/>
      <c r="CC3061" s="233"/>
      <c r="CD3061" s="233"/>
      <c r="CE3061" s="233"/>
      <c r="CF3061" s="233"/>
      <c r="CG3061" s="233"/>
      <c r="CH3061" s="233"/>
      <c r="CI3061" s="233"/>
      <c r="CJ3061" s="233"/>
      <c r="CK3061" s="233"/>
      <c r="CL3061" s="233"/>
      <c r="CM3061" s="233"/>
      <c r="CN3061" s="233"/>
      <c r="CO3061" s="233"/>
      <c r="CP3061" s="233"/>
      <c r="CQ3061" s="233"/>
      <c r="CR3061" s="233"/>
      <c r="CS3061" s="233"/>
      <c r="CT3061" s="233"/>
      <c r="CU3061" s="233"/>
      <c r="CV3061" s="233"/>
      <c r="CW3061" s="233"/>
      <c r="CX3061" s="233"/>
      <c r="CY3061" s="233"/>
      <c r="CZ3061" s="233"/>
      <c r="DA3061" s="233"/>
      <c r="DB3061" s="233"/>
      <c r="DC3061" s="233"/>
      <c r="DD3061" s="233"/>
      <c r="DE3061" s="233"/>
      <c r="DF3061" s="233"/>
      <c r="DG3061" s="233"/>
      <c r="DH3061" s="233"/>
      <c r="DI3061" s="233"/>
      <c r="DJ3061" s="233"/>
      <c r="DK3061" s="233"/>
      <c r="DL3061" s="233"/>
      <c r="DM3061" s="233"/>
      <c r="DN3061" s="233"/>
      <c r="DO3061" s="233"/>
      <c r="DP3061" s="233"/>
      <c r="DQ3061" s="233"/>
      <c r="DR3061" s="233"/>
      <c r="DS3061" s="233"/>
    </row>
    <row r="3062" spans="1:123" ht="24" customHeight="1" x14ac:dyDescent="0.2">
      <c r="A3062" s="369"/>
      <c r="B3062" s="110"/>
      <c r="C3062" s="367" t="s">
        <v>604</v>
      </c>
      <c r="D3062" s="111"/>
      <c r="E3062" s="112"/>
      <c r="F3062" s="113"/>
      <c r="G3062" s="295"/>
    </row>
    <row r="3063" spans="1:123" s="232" customFormat="1" ht="24" customHeight="1" x14ac:dyDescent="0.2">
      <c r="A3063" s="229" t="str">
        <f t="shared" ref="A3063:A3076" si="918">IFERROR(VLOOKUP(C3063,Tabla_Insumos,4,FALSE),"")</f>
        <v/>
      </c>
      <c r="B3063" s="227" t="str">
        <f t="shared" ref="B3063:B3076" si="919">IFERROR(VLOOKUP(C3063,Tabla_Insumos,5,FALSE),"")</f>
        <v/>
      </c>
      <c r="C3063" s="228"/>
      <c r="D3063" s="229" t="str">
        <f t="shared" ref="D3063:D3076" si="920">IFERROR(VLOOKUP(C3063,Tabla_Insumos,2,FALSE),"")</f>
        <v/>
      </c>
      <c r="E3063" s="230"/>
      <c r="F3063" s="231">
        <f t="shared" ref="F3063:F3076" si="921">IFERROR(VLOOKUP(C3063,Tabla_Insumos,3,FALSE),0)</f>
        <v>0</v>
      </c>
      <c r="G3063" s="296">
        <f>ROUND(E3063*F3063,2)</f>
        <v>0</v>
      </c>
    </row>
    <row r="3064" spans="1:123" s="232" customFormat="1" ht="24" customHeight="1" x14ac:dyDescent="0.2">
      <c r="A3064" s="229" t="str">
        <f t="shared" si="918"/>
        <v/>
      </c>
      <c r="B3064" s="227" t="str">
        <f t="shared" si="919"/>
        <v/>
      </c>
      <c r="C3064" s="228"/>
      <c r="D3064" s="229" t="str">
        <f t="shared" si="920"/>
        <v/>
      </c>
      <c r="E3064" s="230"/>
      <c r="F3064" s="231">
        <f t="shared" si="921"/>
        <v>0</v>
      </c>
      <c r="G3064" s="296">
        <f t="shared" ref="G3064:G3076" si="922">ROUND(E3064*F3064,2)</f>
        <v>0</v>
      </c>
    </row>
    <row r="3065" spans="1:123" s="232" customFormat="1" ht="24" customHeight="1" x14ac:dyDescent="0.2">
      <c r="A3065" s="229" t="str">
        <f t="shared" si="918"/>
        <v/>
      </c>
      <c r="B3065" s="227" t="str">
        <f t="shared" si="919"/>
        <v/>
      </c>
      <c r="C3065" s="228"/>
      <c r="D3065" s="229" t="str">
        <f t="shared" si="920"/>
        <v/>
      </c>
      <c r="E3065" s="230"/>
      <c r="F3065" s="231">
        <f t="shared" si="921"/>
        <v>0</v>
      </c>
      <c r="G3065" s="296">
        <f t="shared" si="922"/>
        <v>0</v>
      </c>
    </row>
    <row r="3066" spans="1:123" s="232" customFormat="1" ht="24" customHeight="1" x14ac:dyDescent="0.2">
      <c r="A3066" s="229" t="str">
        <f t="shared" si="918"/>
        <v/>
      </c>
      <c r="B3066" s="227" t="str">
        <f t="shared" si="919"/>
        <v/>
      </c>
      <c r="C3066" s="228"/>
      <c r="D3066" s="229" t="str">
        <f t="shared" si="920"/>
        <v/>
      </c>
      <c r="E3066" s="230"/>
      <c r="F3066" s="231">
        <f t="shared" si="921"/>
        <v>0</v>
      </c>
      <c r="G3066" s="296">
        <f t="shared" si="922"/>
        <v>0</v>
      </c>
    </row>
    <row r="3067" spans="1:123" s="232" customFormat="1" ht="24" customHeight="1" x14ac:dyDescent="0.2">
      <c r="A3067" s="229" t="str">
        <f t="shared" si="918"/>
        <v/>
      </c>
      <c r="B3067" s="227" t="str">
        <f t="shared" si="919"/>
        <v/>
      </c>
      <c r="C3067" s="228"/>
      <c r="D3067" s="229" t="str">
        <f t="shared" si="920"/>
        <v/>
      </c>
      <c r="E3067" s="230"/>
      <c r="F3067" s="231">
        <f t="shared" si="921"/>
        <v>0</v>
      </c>
      <c r="G3067" s="296">
        <f t="shared" si="922"/>
        <v>0</v>
      </c>
    </row>
    <row r="3068" spans="1:123" s="232" customFormat="1" ht="24" customHeight="1" x14ac:dyDescent="0.2">
      <c r="A3068" s="229" t="str">
        <f t="shared" si="918"/>
        <v/>
      </c>
      <c r="B3068" s="227" t="str">
        <f t="shared" si="919"/>
        <v/>
      </c>
      <c r="C3068" s="228"/>
      <c r="D3068" s="229" t="str">
        <f t="shared" si="920"/>
        <v/>
      </c>
      <c r="E3068" s="230"/>
      <c r="F3068" s="231">
        <f t="shared" si="921"/>
        <v>0</v>
      </c>
      <c r="G3068" s="296">
        <f t="shared" si="922"/>
        <v>0</v>
      </c>
    </row>
    <row r="3069" spans="1:123" s="232" customFormat="1" ht="24" customHeight="1" x14ac:dyDescent="0.2">
      <c r="A3069" s="229" t="str">
        <f t="shared" si="918"/>
        <v/>
      </c>
      <c r="B3069" s="227" t="str">
        <f t="shared" si="919"/>
        <v/>
      </c>
      <c r="C3069" s="228"/>
      <c r="D3069" s="229" t="str">
        <f t="shared" si="920"/>
        <v/>
      </c>
      <c r="E3069" s="230"/>
      <c r="F3069" s="231">
        <f t="shared" si="921"/>
        <v>0</v>
      </c>
      <c r="G3069" s="296">
        <f t="shared" si="922"/>
        <v>0</v>
      </c>
    </row>
    <row r="3070" spans="1:123" s="232" customFormat="1" ht="24" customHeight="1" x14ac:dyDescent="0.2">
      <c r="A3070" s="229" t="str">
        <f t="shared" si="918"/>
        <v/>
      </c>
      <c r="B3070" s="227" t="str">
        <f t="shared" si="919"/>
        <v/>
      </c>
      <c r="C3070" s="228"/>
      <c r="D3070" s="229" t="str">
        <f t="shared" si="920"/>
        <v/>
      </c>
      <c r="E3070" s="230"/>
      <c r="F3070" s="231">
        <f t="shared" si="921"/>
        <v>0</v>
      </c>
      <c r="G3070" s="296">
        <f t="shared" si="922"/>
        <v>0</v>
      </c>
    </row>
    <row r="3071" spans="1:123" s="232" customFormat="1" ht="24" customHeight="1" x14ac:dyDescent="0.2">
      <c r="A3071" s="229" t="str">
        <f t="shared" si="918"/>
        <v/>
      </c>
      <c r="B3071" s="227" t="str">
        <f t="shared" si="919"/>
        <v/>
      </c>
      <c r="C3071" s="228"/>
      <c r="D3071" s="229" t="str">
        <f t="shared" si="920"/>
        <v/>
      </c>
      <c r="E3071" s="230"/>
      <c r="F3071" s="231">
        <f t="shared" si="921"/>
        <v>0</v>
      </c>
      <c r="G3071" s="296">
        <f t="shared" si="922"/>
        <v>0</v>
      </c>
    </row>
    <row r="3072" spans="1:123" s="232" customFormat="1" ht="24" customHeight="1" x14ac:dyDescent="0.2">
      <c r="A3072" s="229" t="str">
        <f t="shared" si="918"/>
        <v/>
      </c>
      <c r="B3072" s="227" t="str">
        <f t="shared" si="919"/>
        <v/>
      </c>
      <c r="C3072" s="228"/>
      <c r="D3072" s="229" t="str">
        <f t="shared" si="920"/>
        <v/>
      </c>
      <c r="E3072" s="230"/>
      <c r="F3072" s="231">
        <f t="shared" si="921"/>
        <v>0</v>
      </c>
      <c r="G3072" s="296">
        <f t="shared" si="922"/>
        <v>0</v>
      </c>
    </row>
    <row r="3073" spans="1:7" s="232" customFormat="1" ht="24" customHeight="1" x14ac:dyDescent="0.2">
      <c r="A3073" s="229" t="str">
        <f t="shared" si="918"/>
        <v/>
      </c>
      <c r="B3073" s="227" t="str">
        <f t="shared" si="919"/>
        <v/>
      </c>
      <c r="C3073" s="228"/>
      <c r="D3073" s="229" t="str">
        <f t="shared" si="920"/>
        <v/>
      </c>
      <c r="E3073" s="230"/>
      <c r="F3073" s="231">
        <f t="shared" si="921"/>
        <v>0</v>
      </c>
      <c r="G3073" s="296">
        <f t="shared" si="922"/>
        <v>0</v>
      </c>
    </row>
    <row r="3074" spans="1:7" s="232" customFormat="1" ht="24" customHeight="1" x14ac:dyDescent="0.2">
      <c r="A3074" s="229" t="str">
        <f t="shared" si="918"/>
        <v/>
      </c>
      <c r="B3074" s="227" t="str">
        <f t="shared" si="919"/>
        <v/>
      </c>
      <c r="C3074" s="228"/>
      <c r="D3074" s="229" t="str">
        <f t="shared" si="920"/>
        <v/>
      </c>
      <c r="E3074" s="230"/>
      <c r="F3074" s="231">
        <f t="shared" si="921"/>
        <v>0</v>
      </c>
      <c r="G3074" s="296">
        <f t="shared" si="922"/>
        <v>0</v>
      </c>
    </row>
    <row r="3075" spans="1:7" s="232" customFormat="1" ht="24" customHeight="1" x14ac:dyDescent="0.2">
      <c r="A3075" s="229" t="str">
        <f t="shared" si="918"/>
        <v/>
      </c>
      <c r="B3075" s="227" t="str">
        <f t="shared" si="919"/>
        <v/>
      </c>
      <c r="C3075" s="228"/>
      <c r="D3075" s="229" t="str">
        <f t="shared" si="920"/>
        <v/>
      </c>
      <c r="E3075" s="230"/>
      <c r="F3075" s="231">
        <f t="shared" si="921"/>
        <v>0</v>
      </c>
      <c r="G3075" s="296">
        <f t="shared" si="922"/>
        <v>0</v>
      </c>
    </row>
    <row r="3076" spans="1:7" s="232" customFormat="1" ht="24" customHeight="1" x14ac:dyDescent="0.2">
      <c r="A3076" s="229" t="str">
        <f t="shared" si="918"/>
        <v/>
      </c>
      <c r="B3076" s="227" t="str">
        <f t="shared" si="919"/>
        <v/>
      </c>
      <c r="C3076" s="228"/>
      <c r="D3076" s="229" t="str">
        <f t="shared" si="920"/>
        <v/>
      </c>
      <c r="E3076" s="230"/>
      <c r="F3076" s="231">
        <f t="shared" si="921"/>
        <v>0</v>
      </c>
      <c r="G3076" s="296">
        <f t="shared" si="922"/>
        <v>0</v>
      </c>
    </row>
    <row r="3077" spans="1:7" ht="24" customHeight="1" x14ac:dyDescent="0.2">
      <c r="A3077" s="297"/>
      <c r="B3077" s="97"/>
      <c r="C3077" s="97"/>
      <c r="D3077" s="103"/>
      <c r="E3077" s="104"/>
      <c r="F3077" s="368" t="s">
        <v>31</v>
      </c>
      <c r="G3077" s="298">
        <f>SUBTOTAL(9,G3063:G3076)</f>
        <v>0</v>
      </c>
    </row>
    <row r="3078" spans="1:7" ht="24" customHeight="1" x14ac:dyDescent="0.2">
      <c r="A3078" s="297"/>
      <c r="B3078" s="97"/>
      <c r="C3078" s="366" t="s">
        <v>605</v>
      </c>
      <c r="D3078" s="103"/>
      <c r="E3078" s="104"/>
      <c r="F3078" s="105"/>
      <c r="G3078" s="299"/>
    </row>
    <row r="3079" spans="1:7" s="232" customFormat="1" ht="24" customHeight="1" x14ac:dyDescent="0.2">
      <c r="A3079" s="229" t="str">
        <f t="shared" ref="A3079:A3086" si="923">IFERROR(VLOOKUP(C3079,Tabla_Insumos,4,FALSE),"")</f>
        <v/>
      </c>
      <c r="B3079" s="227">
        <f t="shared" ref="B3079:B3086" si="924">IFERROR(VLOOKUP(A3079,Tabla_Indices,5,FALSE),"")</f>
        <v>0</v>
      </c>
      <c r="C3079" s="228"/>
      <c r="D3079" s="229" t="str">
        <f t="shared" ref="D3079:D3086" si="925">IFERROR(VLOOKUP(C3079,Tabla_Insumos,2,FALSE),"")</f>
        <v/>
      </c>
      <c r="E3079" s="230"/>
      <c r="F3079" s="231">
        <f t="shared" ref="F3079:F3086" si="926">IFERROR(VLOOKUP(C3079,Tabla_Insumos,3,FALSE),0)</f>
        <v>0</v>
      </c>
      <c r="G3079" s="296">
        <f>ROUND(E3079*F3079,2)</f>
        <v>0</v>
      </c>
    </row>
    <row r="3080" spans="1:7" s="232" customFormat="1" ht="24" customHeight="1" x14ac:dyDescent="0.2">
      <c r="A3080" s="229" t="str">
        <f t="shared" si="923"/>
        <v/>
      </c>
      <c r="B3080" s="227">
        <f t="shared" si="924"/>
        <v>0</v>
      </c>
      <c r="C3080" s="228"/>
      <c r="D3080" s="229" t="str">
        <f t="shared" si="925"/>
        <v/>
      </c>
      <c r="E3080" s="230"/>
      <c r="F3080" s="231">
        <f t="shared" si="926"/>
        <v>0</v>
      </c>
      <c r="G3080" s="296">
        <f>ROUND(E3080*F3080,2)</f>
        <v>0</v>
      </c>
    </row>
    <row r="3081" spans="1:7" s="232" customFormat="1" ht="24" customHeight="1" x14ac:dyDescent="0.2">
      <c r="A3081" s="229" t="str">
        <f t="shared" si="923"/>
        <v/>
      </c>
      <c r="B3081" s="227">
        <f t="shared" si="924"/>
        <v>0</v>
      </c>
      <c r="C3081" s="228"/>
      <c r="D3081" s="229" t="str">
        <f t="shared" si="925"/>
        <v/>
      </c>
      <c r="E3081" s="230"/>
      <c r="F3081" s="231">
        <f t="shared" si="926"/>
        <v>0</v>
      </c>
      <c r="G3081" s="296">
        <f t="shared" ref="G3081:G3086" si="927">ROUND(E3081*F3081,2)</f>
        <v>0</v>
      </c>
    </row>
    <row r="3082" spans="1:7" s="232" customFormat="1" ht="24" customHeight="1" x14ac:dyDescent="0.2">
      <c r="A3082" s="229" t="str">
        <f t="shared" si="923"/>
        <v/>
      </c>
      <c r="B3082" s="227">
        <f t="shared" si="924"/>
        <v>0</v>
      </c>
      <c r="C3082" s="228"/>
      <c r="D3082" s="229" t="str">
        <f t="shared" si="925"/>
        <v/>
      </c>
      <c r="E3082" s="230"/>
      <c r="F3082" s="231">
        <f t="shared" si="926"/>
        <v>0</v>
      </c>
      <c r="G3082" s="296">
        <f t="shared" si="927"/>
        <v>0</v>
      </c>
    </row>
    <row r="3083" spans="1:7" s="232" customFormat="1" ht="24" customHeight="1" x14ac:dyDescent="0.2">
      <c r="A3083" s="229" t="str">
        <f t="shared" si="923"/>
        <v/>
      </c>
      <c r="B3083" s="227">
        <f t="shared" si="924"/>
        <v>0</v>
      </c>
      <c r="C3083" s="228"/>
      <c r="D3083" s="229" t="str">
        <f t="shared" si="925"/>
        <v/>
      </c>
      <c r="E3083" s="230"/>
      <c r="F3083" s="231">
        <f t="shared" si="926"/>
        <v>0</v>
      </c>
      <c r="G3083" s="296">
        <f t="shared" si="927"/>
        <v>0</v>
      </c>
    </row>
    <row r="3084" spans="1:7" s="232" customFormat="1" ht="24" customHeight="1" x14ac:dyDescent="0.2">
      <c r="A3084" s="229" t="str">
        <f t="shared" si="923"/>
        <v/>
      </c>
      <c r="B3084" s="227">
        <f t="shared" si="924"/>
        <v>0</v>
      </c>
      <c r="C3084" s="228"/>
      <c r="D3084" s="229" t="str">
        <f t="shared" si="925"/>
        <v/>
      </c>
      <c r="E3084" s="230"/>
      <c r="F3084" s="231">
        <f t="shared" si="926"/>
        <v>0</v>
      </c>
      <c r="G3084" s="296">
        <f t="shared" si="927"/>
        <v>0</v>
      </c>
    </row>
    <row r="3085" spans="1:7" s="232" customFormat="1" ht="24" customHeight="1" x14ac:dyDescent="0.2">
      <c r="A3085" s="229" t="str">
        <f t="shared" si="923"/>
        <v/>
      </c>
      <c r="B3085" s="227">
        <f t="shared" si="924"/>
        <v>0</v>
      </c>
      <c r="C3085" s="228"/>
      <c r="D3085" s="229" t="str">
        <f t="shared" si="925"/>
        <v/>
      </c>
      <c r="E3085" s="230"/>
      <c r="F3085" s="231">
        <f t="shared" si="926"/>
        <v>0</v>
      </c>
      <c r="G3085" s="296">
        <f t="shared" si="927"/>
        <v>0</v>
      </c>
    </row>
    <row r="3086" spans="1:7" s="232" customFormat="1" ht="24" customHeight="1" x14ac:dyDescent="0.2">
      <c r="A3086" s="229" t="str">
        <f t="shared" si="923"/>
        <v/>
      </c>
      <c r="B3086" s="227">
        <f t="shared" si="924"/>
        <v>0</v>
      </c>
      <c r="C3086" s="228"/>
      <c r="D3086" s="229" t="str">
        <f t="shared" si="925"/>
        <v/>
      </c>
      <c r="E3086" s="230"/>
      <c r="F3086" s="231">
        <f t="shared" si="926"/>
        <v>0</v>
      </c>
      <c r="G3086" s="296">
        <f t="shared" si="927"/>
        <v>0</v>
      </c>
    </row>
    <row r="3087" spans="1:7" ht="24" customHeight="1" x14ac:dyDescent="0.2">
      <c r="A3087" s="297"/>
      <c r="B3087" s="97"/>
      <c r="C3087" s="97"/>
      <c r="D3087" s="103"/>
      <c r="E3087" s="104"/>
      <c r="F3087" s="368" t="s">
        <v>32</v>
      </c>
      <c r="G3087" s="298">
        <f>SUBTOTAL(9,G3079:G3086)</f>
        <v>0</v>
      </c>
    </row>
    <row r="3088" spans="1:7" ht="24" customHeight="1" x14ac:dyDescent="0.2">
      <c r="A3088" s="297"/>
      <c r="B3088" s="97"/>
      <c r="C3088" s="366" t="s">
        <v>606</v>
      </c>
      <c r="D3088" s="103"/>
      <c r="E3088" s="104"/>
      <c r="F3088" s="105"/>
      <c r="G3088" s="299"/>
    </row>
    <row r="3089" spans="1:7" s="232" customFormat="1" ht="24" customHeight="1" x14ac:dyDescent="0.2">
      <c r="A3089" s="229" t="str">
        <f t="shared" ref="A3089:A3097" si="928">IFERROR(VLOOKUP(C3089,Tabla_Insumos,4,FALSE),"")</f>
        <v/>
      </c>
      <c r="B3089" s="227" t="str">
        <f t="shared" ref="B3089:B3097" si="929">IFERROR(VLOOKUP(C3089,Tabla_Insumos,5,FALSE),"")</f>
        <v/>
      </c>
      <c r="C3089" s="228"/>
      <c r="D3089" s="229" t="str">
        <f t="shared" ref="D3089:D3097" si="930">IFERROR(VLOOKUP(C3089,Tabla_Insumos,2,FALSE),"")</f>
        <v/>
      </c>
      <c r="E3089" s="230"/>
      <c r="F3089" s="231">
        <f t="shared" ref="F3089:F3097" si="931">IFERROR(VLOOKUP(C3089,Tabla_Insumos,3,FALSE),0)</f>
        <v>0</v>
      </c>
      <c r="G3089" s="296">
        <f t="shared" ref="G3089:G3097" si="932">ROUND(E3089*F3089,2)</f>
        <v>0</v>
      </c>
    </row>
    <row r="3090" spans="1:7" s="232" customFormat="1" ht="24" customHeight="1" x14ac:dyDescent="0.2">
      <c r="A3090" s="229" t="str">
        <f t="shared" si="928"/>
        <v/>
      </c>
      <c r="B3090" s="227" t="str">
        <f t="shared" si="929"/>
        <v/>
      </c>
      <c r="C3090" s="228"/>
      <c r="D3090" s="229" t="str">
        <f t="shared" si="930"/>
        <v/>
      </c>
      <c r="E3090" s="230"/>
      <c r="F3090" s="231">
        <f t="shared" si="931"/>
        <v>0</v>
      </c>
      <c r="G3090" s="296">
        <f t="shared" si="932"/>
        <v>0</v>
      </c>
    </row>
    <row r="3091" spans="1:7" s="232" customFormat="1" ht="24" customHeight="1" x14ac:dyDescent="0.2">
      <c r="A3091" s="229" t="str">
        <f t="shared" si="928"/>
        <v/>
      </c>
      <c r="B3091" s="227" t="str">
        <f t="shared" si="929"/>
        <v/>
      </c>
      <c r="C3091" s="228"/>
      <c r="D3091" s="229" t="str">
        <f t="shared" si="930"/>
        <v/>
      </c>
      <c r="E3091" s="230"/>
      <c r="F3091" s="231">
        <f t="shared" si="931"/>
        <v>0</v>
      </c>
      <c r="G3091" s="296">
        <f t="shared" si="932"/>
        <v>0</v>
      </c>
    </row>
    <row r="3092" spans="1:7" s="232" customFormat="1" ht="24" customHeight="1" x14ac:dyDescent="0.2">
      <c r="A3092" s="229" t="str">
        <f t="shared" si="928"/>
        <v/>
      </c>
      <c r="B3092" s="227" t="str">
        <f t="shared" si="929"/>
        <v/>
      </c>
      <c r="C3092" s="228"/>
      <c r="D3092" s="229" t="str">
        <f t="shared" si="930"/>
        <v/>
      </c>
      <c r="E3092" s="230"/>
      <c r="F3092" s="231">
        <f t="shared" si="931"/>
        <v>0</v>
      </c>
      <c r="G3092" s="296">
        <f t="shared" si="932"/>
        <v>0</v>
      </c>
    </row>
    <row r="3093" spans="1:7" s="232" customFormat="1" ht="24" customHeight="1" x14ac:dyDescent="0.2">
      <c r="A3093" s="229" t="str">
        <f t="shared" si="928"/>
        <v/>
      </c>
      <c r="B3093" s="227" t="str">
        <f t="shared" si="929"/>
        <v/>
      </c>
      <c r="C3093" s="228"/>
      <c r="D3093" s="229" t="str">
        <f t="shared" si="930"/>
        <v/>
      </c>
      <c r="E3093" s="230"/>
      <c r="F3093" s="231">
        <f t="shared" si="931"/>
        <v>0</v>
      </c>
      <c r="G3093" s="296">
        <f t="shared" si="932"/>
        <v>0</v>
      </c>
    </row>
    <row r="3094" spans="1:7" s="232" customFormat="1" ht="24" customHeight="1" x14ac:dyDescent="0.2">
      <c r="A3094" s="229" t="str">
        <f t="shared" si="928"/>
        <v/>
      </c>
      <c r="B3094" s="227" t="str">
        <f t="shared" si="929"/>
        <v/>
      </c>
      <c r="C3094" s="228"/>
      <c r="D3094" s="229" t="str">
        <f t="shared" si="930"/>
        <v/>
      </c>
      <c r="E3094" s="230"/>
      <c r="F3094" s="231">
        <f t="shared" si="931"/>
        <v>0</v>
      </c>
      <c r="G3094" s="296">
        <f t="shared" si="932"/>
        <v>0</v>
      </c>
    </row>
    <row r="3095" spans="1:7" s="232" customFormat="1" ht="24" customHeight="1" x14ac:dyDescent="0.2">
      <c r="A3095" s="229" t="str">
        <f t="shared" si="928"/>
        <v/>
      </c>
      <c r="B3095" s="227" t="str">
        <f t="shared" si="929"/>
        <v/>
      </c>
      <c r="C3095" s="228"/>
      <c r="D3095" s="229" t="str">
        <f t="shared" si="930"/>
        <v/>
      </c>
      <c r="E3095" s="230"/>
      <c r="F3095" s="231">
        <f t="shared" si="931"/>
        <v>0</v>
      </c>
      <c r="G3095" s="296">
        <f t="shared" si="932"/>
        <v>0</v>
      </c>
    </row>
    <row r="3096" spans="1:7" s="232" customFormat="1" ht="24" customHeight="1" x14ac:dyDescent="0.2">
      <c r="A3096" s="229" t="str">
        <f t="shared" si="928"/>
        <v/>
      </c>
      <c r="B3096" s="227" t="str">
        <f t="shared" si="929"/>
        <v/>
      </c>
      <c r="C3096" s="228"/>
      <c r="D3096" s="229" t="str">
        <f t="shared" si="930"/>
        <v/>
      </c>
      <c r="E3096" s="230"/>
      <c r="F3096" s="231">
        <f t="shared" si="931"/>
        <v>0</v>
      </c>
      <c r="G3096" s="296">
        <f t="shared" si="932"/>
        <v>0</v>
      </c>
    </row>
    <row r="3097" spans="1:7" s="232" customFormat="1" ht="24" customHeight="1" x14ac:dyDescent="0.2">
      <c r="A3097" s="229" t="str">
        <f t="shared" si="928"/>
        <v/>
      </c>
      <c r="B3097" s="227" t="str">
        <f t="shared" si="929"/>
        <v/>
      </c>
      <c r="C3097" s="228"/>
      <c r="D3097" s="229" t="str">
        <f t="shared" si="930"/>
        <v/>
      </c>
      <c r="E3097" s="230"/>
      <c r="F3097" s="231">
        <f t="shared" si="931"/>
        <v>0</v>
      </c>
      <c r="G3097" s="296">
        <f t="shared" si="932"/>
        <v>0</v>
      </c>
    </row>
    <row r="3098" spans="1:7" ht="24" customHeight="1" x14ac:dyDescent="0.2">
      <c r="A3098" s="300"/>
      <c r="B3098" s="103"/>
      <c r="C3098" s="97"/>
      <c r="D3098" s="103"/>
      <c r="E3098" s="104"/>
      <c r="F3098" s="368" t="s">
        <v>33</v>
      </c>
      <c r="G3098" s="298">
        <f>SUBTOTAL(9,G3089:G3097)</f>
        <v>0</v>
      </c>
    </row>
    <row r="3099" spans="1:7" ht="24" customHeight="1" x14ac:dyDescent="0.2">
      <c r="A3099" s="301"/>
      <c r="B3099" s="103"/>
      <c r="C3099" s="97"/>
      <c r="D3099" s="103"/>
      <c r="E3099" s="104"/>
      <c r="F3099" s="105"/>
      <c r="G3099" s="299"/>
    </row>
    <row r="3100" spans="1:7" ht="24" customHeight="1" x14ac:dyDescent="0.2">
      <c r="A3100" s="302" t="str">
        <f>B3058</f>
        <v/>
      </c>
      <c r="B3100" s="303" t="str">
        <f>C3058</f>
        <v/>
      </c>
      <c r="C3100" s="111"/>
      <c r="D3100" s="111" t="s">
        <v>34</v>
      </c>
      <c r="E3100" s="112"/>
      <c r="F3100" s="305" t="s">
        <v>35</v>
      </c>
      <c r="G3100" s="304">
        <f>SUBTOTAL(9,G3063:G3099)</f>
        <v>0</v>
      </c>
    </row>
    <row r="3102" spans="1:7" ht="24" customHeight="1" x14ac:dyDescent="0.2">
      <c r="A3102" s="284" t="s">
        <v>37</v>
      </c>
      <c r="B3102" s="285"/>
      <c r="C3102" s="285"/>
      <c r="D3102" s="285"/>
      <c r="E3102" s="285"/>
      <c r="F3102" s="285"/>
      <c r="G3102" s="286"/>
    </row>
    <row r="3103" spans="1:7" ht="24" customHeight="1" x14ac:dyDescent="0.2">
      <c r="A3103" s="287" t="s">
        <v>602</v>
      </c>
      <c r="B3103" s="99" t="str">
        <f>Comitente</f>
        <v>DIRECCION PROVINCIAL REDES DE GAS</v>
      </c>
      <c r="C3103" s="94"/>
      <c r="D3103" s="100"/>
      <c r="E3103" s="100"/>
      <c r="F3103" s="101"/>
      <c r="G3103" s="288"/>
    </row>
    <row r="3104" spans="1:7" ht="24" customHeight="1" x14ac:dyDescent="0.2">
      <c r="A3104" s="287" t="s">
        <v>603</v>
      </c>
      <c r="B3104" s="99">
        <f>Contratista</f>
        <v>0</v>
      </c>
      <c r="C3104" s="95"/>
      <c r="D3104" s="95"/>
      <c r="E3104" s="95"/>
      <c r="F3104" s="102"/>
      <c r="G3104" s="289"/>
    </row>
    <row r="3105" spans="1:123" ht="24" customHeight="1" x14ac:dyDescent="0.2">
      <c r="A3105" s="287" t="s">
        <v>24</v>
      </c>
      <c r="B3105" s="99" t="str">
        <f>Obra</f>
        <v>“SERVICIO de MANTENIMIENTO de las INSTALACIONES de GAS en los ESTABLECIMIENTOS EDUCATIVOS”</v>
      </c>
      <c r="C3105" s="95"/>
      <c r="D3105" s="95"/>
      <c r="E3105" s="95"/>
      <c r="F3105" s="102" t="s">
        <v>38</v>
      </c>
      <c r="G3105" s="290">
        <f>Fecha_Base</f>
        <v>0</v>
      </c>
    </row>
    <row r="3106" spans="1:123" ht="24" customHeight="1" x14ac:dyDescent="0.2">
      <c r="A3106" s="291" t="s">
        <v>601</v>
      </c>
      <c r="B3106" s="96" t="str">
        <f>Ubicación</f>
        <v>DEPARTAMENTO JACHAL A</v>
      </c>
      <c r="C3106" s="96"/>
      <c r="D3106" s="103"/>
      <c r="E3106" s="104"/>
      <c r="F3106" s="105"/>
      <c r="G3106" s="292"/>
    </row>
    <row r="3107" spans="1:123" ht="24" customHeight="1" x14ac:dyDescent="0.2">
      <c r="A3107" s="291" t="s">
        <v>39</v>
      </c>
      <c r="B3107" s="106" t="str">
        <f>IFERROR(VALUE(LEFT(B3108,FIND(".",B3108)-1)),"")</f>
        <v/>
      </c>
      <c r="C3107" s="97" t="str">
        <f>IFERROR(VLOOKUP(B3107,Tabla_CyP,2,FALSE),"")</f>
        <v/>
      </c>
      <c r="D3107" s="97"/>
      <c r="E3107" s="104"/>
      <c r="F3107" s="105"/>
      <c r="G3107" s="292"/>
    </row>
    <row r="3108" spans="1:123" ht="24" customHeight="1" x14ac:dyDescent="0.2">
      <c r="A3108" s="291" t="s">
        <v>25</v>
      </c>
      <c r="B3108" s="107" t="str">
        <f>IFERROR(VLOOKUP(COUNTIF($A$1:A3108,"ANALISIS DE PRECIOS"),Tabla_NumeroItem,2,FALSE),"")</f>
        <v/>
      </c>
      <c r="C3108" s="97" t="str">
        <f>IFERROR(VLOOKUP(B3108,Tabla_CyP,2,FALSE),"")</f>
        <v/>
      </c>
      <c r="D3108" s="103"/>
      <c r="E3108" s="104"/>
      <c r="F3108" s="102" t="s">
        <v>26</v>
      </c>
      <c r="G3108" s="293" t="str">
        <f>IFERROR(VLOOKUP(B3108,Tabla_CyP,4,FALSE),"")</f>
        <v/>
      </c>
    </row>
    <row r="3109" spans="1:123" ht="24" customHeight="1" x14ac:dyDescent="0.2">
      <c r="A3109" s="291"/>
      <c r="B3109" s="96"/>
      <c r="C3109" s="97"/>
      <c r="D3109" s="103"/>
      <c r="E3109" s="104"/>
      <c r="F3109" s="105"/>
      <c r="G3109" s="292"/>
    </row>
    <row r="3110" spans="1:123" ht="24" customHeight="1" x14ac:dyDescent="0.2">
      <c r="A3110" s="389" t="s">
        <v>507</v>
      </c>
      <c r="B3110" s="390"/>
      <c r="C3110" s="391" t="s">
        <v>0</v>
      </c>
      <c r="D3110" s="391" t="s">
        <v>27</v>
      </c>
      <c r="E3110" s="393" t="s">
        <v>28</v>
      </c>
      <c r="F3110" s="387" t="s">
        <v>29</v>
      </c>
      <c r="G3110" s="387" t="s">
        <v>30</v>
      </c>
    </row>
    <row r="3111" spans="1:123" s="109" customFormat="1" ht="24" customHeight="1" x14ac:dyDescent="0.2">
      <c r="A3111" s="108" t="s">
        <v>508</v>
      </c>
      <c r="B3111" s="108" t="s">
        <v>509</v>
      </c>
      <c r="C3111" s="392"/>
      <c r="D3111" s="392"/>
      <c r="E3111" s="394"/>
      <c r="F3111" s="388"/>
      <c r="G3111" s="388"/>
      <c r="H3111" s="233"/>
      <c r="I3111" s="233"/>
      <c r="J3111" s="233"/>
      <c r="K3111" s="233"/>
      <c r="L3111" s="233"/>
      <c r="M3111" s="233"/>
      <c r="N3111" s="233"/>
      <c r="O3111" s="233"/>
      <c r="P3111" s="233"/>
      <c r="Q3111" s="233"/>
      <c r="R3111" s="233"/>
      <c r="S3111" s="233"/>
      <c r="T3111" s="233"/>
      <c r="U3111" s="233"/>
      <c r="V3111" s="233"/>
      <c r="W3111" s="233"/>
      <c r="X3111" s="233"/>
      <c r="Y3111" s="233"/>
      <c r="Z3111" s="233"/>
      <c r="AA3111" s="233"/>
      <c r="AB3111" s="233"/>
      <c r="AC3111" s="233"/>
      <c r="AD3111" s="233"/>
      <c r="AE3111" s="233"/>
      <c r="AF3111" s="233"/>
      <c r="AG3111" s="233"/>
      <c r="AH3111" s="233"/>
      <c r="AI3111" s="233"/>
      <c r="AJ3111" s="233"/>
      <c r="AK3111" s="233"/>
      <c r="AL3111" s="233"/>
      <c r="AM3111" s="233"/>
      <c r="AN3111" s="233"/>
      <c r="AO3111" s="233"/>
      <c r="AP3111" s="233"/>
      <c r="AQ3111" s="233"/>
      <c r="AR3111" s="233"/>
      <c r="AS3111" s="233"/>
      <c r="AT3111" s="233"/>
      <c r="AU3111" s="233"/>
      <c r="AV3111" s="233"/>
      <c r="AW3111" s="233"/>
      <c r="AX3111" s="233"/>
      <c r="AY3111" s="233"/>
      <c r="AZ3111" s="233"/>
      <c r="BA3111" s="233"/>
      <c r="BB3111" s="233"/>
      <c r="BC3111" s="233"/>
      <c r="BD3111" s="233"/>
      <c r="BE3111" s="233"/>
      <c r="BF3111" s="233"/>
      <c r="BG3111" s="233"/>
      <c r="BH3111" s="233"/>
      <c r="BI3111" s="233"/>
      <c r="BJ3111" s="233"/>
      <c r="BK3111" s="233"/>
      <c r="BL3111" s="233"/>
      <c r="BM3111" s="233"/>
      <c r="BN3111" s="233"/>
      <c r="BO3111" s="233"/>
      <c r="BP3111" s="233"/>
      <c r="BQ3111" s="233"/>
      <c r="BR3111" s="233"/>
      <c r="BS3111" s="233"/>
      <c r="BT3111" s="233"/>
      <c r="BU3111" s="233"/>
      <c r="BV3111" s="233"/>
      <c r="BW3111" s="233"/>
      <c r="BX3111" s="233"/>
      <c r="BY3111" s="233"/>
      <c r="BZ3111" s="233"/>
      <c r="CA3111" s="233"/>
      <c r="CB3111" s="233"/>
      <c r="CC3111" s="233"/>
      <c r="CD3111" s="233"/>
      <c r="CE3111" s="233"/>
      <c r="CF3111" s="233"/>
      <c r="CG3111" s="233"/>
      <c r="CH3111" s="233"/>
      <c r="CI3111" s="233"/>
      <c r="CJ3111" s="233"/>
      <c r="CK3111" s="233"/>
      <c r="CL3111" s="233"/>
      <c r="CM3111" s="233"/>
      <c r="CN3111" s="233"/>
      <c r="CO3111" s="233"/>
      <c r="CP3111" s="233"/>
      <c r="CQ3111" s="233"/>
      <c r="CR3111" s="233"/>
      <c r="CS3111" s="233"/>
      <c r="CT3111" s="233"/>
      <c r="CU3111" s="233"/>
      <c r="CV3111" s="233"/>
      <c r="CW3111" s="233"/>
      <c r="CX3111" s="233"/>
      <c r="CY3111" s="233"/>
      <c r="CZ3111" s="233"/>
      <c r="DA3111" s="233"/>
      <c r="DB3111" s="233"/>
      <c r="DC3111" s="233"/>
      <c r="DD3111" s="233"/>
      <c r="DE3111" s="233"/>
      <c r="DF3111" s="233"/>
      <c r="DG3111" s="233"/>
      <c r="DH3111" s="233"/>
      <c r="DI3111" s="233"/>
      <c r="DJ3111" s="233"/>
      <c r="DK3111" s="233"/>
      <c r="DL3111" s="233"/>
      <c r="DM3111" s="233"/>
      <c r="DN3111" s="233"/>
      <c r="DO3111" s="233"/>
      <c r="DP3111" s="233"/>
      <c r="DQ3111" s="233"/>
      <c r="DR3111" s="233"/>
      <c r="DS3111" s="233"/>
    </row>
    <row r="3112" spans="1:123" ht="24" customHeight="1" x14ac:dyDescent="0.2">
      <c r="A3112" s="369"/>
      <c r="B3112" s="110"/>
      <c r="C3112" s="367" t="s">
        <v>604</v>
      </c>
      <c r="D3112" s="111"/>
      <c r="E3112" s="112"/>
      <c r="F3112" s="113"/>
      <c r="G3112" s="295"/>
    </row>
    <row r="3113" spans="1:123" s="232" customFormat="1" ht="24" customHeight="1" x14ac:dyDescent="0.2">
      <c r="A3113" s="229" t="str">
        <f t="shared" ref="A3113:A3126" si="933">IFERROR(VLOOKUP(C3113,Tabla_Insumos,4,FALSE),"")</f>
        <v/>
      </c>
      <c r="B3113" s="227" t="str">
        <f t="shared" ref="B3113:B3126" si="934">IFERROR(VLOOKUP(C3113,Tabla_Insumos,5,FALSE),"")</f>
        <v/>
      </c>
      <c r="C3113" s="228"/>
      <c r="D3113" s="229" t="str">
        <f t="shared" ref="D3113:D3126" si="935">IFERROR(VLOOKUP(C3113,Tabla_Insumos,2,FALSE),"")</f>
        <v/>
      </c>
      <c r="E3113" s="230"/>
      <c r="F3113" s="231">
        <f t="shared" ref="F3113:F3126" si="936">IFERROR(VLOOKUP(C3113,Tabla_Insumos,3,FALSE),0)</f>
        <v>0</v>
      </c>
      <c r="G3113" s="296">
        <f>ROUND(E3113*F3113,2)</f>
        <v>0</v>
      </c>
    </row>
    <row r="3114" spans="1:123" s="232" customFormat="1" ht="24" customHeight="1" x14ac:dyDescent="0.2">
      <c r="A3114" s="229" t="str">
        <f t="shared" si="933"/>
        <v/>
      </c>
      <c r="B3114" s="227" t="str">
        <f t="shared" si="934"/>
        <v/>
      </c>
      <c r="C3114" s="228"/>
      <c r="D3114" s="229" t="str">
        <f t="shared" si="935"/>
        <v/>
      </c>
      <c r="E3114" s="230"/>
      <c r="F3114" s="231">
        <f t="shared" si="936"/>
        <v>0</v>
      </c>
      <c r="G3114" s="296">
        <f t="shared" ref="G3114:G3126" si="937">ROUND(E3114*F3114,2)</f>
        <v>0</v>
      </c>
    </row>
    <row r="3115" spans="1:123" s="232" customFormat="1" ht="24" customHeight="1" x14ac:dyDescent="0.2">
      <c r="A3115" s="229" t="str">
        <f t="shared" si="933"/>
        <v/>
      </c>
      <c r="B3115" s="227" t="str">
        <f t="shared" si="934"/>
        <v/>
      </c>
      <c r="C3115" s="228"/>
      <c r="D3115" s="229" t="str">
        <f t="shared" si="935"/>
        <v/>
      </c>
      <c r="E3115" s="230"/>
      <c r="F3115" s="231">
        <f t="shared" si="936"/>
        <v>0</v>
      </c>
      <c r="G3115" s="296">
        <f t="shared" si="937"/>
        <v>0</v>
      </c>
    </row>
    <row r="3116" spans="1:123" s="232" customFormat="1" ht="24" customHeight="1" x14ac:dyDescent="0.2">
      <c r="A3116" s="229" t="str">
        <f t="shared" si="933"/>
        <v/>
      </c>
      <c r="B3116" s="227" t="str">
        <f t="shared" si="934"/>
        <v/>
      </c>
      <c r="C3116" s="228"/>
      <c r="D3116" s="229" t="str">
        <f t="shared" si="935"/>
        <v/>
      </c>
      <c r="E3116" s="230"/>
      <c r="F3116" s="231">
        <f t="shared" si="936"/>
        <v>0</v>
      </c>
      <c r="G3116" s="296">
        <f t="shared" si="937"/>
        <v>0</v>
      </c>
    </row>
    <row r="3117" spans="1:123" s="232" customFormat="1" ht="24" customHeight="1" x14ac:dyDescent="0.2">
      <c r="A3117" s="229" t="str">
        <f t="shared" si="933"/>
        <v/>
      </c>
      <c r="B3117" s="227" t="str">
        <f t="shared" si="934"/>
        <v/>
      </c>
      <c r="C3117" s="228"/>
      <c r="D3117" s="229" t="str">
        <f t="shared" si="935"/>
        <v/>
      </c>
      <c r="E3117" s="230"/>
      <c r="F3117" s="231">
        <f t="shared" si="936"/>
        <v>0</v>
      </c>
      <c r="G3117" s="296">
        <f t="shared" si="937"/>
        <v>0</v>
      </c>
    </row>
    <row r="3118" spans="1:123" s="232" customFormat="1" ht="24" customHeight="1" x14ac:dyDescent="0.2">
      <c r="A3118" s="229" t="str">
        <f t="shared" si="933"/>
        <v/>
      </c>
      <c r="B3118" s="227" t="str">
        <f t="shared" si="934"/>
        <v/>
      </c>
      <c r="C3118" s="228"/>
      <c r="D3118" s="229" t="str">
        <f t="shared" si="935"/>
        <v/>
      </c>
      <c r="E3118" s="230"/>
      <c r="F3118" s="231">
        <f t="shared" si="936"/>
        <v>0</v>
      </c>
      <c r="G3118" s="296">
        <f t="shared" si="937"/>
        <v>0</v>
      </c>
    </row>
    <row r="3119" spans="1:123" s="232" customFormat="1" ht="24" customHeight="1" x14ac:dyDescent="0.2">
      <c r="A3119" s="229" t="str">
        <f t="shared" si="933"/>
        <v/>
      </c>
      <c r="B3119" s="227" t="str">
        <f t="shared" si="934"/>
        <v/>
      </c>
      <c r="C3119" s="228"/>
      <c r="D3119" s="229" t="str">
        <f t="shared" si="935"/>
        <v/>
      </c>
      <c r="E3119" s="230"/>
      <c r="F3119" s="231">
        <f t="shared" si="936"/>
        <v>0</v>
      </c>
      <c r="G3119" s="296">
        <f t="shared" si="937"/>
        <v>0</v>
      </c>
    </row>
    <row r="3120" spans="1:123" s="232" customFormat="1" ht="24" customHeight="1" x14ac:dyDescent="0.2">
      <c r="A3120" s="229" t="str">
        <f t="shared" si="933"/>
        <v/>
      </c>
      <c r="B3120" s="227" t="str">
        <f t="shared" si="934"/>
        <v/>
      </c>
      <c r="C3120" s="228"/>
      <c r="D3120" s="229" t="str">
        <f t="shared" si="935"/>
        <v/>
      </c>
      <c r="E3120" s="230"/>
      <c r="F3120" s="231">
        <f t="shared" si="936"/>
        <v>0</v>
      </c>
      <c r="G3120" s="296">
        <f t="shared" si="937"/>
        <v>0</v>
      </c>
    </row>
    <row r="3121" spans="1:7" s="232" customFormat="1" ht="24" customHeight="1" x14ac:dyDescent="0.2">
      <c r="A3121" s="229" t="str">
        <f t="shared" si="933"/>
        <v/>
      </c>
      <c r="B3121" s="227" t="str">
        <f t="shared" si="934"/>
        <v/>
      </c>
      <c r="C3121" s="228"/>
      <c r="D3121" s="229" t="str">
        <f t="shared" si="935"/>
        <v/>
      </c>
      <c r="E3121" s="230"/>
      <c r="F3121" s="231">
        <f t="shared" si="936"/>
        <v>0</v>
      </c>
      <c r="G3121" s="296">
        <f t="shared" si="937"/>
        <v>0</v>
      </c>
    </row>
    <row r="3122" spans="1:7" s="232" customFormat="1" ht="24" customHeight="1" x14ac:dyDescent="0.2">
      <c r="A3122" s="229" t="str">
        <f t="shared" si="933"/>
        <v/>
      </c>
      <c r="B3122" s="227" t="str">
        <f t="shared" si="934"/>
        <v/>
      </c>
      <c r="C3122" s="228"/>
      <c r="D3122" s="229" t="str">
        <f t="shared" si="935"/>
        <v/>
      </c>
      <c r="E3122" s="230"/>
      <c r="F3122" s="231">
        <f t="shared" si="936"/>
        <v>0</v>
      </c>
      <c r="G3122" s="296">
        <f t="shared" si="937"/>
        <v>0</v>
      </c>
    </row>
    <row r="3123" spans="1:7" s="232" customFormat="1" ht="24" customHeight="1" x14ac:dyDescent="0.2">
      <c r="A3123" s="229" t="str">
        <f t="shared" si="933"/>
        <v/>
      </c>
      <c r="B3123" s="227" t="str">
        <f t="shared" si="934"/>
        <v/>
      </c>
      <c r="C3123" s="228"/>
      <c r="D3123" s="229" t="str">
        <f t="shared" si="935"/>
        <v/>
      </c>
      <c r="E3123" s="230"/>
      <c r="F3123" s="231">
        <f t="shared" si="936"/>
        <v>0</v>
      </c>
      <c r="G3123" s="296">
        <f t="shared" si="937"/>
        <v>0</v>
      </c>
    </row>
    <row r="3124" spans="1:7" s="232" customFormat="1" ht="24" customHeight="1" x14ac:dyDescent="0.2">
      <c r="A3124" s="229" t="str">
        <f t="shared" si="933"/>
        <v/>
      </c>
      <c r="B3124" s="227" t="str">
        <f t="shared" si="934"/>
        <v/>
      </c>
      <c r="C3124" s="228"/>
      <c r="D3124" s="229" t="str">
        <f t="shared" si="935"/>
        <v/>
      </c>
      <c r="E3124" s="230"/>
      <c r="F3124" s="231">
        <f t="shared" si="936"/>
        <v>0</v>
      </c>
      <c r="G3124" s="296">
        <f t="shared" si="937"/>
        <v>0</v>
      </c>
    </row>
    <row r="3125" spans="1:7" s="232" customFormat="1" ht="24" customHeight="1" x14ac:dyDescent="0.2">
      <c r="A3125" s="229" t="str">
        <f t="shared" si="933"/>
        <v/>
      </c>
      <c r="B3125" s="227" t="str">
        <f t="shared" si="934"/>
        <v/>
      </c>
      <c r="C3125" s="228"/>
      <c r="D3125" s="229" t="str">
        <f t="shared" si="935"/>
        <v/>
      </c>
      <c r="E3125" s="230"/>
      <c r="F3125" s="231">
        <f t="shared" si="936"/>
        <v>0</v>
      </c>
      <c r="G3125" s="296">
        <f t="shared" si="937"/>
        <v>0</v>
      </c>
    </row>
    <row r="3126" spans="1:7" s="232" customFormat="1" ht="24" customHeight="1" x14ac:dyDescent="0.2">
      <c r="A3126" s="229" t="str">
        <f t="shared" si="933"/>
        <v/>
      </c>
      <c r="B3126" s="227" t="str">
        <f t="shared" si="934"/>
        <v/>
      </c>
      <c r="C3126" s="228"/>
      <c r="D3126" s="229" t="str">
        <f t="shared" si="935"/>
        <v/>
      </c>
      <c r="E3126" s="230"/>
      <c r="F3126" s="231">
        <f t="shared" si="936"/>
        <v>0</v>
      </c>
      <c r="G3126" s="296">
        <f t="shared" si="937"/>
        <v>0</v>
      </c>
    </row>
    <row r="3127" spans="1:7" ht="24" customHeight="1" x14ac:dyDescent="0.2">
      <c r="A3127" s="297"/>
      <c r="B3127" s="97"/>
      <c r="C3127" s="97"/>
      <c r="D3127" s="103"/>
      <c r="E3127" s="104"/>
      <c r="F3127" s="368" t="s">
        <v>31</v>
      </c>
      <c r="G3127" s="298">
        <f>SUBTOTAL(9,G3113:G3126)</f>
        <v>0</v>
      </c>
    </row>
    <row r="3128" spans="1:7" ht="24" customHeight="1" x14ac:dyDescent="0.2">
      <c r="A3128" s="297"/>
      <c r="B3128" s="97"/>
      <c r="C3128" s="366" t="s">
        <v>605</v>
      </c>
      <c r="D3128" s="103"/>
      <c r="E3128" s="104"/>
      <c r="F3128" s="105"/>
      <c r="G3128" s="299"/>
    </row>
    <row r="3129" spans="1:7" s="232" customFormat="1" ht="24" customHeight="1" x14ac:dyDescent="0.2">
      <c r="A3129" s="229" t="str">
        <f t="shared" ref="A3129:A3136" si="938">IFERROR(VLOOKUP(C3129,Tabla_Insumos,4,FALSE),"")</f>
        <v/>
      </c>
      <c r="B3129" s="227">
        <f t="shared" ref="B3129:B3136" si="939">IFERROR(VLOOKUP(A3129,Tabla_Indices,5,FALSE),"")</f>
        <v>0</v>
      </c>
      <c r="C3129" s="228"/>
      <c r="D3129" s="229" t="str">
        <f t="shared" ref="D3129:D3136" si="940">IFERROR(VLOOKUP(C3129,Tabla_Insumos,2,FALSE),"")</f>
        <v/>
      </c>
      <c r="E3129" s="230"/>
      <c r="F3129" s="231">
        <f t="shared" ref="F3129:F3136" si="941">IFERROR(VLOOKUP(C3129,Tabla_Insumos,3,FALSE),0)</f>
        <v>0</v>
      </c>
      <c r="G3129" s="296">
        <f>ROUND(E3129*F3129,2)</f>
        <v>0</v>
      </c>
    </row>
    <row r="3130" spans="1:7" s="232" customFormat="1" ht="24" customHeight="1" x14ac:dyDescent="0.2">
      <c r="A3130" s="229" t="str">
        <f t="shared" si="938"/>
        <v/>
      </c>
      <c r="B3130" s="227">
        <f t="shared" si="939"/>
        <v>0</v>
      </c>
      <c r="C3130" s="228"/>
      <c r="D3130" s="229" t="str">
        <f t="shared" si="940"/>
        <v/>
      </c>
      <c r="E3130" s="230"/>
      <c r="F3130" s="231">
        <f t="shared" si="941"/>
        <v>0</v>
      </c>
      <c r="G3130" s="296">
        <f>ROUND(E3130*F3130,2)</f>
        <v>0</v>
      </c>
    </row>
    <row r="3131" spans="1:7" s="232" customFormat="1" ht="24" customHeight="1" x14ac:dyDescent="0.2">
      <c r="A3131" s="229" t="str">
        <f t="shared" si="938"/>
        <v/>
      </c>
      <c r="B3131" s="227">
        <f t="shared" si="939"/>
        <v>0</v>
      </c>
      <c r="C3131" s="228"/>
      <c r="D3131" s="229" t="str">
        <f t="shared" si="940"/>
        <v/>
      </c>
      <c r="E3131" s="230"/>
      <c r="F3131" s="231">
        <f t="shared" si="941"/>
        <v>0</v>
      </c>
      <c r="G3131" s="296">
        <f t="shared" ref="G3131:G3136" si="942">ROUND(E3131*F3131,2)</f>
        <v>0</v>
      </c>
    </row>
    <row r="3132" spans="1:7" s="232" customFormat="1" ht="24" customHeight="1" x14ac:dyDescent="0.2">
      <c r="A3132" s="229" t="str">
        <f t="shared" si="938"/>
        <v/>
      </c>
      <c r="B3132" s="227">
        <f t="shared" si="939"/>
        <v>0</v>
      </c>
      <c r="C3132" s="228"/>
      <c r="D3132" s="229" t="str">
        <f t="shared" si="940"/>
        <v/>
      </c>
      <c r="E3132" s="230"/>
      <c r="F3132" s="231">
        <f t="shared" si="941"/>
        <v>0</v>
      </c>
      <c r="G3132" s="296">
        <f t="shared" si="942"/>
        <v>0</v>
      </c>
    </row>
    <row r="3133" spans="1:7" s="232" customFormat="1" ht="24" customHeight="1" x14ac:dyDescent="0.2">
      <c r="A3133" s="229" t="str">
        <f t="shared" si="938"/>
        <v/>
      </c>
      <c r="B3133" s="227">
        <f t="shared" si="939"/>
        <v>0</v>
      </c>
      <c r="C3133" s="228"/>
      <c r="D3133" s="229" t="str">
        <f t="shared" si="940"/>
        <v/>
      </c>
      <c r="E3133" s="230"/>
      <c r="F3133" s="231">
        <f t="shared" si="941"/>
        <v>0</v>
      </c>
      <c r="G3133" s="296">
        <f t="shared" si="942"/>
        <v>0</v>
      </c>
    </row>
    <row r="3134" spans="1:7" s="232" customFormat="1" ht="24" customHeight="1" x14ac:dyDescent="0.2">
      <c r="A3134" s="229" t="str">
        <f t="shared" si="938"/>
        <v/>
      </c>
      <c r="B3134" s="227">
        <f t="shared" si="939"/>
        <v>0</v>
      </c>
      <c r="C3134" s="228"/>
      <c r="D3134" s="229" t="str">
        <f t="shared" si="940"/>
        <v/>
      </c>
      <c r="E3134" s="230"/>
      <c r="F3134" s="231">
        <f t="shared" si="941"/>
        <v>0</v>
      </c>
      <c r="G3134" s="296">
        <f t="shared" si="942"/>
        <v>0</v>
      </c>
    </row>
    <row r="3135" spans="1:7" s="232" customFormat="1" ht="24" customHeight="1" x14ac:dyDescent="0.2">
      <c r="A3135" s="229" t="str">
        <f t="shared" si="938"/>
        <v/>
      </c>
      <c r="B3135" s="227">
        <f t="shared" si="939"/>
        <v>0</v>
      </c>
      <c r="C3135" s="228"/>
      <c r="D3135" s="229" t="str">
        <f t="shared" si="940"/>
        <v/>
      </c>
      <c r="E3135" s="230"/>
      <c r="F3135" s="231">
        <f t="shared" si="941"/>
        <v>0</v>
      </c>
      <c r="G3135" s="296">
        <f t="shared" si="942"/>
        <v>0</v>
      </c>
    </row>
    <row r="3136" spans="1:7" s="232" customFormat="1" ht="24" customHeight="1" x14ac:dyDescent="0.2">
      <c r="A3136" s="229" t="str">
        <f t="shared" si="938"/>
        <v/>
      </c>
      <c r="B3136" s="227">
        <f t="shared" si="939"/>
        <v>0</v>
      </c>
      <c r="C3136" s="228"/>
      <c r="D3136" s="229" t="str">
        <f t="shared" si="940"/>
        <v/>
      </c>
      <c r="E3136" s="230"/>
      <c r="F3136" s="231">
        <f t="shared" si="941"/>
        <v>0</v>
      </c>
      <c r="G3136" s="296">
        <f t="shared" si="942"/>
        <v>0</v>
      </c>
    </row>
    <row r="3137" spans="1:7" ht="24" customHeight="1" x14ac:dyDescent="0.2">
      <c r="A3137" s="297"/>
      <c r="B3137" s="97"/>
      <c r="C3137" s="97"/>
      <c r="D3137" s="103"/>
      <c r="E3137" s="104"/>
      <c r="F3137" s="368" t="s">
        <v>32</v>
      </c>
      <c r="G3137" s="298">
        <f>SUBTOTAL(9,G3129:G3136)</f>
        <v>0</v>
      </c>
    </row>
    <row r="3138" spans="1:7" ht="24" customHeight="1" x14ac:dyDescent="0.2">
      <c r="A3138" s="297"/>
      <c r="B3138" s="97"/>
      <c r="C3138" s="366" t="s">
        <v>606</v>
      </c>
      <c r="D3138" s="103"/>
      <c r="E3138" s="104"/>
      <c r="F3138" s="105"/>
      <c r="G3138" s="299"/>
    </row>
    <row r="3139" spans="1:7" s="232" customFormat="1" ht="24" customHeight="1" x14ac:dyDescent="0.2">
      <c r="A3139" s="229" t="str">
        <f t="shared" ref="A3139:A3147" si="943">IFERROR(VLOOKUP(C3139,Tabla_Insumos,4,FALSE),"")</f>
        <v/>
      </c>
      <c r="B3139" s="227" t="str">
        <f t="shared" ref="B3139:B3147" si="944">IFERROR(VLOOKUP(C3139,Tabla_Insumos,5,FALSE),"")</f>
        <v/>
      </c>
      <c r="C3139" s="228"/>
      <c r="D3139" s="229" t="str">
        <f t="shared" ref="D3139:D3147" si="945">IFERROR(VLOOKUP(C3139,Tabla_Insumos,2,FALSE),"")</f>
        <v/>
      </c>
      <c r="E3139" s="230"/>
      <c r="F3139" s="231">
        <f t="shared" ref="F3139:F3147" si="946">IFERROR(VLOOKUP(C3139,Tabla_Insumos,3,FALSE),0)</f>
        <v>0</v>
      </c>
      <c r="G3139" s="296">
        <f t="shared" ref="G3139:G3147" si="947">ROUND(E3139*F3139,2)</f>
        <v>0</v>
      </c>
    </row>
    <row r="3140" spans="1:7" s="232" customFormat="1" ht="24" customHeight="1" x14ac:dyDescent="0.2">
      <c r="A3140" s="229" t="str">
        <f t="shared" si="943"/>
        <v/>
      </c>
      <c r="B3140" s="227" t="str">
        <f t="shared" si="944"/>
        <v/>
      </c>
      <c r="C3140" s="228"/>
      <c r="D3140" s="229" t="str">
        <f t="shared" si="945"/>
        <v/>
      </c>
      <c r="E3140" s="230"/>
      <c r="F3140" s="231">
        <f t="shared" si="946"/>
        <v>0</v>
      </c>
      <c r="G3140" s="296">
        <f t="shared" si="947"/>
        <v>0</v>
      </c>
    </row>
    <row r="3141" spans="1:7" s="232" customFormat="1" ht="24" customHeight="1" x14ac:dyDescent="0.2">
      <c r="A3141" s="229" t="str">
        <f t="shared" si="943"/>
        <v/>
      </c>
      <c r="B3141" s="227" t="str">
        <f t="shared" si="944"/>
        <v/>
      </c>
      <c r="C3141" s="228"/>
      <c r="D3141" s="229" t="str">
        <f t="shared" si="945"/>
        <v/>
      </c>
      <c r="E3141" s="230"/>
      <c r="F3141" s="231">
        <f t="shared" si="946"/>
        <v>0</v>
      </c>
      <c r="G3141" s="296">
        <f t="shared" si="947"/>
        <v>0</v>
      </c>
    </row>
    <row r="3142" spans="1:7" s="232" customFormat="1" ht="24" customHeight="1" x14ac:dyDescent="0.2">
      <c r="A3142" s="229" t="str">
        <f t="shared" si="943"/>
        <v/>
      </c>
      <c r="B3142" s="227" t="str">
        <f t="shared" si="944"/>
        <v/>
      </c>
      <c r="C3142" s="228"/>
      <c r="D3142" s="229" t="str">
        <f t="shared" si="945"/>
        <v/>
      </c>
      <c r="E3142" s="230"/>
      <c r="F3142" s="231">
        <f t="shared" si="946"/>
        <v>0</v>
      </c>
      <c r="G3142" s="296">
        <f t="shared" si="947"/>
        <v>0</v>
      </c>
    </row>
    <row r="3143" spans="1:7" s="232" customFormat="1" ht="24" customHeight="1" x14ac:dyDescent="0.2">
      <c r="A3143" s="229" t="str">
        <f t="shared" si="943"/>
        <v/>
      </c>
      <c r="B3143" s="227" t="str">
        <f t="shared" si="944"/>
        <v/>
      </c>
      <c r="C3143" s="228"/>
      <c r="D3143" s="229" t="str">
        <f t="shared" si="945"/>
        <v/>
      </c>
      <c r="E3143" s="230"/>
      <c r="F3143" s="231">
        <f t="shared" si="946"/>
        <v>0</v>
      </c>
      <c r="G3143" s="296">
        <f t="shared" si="947"/>
        <v>0</v>
      </c>
    </row>
    <row r="3144" spans="1:7" s="232" customFormat="1" ht="24" customHeight="1" x14ac:dyDescent="0.2">
      <c r="A3144" s="229" t="str">
        <f t="shared" si="943"/>
        <v/>
      </c>
      <c r="B3144" s="227" t="str">
        <f t="shared" si="944"/>
        <v/>
      </c>
      <c r="C3144" s="228"/>
      <c r="D3144" s="229" t="str">
        <f t="shared" si="945"/>
        <v/>
      </c>
      <c r="E3144" s="230"/>
      <c r="F3144" s="231">
        <f t="shared" si="946"/>
        <v>0</v>
      </c>
      <c r="G3144" s="296">
        <f t="shared" si="947"/>
        <v>0</v>
      </c>
    </row>
    <row r="3145" spans="1:7" s="232" customFormat="1" ht="24" customHeight="1" x14ac:dyDescent="0.2">
      <c r="A3145" s="229" t="str">
        <f t="shared" si="943"/>
        <v/>
      </c>
      <c r="B3145" s="227" t="str">
        <f t="shared" si="944"/>
        <v/>
      </c>
      <c r="C3145" s="228"/>
      <c r="D3145" s="229" t="str">
        <f t="shared" si="945"/>
        <v/>
      </c>
      <c r="E3145" s="230"/>
      <c r="F3145" s="231">
        <f t="shared" si="946"/>
        <v>0</v>
      </c>
      <c r="G3145" s="296">
        <f t="shared" si="947"/>
        <v>0</v>
      </c>
    </row>
    <row r="3146" spans="1:7" s="232" customFormat="1" ht="24" customHeight="1" x14ac:dyDescent="0.2">
      <c r="A3146" s="229" t="str">
        <f t="shared" si="943"/>
        <v/>
      </c>
      <c r="B3146" s="227" t="str">
        <f t="shared" si="944"/>
        <v/>
      </c>
      <c r="C3146" s="228"/>
      <c r="D3146" s="229" t="str">
        <f t="shared" si="945"/>
        <v/>
      </c>
      <c r="E3146" s="230"/>
      <c r="F3146" s="231">
        <f t="shared" si="946"/>
        <v>0</v>
      </c>
      <c r="G3146" s="296">
        <f t="shared" si="947"/>
        <v>0</v>
      </c>
    </row>
    <row r="3147" spans="1:7" s="232" customFormat="1" ht="24" customHeight="1" x14ac:dyDescent="0.2">
      <c r="A3147" s="229" t="str">
        <f t="shared" si="943"/>
        <v/>
      </c>
      <c r="B3147" s="227" t="str">
        <f t="shared" si="944"/>
        <v/>
      </c>
      <c r="C3147" s="228"/>
      <c r="D3147" s="229" t="str">
        <f t="shared" si="945"/>
        <v/>
      </c>
      <c r="E3147" s="230"/>
      <c r="F3147" s="231">
        <f t="shared" si="946"/>
        <v>0</v>
      </c>
      <c r="G3147" s="296">
        <f t="shared" si="947"/>
        <v>0</v>
      </c>
    </row>
    <row r="3148" spans="1:7" ht="24" customHeight="1" x14ac:dyDescent="0.2">
      <c r="A3148" s="300"/>
      <c r="B3148" s="103"/>
      <c r="C3148" s="97"/>
      <c r="D3148" s="103"/>
      <c r="E3148" s="104"/>
      <c r="F3148" s="368" t="s">
        <v>33</v>
      </c>
      <c r="G3148" s="298">
        <f>SUBTOTAL(9,G3139:G3147)</f>
        <v>0</v>
      </c>
    </row>
    <row r="3149" spans="1:7" ht="24" customHeight="1" x14ac:dyDescent="0.2">
      <c r="A3149" s="301"/>
      <c r="B3149" s="103"/>
      <c r="C3149" s="97"/>
      <c r="D3149" s="103"/>
      <c r="E3149" s="104"/>
      <c r="F3149" s="105"/>
      <c r="G3149" s="299"/>
    </row>
    <row r="3150" spans="1:7" ht="24" customHeight="1" x14ac:dyDescent="0.2">
      <c r="A3150" s="302" t="str">
        <f>B3108</f>
        <v/>
      </c>
      <c r="B3150" s="303" t="str">
        <f>C3108</f>
        <v/>
      </c>
      <c r="C3150" s="111"/>
      <c r="D3150" s="111" t="s">
        <v>34</v>
      </c>
      <c r="E3150" s="112"/>
      <c r="F3150" s="305" t="s">
        <v>35</v>
      </c>
      <c r="G3150" s="304">
        <f>SUBTOTAL(9,G3113:G3149)</f>
        <v>0</v>
      </c>
    </row>
    <row r="3152" spans="1:7" ht="24" customHeight="1" x14ac:dyDescent="0.2">
      <c r="A3152" s="284" t="s">
        <v>37</v>
      </c>
      <c r="B3152" s="285"/>
      <c r="C3152" s="285"/>
      <c r="D3152" s="285"/>
      <c r="E3152" s="285"/>
      <c r="F3152" s="285"/>
      <c r="G3152" s="286"/>
    </row>
    <row r="3153" spans="1:123" ht="24" customHeight="1" x14ac:dyDescent="0.2">
      <c r="A3153" s="287" t="s">
        <v>602</v>
      </c>
      <c r="B3153" s="99" t="str">
        <f>Comitente</f>
        <v>DIRECCION PROVINCIAL REDES DE GAS</v>
      </c>
      <c r="C3153" s="94"/>
      <c r="D3153" s="100"/>
      <c r="E3153" s="100"/>
      <c r="F3153" s="101"/>
      <c r="G3153" s="288"/>
    </row>
    <row r="3154" spans="1:123" ht="24" customHeight="1" x14ac:dyDescent="0.2">
      <c r="A3154" s="287" t="s">
        <v>603</v>
      </c>
      <c r="B3154" s="99">
        <f>Contratista</f>
        <v>0</v>
      </c>
      <c r="C3154" s="95"/>
      <c r="D3154" s="95"/>
      <c r="E3154" s="95"/>
      <c r="F3154" s="102"/>
      <c r="G3154" s="289"/>
    </row>
    <row r="3155" spans="1:123" ht="24" customHeight="1" x14ac:dyDescent="0.2">
      <c r="A3155" s="287" t="s">
        <v>24</v>
      </c>
      <c r="B3155" s="99" t="str">
        <f>Obra</f>
        <v>“SERVICIO de MANTENIMIENTO de las INSTALACIONES de GAS en los ESTABLECIMIENTOS EDUCATIVOS”</v>
      </c>
      <c r="C3155" s="95"/>
      <c r="D3155" s="95"/>
      <c r="E3155" s="95"/>
      <c r="F3155" s="102" t="s">
        <v>38</v>
      </c>
      <c r="G3155" s="290">
        <f>Fecha_Base</f>
        <v>0</v>
      </c>
    </row>
    <row r="3156" spans="1:123" ht="24" customHeight="1" x14ac:dyDescent="0.2">
      <c r="A3156" s="291" t="s">
        <v>601</v>
      </c>
      <c r="B3156" s="96" t="str">
        <f>Ubicación</f>
        <v>DEPARTAMENTO JACHAL A</v>
      </c>
      <c r="C3156" s="96"/>
      <c r="D3156" s="103"/>
      <c r="E3156" s="104"/>
      <c r="F3156" s="105"/>
      <c r="G3156" s="292"/>
    </row>
    <row r="3157" spans="1:123" ht="24" customHeight="1" x14ac:dyDescent="0.2">
      <c r="A3157" s="291" t="s">
        <v>39</v>
      </c>
      <c r="B3157" s="106" t="str">
        <f>IFERROR(VALUE(LEFT(B3158,FIND(".",B3158)-1)),"")</f>
        <v/>
      </c>
      <c r="C3157" s="97" t="str">
        <f>IFERROR(VLOOKUP(B3157,Tabla_CyP,2,FALSE),"")</f>
        <v/>
      </c>
      <c r="D3157" s="97"/>
      <c r="E3157" s="104"/>
      <c r="F3157" s="105"/>
      <c r="G3157" s="292"/>
    </row>
    <row r="3158" spans="1:123" ht="24" customHeight="1" x14ac:dyDescent="0.2">
      <c r="A3158" s="291" t="s">
        <v>25</v>
      </c>
      <c r="B3158" s="107" t="str">
        <f>IFERROR(VLOOKUP(COUNTIF($A$1:A3158,"ANALISIS DE PRECIOS"),Tabla_NumeroItem,2,FALSE),"")</f>
        <v/>
      </c>
      <c r="C3158" s="97" t="str">
        <f>IFERROR(VLOOKUP(B3158,Tabla_CyP,2,FALSE),"")</f>
        <v/>
      </c>
      <c r="D3158" s="103"/>
      <c r="E3158" s="104"/>
      <c r="F3158" s="102" t="s">
        <v>26</v>
      </c>
      <c r="G3158" s="293" t="str">
        <f>IFERROR(VLOOKUP(B3158,Tabla_CyP,4,FALSE),"")</f>
        <v/>
      </c>
    </row>
    <row r="3159" spans="1:123" ht="24" customHeight="1" x14ac:dyDescent="0.2">
      <c r="A3159" s="291"/>
      <c r="B3159" s="96"/>
      <c r="C3159" s="97"/>
      <c r="D3159" s="103"/>
      <c r="E3159" s="104"/>
      <c r="F3159" s="105"/>
      <c r="G3159" s="292"/>
    </row>
    <row r="3160" spans="1:123" ht="24" customHeight="1" x14ac:dyDescent="0.2">
      <c r="A3160" s="389" t="s">
        <v>507</v>
      </c>
      <c r="B3160" s="390"/>
      <c r="C3160" s="391" t="s">
        <v>0</v>
      </c>
      <c r="D3160" s="391" t="s">
        <v>27</v>
      </c>
      <c r="E3160" s="393" t="s">
        <v>28</v>
      </c>
      <c r="F3160" s="387" t="s">
        <v>29</v>
      </c>
      <c r="G3160" s="387" t="s">
        <v>30</v>
      </c>
    </row>
    <row r="3161" spans="1:123" s="109" customFormat="1" ht="24" customHeight="1" x14ac:dyDescent="0.2">
      <c r="A3161" s="108" t="s">
        <v>508</v>
      </c>
      <c r="B3161" s="108" t="s">
        <v>509</v>
      </c>
      <c r="C3161" s="392"/>
      <c r="D3161" s="392"/>
      <c r="E3161" s="394"/>
      <c r="F3161" s="388"/>
      <c r="G3161" s="388"/>
      <c r="H3161" s="233"/>
      <c r="I3161" s="233"/>
      <c r="J3161" s="233"/>
      <c r="K3161" s="233"/>
      <c r="L3161" s="233"/>
      <c r="M3161" s="233"/>
      <c r="N3161" s="233"/>
      <c r="O3161" s="233"/>
      <c r="P3161" s="233"/>
      <c r="Q3161" s="233"/>
      <c r="R3161" s="233"/>
      <c r="S3161" s="233"/>
      <c r="T3161" s="233"/>
      <c r="U3161" s="233"/>
      <c r="V3161" s="233"/>
      <c r="W3161" s="233"/>
      <c r="X3161" s="233"/>
      <c r="Y3161" s="233"/>
      <c r="Z3161" s="233"/>
      <c r="AA3161" s="233"/>
      <c r="AB3161" s="233"/>
      <c r="AC3161" s="233"/>
      <c r="AD3161" s="233"/>
      <c r="AE3161" s="233"/>
      <c r="AF3161" s="233"/>
      <c r="AG3161" s="233"/>
      <c r="AH3161" s="233"/>
      <c r="AI3161" s="233"/>
      <c r="AJ3161" s="233"/>
      <c r="AK3161" s="233"/>
      <c r="AL3161" s="233"/>
      <c r="AM3161" s="233"/>
      <c r="AN3161" s="233"/>
      <c r="AO3161" s="233"/>
      <c r="AP3161" s="233"/>
      <c r="AQ3161" s="233"/>
      <c r="AR3161" s="233"/>
      <c r="AS3161" s="233"/>
      <c r="AT3161" s="233"/>
      <c r="AU3161" s="233"/>
      <c r="AV3161" s="233"/>
      <c r="AW3161" s="233"/>
      <c r="AX3161" s="233"/>
      <c r="AY3161" s="233"/>
      <c r="AZ3161" s="233"/>
      <c r="BA3161" s="233"/>
      <c r="BB3161" s="233"/>
      <c r="BC3161" s="233"/>
      <c r="BD3161" s="233"/>
      <c r="BE3161" s="233"/>
      <c r="BF3161" s="233"/>
      <c r="BG3161" s="233"/>
      <c r="BH3161" s="233"/>
      <c r="BI3161" s="233"/>
      <c r="BJ3161" s="233"/>
      <c r="BK3161" s="233"/>
      <c r="BL3161" s="233"/>
      <c r="BM3161" s="233"/>
      <c r="BN3161" s="233"/>
      <c r="BO3161" s="233"/>
      <c r="BP3161" s="233"/>
      <c r="BQ3161" s="233"/>
      <c r="BR3161" s="233"/>
      <c r="BS3161" s="233"/>
      <c r="BT3161" s="233"/>
      <c r="BU3161" s="233"/>
      <c r="BV3161" s="233"/>
      <c r="BW3161" s="233"/>
      <c r="BX3161" s="233"/>
      <c r="BY3161" s="233"/>
      <c r="BZ3161" s="233"/>
      <c r="CA3161" s="233"/>
      <c r="CB3161" s="233"/>
      <c r="CC3161" s="233"/>
      <c r="CD3161" s="233"/>
      <c r="CE3161" s="233"/>
      <c r="CF3161" s="233"/>
      <c r="CG3161" s="233"/>
      <c r="CH3161" s="233"/>
      <c r="CI3161" s="233"/>
      <c r="CJ3161" s="233"/>
      <c r="CK3161" s="233"/>
      <c r="CL3161" s="233"/>
      <c r="CM3161" s="233"/>
      <c r="CN3161" s="233"/>
      <c r="CO3161" s="233"/>
      <c r="CP3161" s="233"/>
      <c r="CQ3161" s="233"/>
      <c r="CR3161" s="233"/>
      <c r="CS3161" s="233"/>
      <c r="CT3161" s="233"/>
      <c r="CU3161" s="233"/>
      <c r="CV3161" s="233"/>
      <c r="CW3161" s="233"/>
      <c r="CX3161" s="233"/>
      <c r="CY3161" s="233"/>
      <c r="CZ3161" s="233"/>
      <c r="DA3161" s="233"/>
      <c r="DB3161" s="233"/>
      <c r="DC3161" s="233"/>
      <c r="DD3161" s="233"/>
      <c r="DE3161" s="233"/>
      <c r="DF3161" s="233"/>
      <c r="DG3161" s="233"/>
      <c r="DH3161" s="233"/>
      <c r="DI3161" s="233"/>
      <c r="DJ3161" s="233"/>
      <c r="DK3161" s="233"/>
      <c r="DL3161" s="233"/>
      <c r="DM3161" s="233"/>
      <c r="DN3161" s="233"/>
      <c r="DO3161" s="233"/>
      <c r="DP3161" s="233"/>
      <c r="DQ3161" s="233"/>
      <c r="DR3161" s="233"/>
      <c r="DS3161" s="233"/>
    </row>
    <row r="3162" spans="1:123" ht="24" customHeight="1" x14ac:dyDescent="0.2">
      <c r="A3162" s="369"/>
      <c r="B3162" s="110"/>
      <c r="C3162" s="367" t="s">
        <v>604</v>
      </c>
      <c r="D3162" s="111"/>
      <c r="E3162" s="112"/>
      <c r="F3162" s="113"/>
      <c r="G3162" s="295"/>
    </row>
    <row r="3163" spans="1:123" s="232" customFormat="1" ht="24" customHeight="1" x14ac:dyDescent="0.2">
      <c r="A3163" s="229" t="str">
        <f t="shared" ref="A3163:A3176" si="948">IFERROR(VLOOKUP(C3163,Tabla_Insumos,4,FALSE),"")</f>
        <v/>
      </c>
      <c r="B3163" s="227" t="str">
        <f t="shared" ref="B3163:B3176" si="949">IFERROR(VLOOKUP(C3163,Tabla_Insumos,5,FALSE),"")</f>
        <v/>
      </c>
      <c r="C3163" s="228"/>
      <c r="D3163" s="229" t="str">
        <f t="shared" ref="D3163:D3176" si="950">IFERROR(VLOOKUP(C3163,Tabla_Insumos,2,FALSE),"")</f>
        <v/>
      </c>
      <c r="E3163" s="230"/>
      <c r="F3163" s="231">
        <f t="shared" ref="F3163:F3176" si="951">IFERROR(VLOOKUP(C3163,Tabla_Insumos,3,FALSE),0)</f>
        <v>0</v>
      </c>
      <c r="G3163" s="296">
        <f>ROUND(E3163*F3163,2)</f>
        <v>0</v>
      </c>
    </row>
    <row r="3164" spans="1:123" s="232" customFormat="1" ht="24" customHeight="1" x14ac:dyDescent="0.2">
      <c r="A3164" s="229" t="str">
        <f t="shared" si="948"/>
        <v/>
      </c>
      <c r="B3164" s="227" t="str">
        <f t="shared" si="949"/>
        <v/>
      </c>
      <c r="C3164" s="228"/>
      <c r="D3164" s="229" t="str">
        <f t="shared" si="950"/>
        <v/>
      </c>
      <c r="E3164" s="230"/>
      <c r="F3164" s="231">
        <f t="shared" si="951"/>
        <v>0</v>
      </c>
      <c r="G3164" s="296">
        <f t="shared" ref="G3164:G3176" si="952">ROUND(E3164*F3164,2)</f>
        <v>0</v>
      </c>
    </row>
    <row r="3165" spans="1:123" s="232" customFormat="1" ht="24" customHeight="1" x14ac:dyDescent="0.2">
      <c r="A3165" s="229" t="str">
        <f t="shared" si="948"/>
        <v/>
      </c>
      <c r="B3165" s="227" t="str">
        <f t="shared" si="949"/>
        <v/>
      </c>
      <c r="C3165" s="228"/>
      <c r="D3165" s="229" t="str">
        <f t="shared" si="950"/>
        <v/>
      </c>
      <c r="E3165" s="230"/>
      <c r="F3165" s="231">
        <f t="shared" si="951"/>
        <v>0</v>
      </c>
      <c r="G3165" s="296">
        <f t="shared" si="952"/>
        <v>0</v>
      </c>
    </row>
    <row r="3166" spans="1:123" s="232" customFormat="1" ht="24" customHeight="1" x14ac:dyDescent="0.2">
      <c r="A3166" s="229" t="str">
        <f t="shared" si="948"/>
        <v/>
      </c>
      <c r="B3166" s="227" t="str">
        <f t="shared" si="949"/>
        <v/>
      </c>
      <c r="C3166" s="228"/>
      <c r="D3166" s="229" t="str">
        <f t="shared" si="950"/>
        <v/>
      </c>
      <c r="E3166" s="230"/>
      <c r="F3166" s="231">
        <f t="shared" si="951"/>
        <v>0</v>
      </c>
      <c r="G3166" s="296">
        <f t="shared" si="952"/>
        <v>0</v>
      </c>
    </row>
    <row r="3167" spans="1:123" s="232" customFormat="1" ht="24" customHeight="1" x14ac:dyDescent="0.2">
      <c r="A3167" s="229" t="str">
        <f t="shared" si="948"/>
        <v/>
      </c>
      <c r="B3167" s="227" t="str">
        <f t="shared" si="949"/>
        <v/>
      </c>
      <c r="C3167" s="228"/>
      <c r="D3167" s="229" t="str">
        <f t="shared" si="950"/>
        <v/>
      </c>
      <c r="E3167" s="230"/>
      <c r="F3167" s="231">
        <f t="shared" si="951"/>
        <v>0</v>
      </c>
      <c r="G3167" s="296">
        <f t="shared" si="952"/>
        <v>0</v>
      </c>
    </row>
    <row r="3168" spans="1:123" s="232" customFormat="1" ht="24" customHeight="1" x14ac:dyDescent="0.2">
      <c r="A3168" s="229" t="str">
        <f t="shared" si="948"/>
        <v/>
      </c>
      <c r="B3168" s="227" t="str">
        <f t="shared" si="949"/>
        <v/>
      </c>
      <c r="C3168" s="228"/>
      <c r="D3168" s="229" t="str">
        <f t="shared" si="950"/>
        <v/>
      </c>
      <c r="E3168" s="230"/>
      <c r="F3168" s="231">
        <f t="shared" si="951"/>
        <v>0</v>
      </c>
      <c r="G3168" s="296">
        <f t="shared" si="952"/>
        <v>0</v>
      </c>
    </row>
    <row r="3169" spans="1:7" s="232" customFormat="1" ht="24" customHeight="1" x14ac:dyDescent="0.2">
      <c r="A3169" s="229" t="str">
        <f t="shared" si="948"/>
        <v/>
      </c>
      <c r="B3169" s="227" t="str">
        <f t="shared" si="949"/>
        <v/>
      </c>
      <c r="C3169" s="228"/>
      <c r="D3169" s="229" t="str">
        <f t="shared" si="950"/>
        <v/>
      </c>
      <c r="E3169" s="230"/>
      <c r="F3169" s="231">
        <f t="shared" si="951"/>
        <v>0</v>
      </c>
      <c r="G3169" s="296">
        <f t="shared" si="952"/>
        <v>0</v>
      </c>
    </row>
    <row r="3170" spans="1:7" s="232" customFormat="1" ht="24" customHeight="1" x14ac:dyDescent="0.2">
      <c r="A3170" s="229" t="str">
        <f t="shared" si="948"/>
        <v/>
      </c>
      <c r="B3170" s="227" t="str">
        <f t="shared" si="949"/>
        <v/>
      </c>
      <c r="C3170" s="228"/>
      <c r="D3170" s="229" t="str">
        <f t="shared" si="950"/>
        <v/>
      </c>
      <c r="E3170" s="230"/>
      <c r="F3170" s="231">
        <f t="shared" si="951"/>
        <v>0</v>
      </c>
      <c r="G3170" s="296">
        <f t="shared" si="952"/>
        <v>0</v>
      </c>
    </row>
    <row r="3171" spans="1:7" s="232" customFormat="1" ht="24" customHeight="1" x14ac:dyDescent="0.2">
      <c r="A3171" s="229" t="str">
        <f t="shared" si="948"/>
        <v/>
      </c>
      <c r="B3171" s="227" t="str">
        <f t="shared" si="949"/>
        <v/>
      </c>
      <c r="C3171" s="228"/>
      <c r="D3171" s="229" t="str">
        <f t="shared" si="950"/>
        <v/>
      </c>
      <c r="E3171" s="230"/>
      <c r="F3171" s="231">
        <f t="shared" si="951"/>
        <v>0</v>
      </c>
      <c r="G3171" s="296">
        <f t="shared" si="952"/>
        <v>0</v>
      </c>
    </row>
    <row r="3172" spans="1:7" s="232" customFormat="1" ht="24" customHeight="1" x14ac:dyDescent="0.2">
      <c r="A3172" s="229" t="str">
        <f t="shared" si="948"/>
        <v/>
      </c>
      <c r="B3172" s="227" t="str">
        <f t="shared" si="949"/>
        <v/>
      </c>
      <c r="C3172" s="228"/>
      <c r="D3172" s="229" t="str">
        <f t="shared" si="950"/>
        <v/>
      </c>
      <c r="E3172" s="230"/>
      <c r="F3172" s="231">
        <f t="shared" si="951"/>
        <v>0</v>
      </c>
      <c r="G3172" s="296">
        <f t="shared" si="952"/>
        <v>0</v>
      </c>
    </row>
    <row r="3173" spans="1:7" s="232" customFormat="1" ht="24" customHeight="1" x14ac:dyDescent="0.2">
      <c r="A3173" s="229" t="str">
        <f t="shared" si="948"/>
        <v/>
      </c>
      <c r="B3173" s="227" t="str">
        <f t="shared" si="949"/>
        <v/>
      </c>
      <c r="C3173" s="228"/>
      <c r="D3173" s="229" t="str">
        <f t="shared" si="950"/>
        <v/>
      </c>
      <c r="E3173" s="230"/>
      <c r="F3173" s="231">
        <f t="shared" si="951"/>
        <v>0</v>
      </c>
      <c r="G3173" s="296">
        <f t="shared" si="952"/>
        <v>0</v>
      </c>
    </row>
    <row r="3174" spans="1:7" s="232" customFormat="1" ht="24" customHeight="1" x14ac:dyDescent="0.2">
      <c r="A3174" s="229" t="str">
        <f t="shared" si="948"/>
        <v/>
      </c>
      <c r="B3174" s="227" t="str">
        <f t="shared" si="949"/>
        <v/>
      </c>
      <c r="C3174" s="228"/>
      <c r="D3174" s="229" t="str">
        <f t="shared" si="950"/>
        <v/>
      </c>
      <c r="E3174" s="230"/>
      <c r="F3174" s="231">
        <f t="shared" si="951"/>
        <v>0</v>
      </c>
      <c r="G3174" s="296">
        <f t="shared" si="952"/>
        <v>0</v>
      </c>
    </row>
    <row r="3175" spans="1:7" s="232" customFormat="1" ht="24" customHeight="1" x14ac:dyDescent="0.2">
      <c r="A3175" s="229" t="str">
        <f t="shared" si="948"/>
        <v/>
      </c>
      <c r="B3175" s="227" t="str">
        <f t="shared" si="949"/>
        <v/>
      </c>
      <c r="C3175" s="228"/>
      <c r="D3175" s="229" t="str">
        <f t="shared" si="950"/>
        <v/>
      </c>
      <c r="E3175" s="230"/>
      <c r="F3175" s="231">
        <f t="shared" si="951"/>
        <v>0</v>
      </c>
      <c r="G3175" s="296">
        <f t="shared" si="952"/>
        <v>0</v>
      </c>
    </row>
    <row r="3176" spans="1:7" s="232" customFormat="1" ht="24" customHeight="1" x14ac:dyDescent="0.2">
      <c r="A3176" s="229" t="str">
        <f t="shared" si="948"/>
        <v/>
      </c>
      <c r="B3176" s="227" t="str">
        <f t="shared" si="949"/>
        <v/>
      </c>
      <c r="C3176" s="228"/>
      <c r="D3176" s="229" t="str">
        <f t="shared" si="950"/>
        <v/>
      </c>
      <c r="E3176" s="230"/>
      <c r="F3176" s="231">
        <f t="shared" si="951"/>
        <v>0</v>
      </c>
      <c r="G3176" s="296">
        <f t="shared" si="952"/>
        <v>0</v>
      </c>
    </row>
    <row r="3177" spans="1:7" ht="24" customHeight="1" x14ac:dyDescent="0.2">
      <c r="A3177" s="297"/>
      <c r="B3177" s="97"/>
      <c r="C3177" s="97"/>
      <c r="D3177" s="103"/>
      <c r="E3177" s="104"/>
      <c r="F3177" s="368" t="s">
        <v>31</v>
      </c>
      <c r="G3177" s="298">
        <f>SUBTOTAL(9,G3163:G3176)</f>
        <v>0</v>
      </c>
    </row>
    <row r="3178" spans="1:7" ht="24" customHeight="1" x14ac:dyDescent="0.2">
      <c r="A3178" s="297"/>
      <c r="B3178" s="97"/>
      <c r="C3178" s="366" t="s">
        <v>605</v>
      </c>
      <c r="D3178" s="103"/>
      <c r="E3178" s="104"/>
      <c r="F3178" s="105"/>
      <c r="G3178" s="299"/>
    </row>
    <row r="3179" spans="1:7" s="232" customFormat="1" ht="24" customHeight="1" x14ac:dyDescent="0.2">
      <c r="A3179" s="229" t="str">
        <f t="shared" ref="A3179:A3186" si="953">IFERROR(VLOOKUP(C3179,Tabla_Insumos,4,FALSE),"")</f>
        <v/>
      </c>
      <c r="B3179" s="227">
        <f t="shared" ref="B3179:B3186" si="954">IFERROR(VLOOKUP(A3179,Tabla_Indices,5,FALSE),"")</f>
        <v>0</v>
      </c>
      <c r="C3179" s="228"/>
      <c r="D3179" s="229" t="str">
        <f t="shared" ref="D3179:D3186" si="955">IFERROR(VLOOKUP(C3179,Tabla_Insumos,2,FALSE),"")</f>
        <v/>
      </c>
      <c r="E3179" s="230"/>
      <c r="F3179" s="231">
        <f t="shared" ref="F3179:F3186" si="956">IFERROR(VLOOKUP(C3179,Tabla_Insumos,3,FALSE),0)</f>
        <v>0</v>
      </c>
      <c r="G3179" s="296">
        <f>ROUND(E3179*F3179,2)</f>
        <v>0</v>
      </c>
    </row>
    <row r="3180" spans="1:7" s="232" customFormat="1" ht="24" customHeight="1" x14ac:dyDescent="0.2">
      <c r="A3180" s="229" t="str">
        <f t="shared" si="953"/>
        <v/>
      </c>
      <c r="B3180" s="227">
        <f t="shared" si="954"/>
        <v>0</v>
      </c>
      <c r="C3180" s="228"/>
      <c r="D3180" s="229" t="str">
        <f t="shared" si="955"/>
        <v/>
      </c>
      <c r="E3180" s="230"/>
      <c r="F3180" s="231">
        <f t="shared" si="956"/>
        <v>0</v>
      </c>
      <c r="G3180" s="296">
        <f>ROUND(E3180*F3180,2)</f>
        <v>0</v>
      </c>
    </row>
    <row r="3181" spans="1:7" s="232" customFormat="1" ht="24" customHeight="1" x14ac:dyDescent="0.2">
      <c r="A3181" s="229" t="str">
        <f t="shared" si="953"/>
        <v/>
      </c>
      <c r="B3181" s="227">
        <f t="shared" si="954"/>
        <v>0</v>
      </c>
      <c r="C3181" s="228"/>
      <c r="D3181" s="229" t="str">
        <f t="shared" si="955"/>
        <v/>
      </c>
      <c r="E3181" s="230"/>
      <c r="F3181" s="231">
        <f t="shared" si="956"/>
        <v>0</v>
      </c>
      <c r="G3181" s="296">
        <f t="shared" ref="G3181:G3186" si="957">ROUND(E3181*F3181,2)</f>
        <v>0</v>
      </c>
    </row>
    <row r="3182" spans="1:7" s="232" customFormat="1" ht="24" customHeight="1" x14ac:dyDescent="0.2">
      <c r="A3182" s="229" t="str">
        <f t="shared" si="953"/>
        <v/>
      </c>
      <c r="B3182" s="227">
        <f t="shared" si="954"/>
        <v>0</v>
      </c>
      <c r="C3182" s="228"/>
      <c r="D3182" s="229" t="str">
        <f t="shared" si="955"/>
        <v/>
      </c>
      <c r="E3182" s="230"/>
      <c r="F3182" s="231">
        <f t="shared" si="956"/>
        <v>0</v>
      </c>
      <c r="G3182" s="296">
        <f t="shared" si="957"/>
        <v>0</v>
      </c>
    </row>
    <row r="3183" spans="1:7" s="232" customFormat="1" ht="24" customHeight="1" x14ac:dyDescent="0.2">
      <c r="A3183" s="229" t="str">
        <f t="shared" si="953"/>
        <v/>
      </c>
      <c r="B3183" s="227">
        <f t="shared" si="954"/>
        <v>0</v>
      </c>
      <c r="C3183" s="228"/>
      <c r="D3183" s="229" t="str">
        <f t="shared" si="955"/>
        <v/>
      </c>
      <c r="E3183" s="230"/>
      <c r="F3183" s="231">
        <f t="shared" si="956"/>
        <v>0</v>
      </c>
      <c r="G3183" s="296">
        <f t="shared" si="957"/>
        <v>0</v>
      </c>
    </row>
    <row r="3184" spans="1:7" s="232" customFormat="1" ht="24" customHeight="1" x14ac:dyDescent="0.2">
      <c r="A3184" s="229" t="str">
        <f t="shared" si="953"/>
        <v/>
      </c>
      <c r="B3184" s="227">
        <f t="shared" si="954"/>
        <v>0</v>
      </c>
      <c r="C3184" s="228"/>
      <c r="D3184" s="229" t="str">
        <f t="shared" si="955"/>
        <v/>
      </c>
      <c r="E3184" s="230"/>
      <c r="F3184" s="231">
        <f t="shared" si="956"/>
        <v>0</v>
      </c>
      <c r="G3184" s="296">
        <f t="shared" si="957"/>
        <v>0</v>
      </c>
    </row>
    <row r="3185" spans="1:7" s="232" customFormat="1" ht="24" customHeight="1" x14ac:dyDescent="0.2">
      <c r="A3185" s="229" t="str">
        <f t="shared" si="953"/>
        <v/>
      </c>
      <c r="B3185" s="227">
        <f t="shared" si="954"/>
        <v>0</v>
      </c>
      <c r="C3185" s="228"/>
      <c r="D3185" s="229" t="str">
        <f t="shared" si="955"/>
        <v/>
      </c>
      <c r="E3185" s="230"/>
      <c r="F3185" s="231">
        <f t="shared" si="956"/>
        <v>0</v>
      </c>
      <c r="G3185" s="296">
        <f t="shared" si="957"/>
        <v>0</v>
      </c>
    </row>
    <row r="3186" spans="1:7" s="232" customFormat="1" ht="24" customHeight="1" x14ac:dyDescent="0.2">
      <c r="A3186" s="229" t="str">
        <f t="shared" si="953"/>
        <v/>
      </c>
      <c r="B3186" s="227">
        <f t="shared" si="954"/>
        <v>0</v>
      </c>
      <c r="C3186" s="228"/>
      <c r="D3186" s="229" t="str">
        <f t="shared" si="955"/>
        <v/>
      </c>
      <c r="E3186" s="230"/>
      <c r="F3186" s="231">
        <f t="shared" si="956"/>
        <v>0</v>
      </c>
      <c r="G3186" s="296">
        <f t="shared" si="957"/>
        <v>0</v>
      </c>
    </row>
    <row r="3187" spans="1:7" ht="24" customHeight="1" x14ac:dyDescent="0.2">
      <c r="A3187" s="297"/>
      <c r="B3187" s="97"/>
      <c r="C3187" s="97"/>
      <c r="D3187" s="103"/>
      <c r="E3187" s="104"/>
      <c r="F3187" s="368" t="s">
        <v>32</v>
      </c>
      <c r="G3187" s="298">
        <f>SUBTOTAL(9,G3179:G3186)</f>
        <v>0</v>
      </c>
    </row>
    <row r="3188" spans="1:7" ht="24" customHeight="1" x14ac:dyDescent="0.2">
      <c r="A3188" s="297"/>
      <c r="B3188" s="97"/>
      <c r="C3188" s="366" t="s">
        <v>606</v>
      </c>
      <c r="D3188" s="103"/>
      <c r="E3188" s="104"/>
      <c r="F3188" s="105"/>
      <c r="G3188" s="299"/>
    </row>
    <row r="3189" spans="1:7" s="232" customFormat="1" ht="24" customHeight="1" x14ac:dyDescent="0.2">
      <c r="A3189" s="229" t="str">
        <f t="shared" ref="A3189:A3197" si="958">IFERROR(VLOOKUP(C3189,Tabla_Insumos,4,FALSE),"")</f>
        <v/>
      </c>
      <c r="B3189" s="227" t="str">
        <f t="shared" ref="B3189:B3197" si="959">IFERROR(VLOOKUP(C3189,Tabla_Insumos,5,FALSE),"")</f>
        <v/>
      </c>
      <c r="C3189" s="228"/>
      <c r="D3189" s="229" t="str">
        <f t="shared" ref="D3189:D3197" si="960">IFERROR(VLOOKUP(C3189,Tabla_Insumos,2,FALSE),"")</f>
        <v/>
      </c>
      <c r="E3189" s="230"/>
      <c r="F3189" s="231">
        <f t="shared" ref="F3189:F3197" si="961">IFERROR(VLOOKUP(C3189,Tabla_Insumos,3,FALSE),0)</f>
        <v>0</v>
      </c>
      <c r="G3189" s="296">
        <f t="shared" ref="G3189:G3197" si="962">ROUND(E3189*F3189,2)</f>
        <v>0</v>
      </c>
    </row>
    <row r="3190" spans="1:7" s="232" customFormat="1" ht="24" customHeight="1" x14ac:dyDescent="0.2">
      <c r="A3190" s="229" t="str">
        <f t="shared" si="958"/>
        <v/>
      </c>
      <c r="B3190" s="227" t="str">
        <f t="shared" si="959"/>
        <v/>
      </c>
      <c r="C3190" s="228"/>
      <c r="D3190" s="229" t="str">
        <f t="shared" si="960"/>
        <v/>
      </c>
      <c r="E3190" s="230"/>
      <c r="F3190" s="231">
        <f t="shared" si="961"/>
        <v>0</v>
      </c>
      <c r="G3190" s="296">
        <f t="shared" si="962"/>
        <v>0</v>
      </c>
    </row>
    <row r="3191" spans="1:7" s="232" customFormat="1" ht="24" customHeight="1" x14ac:dyDescent="0.2">
      <c r="A3191" s="229" t="str">
        <f t="shared" si="958"/>
        <v/>
      </c>
      <c r="B3191" s="227" t="str">
        <f t="shared" si="959"/>
        <v/>
      </c>
      <c r="C3191" s="228"/>
      <c r="D3191" s="229" t="str">
        <f t="shared" si="960"/>
        <v/>
      </c>
      <c r="E3191" s="230"/>
      <c r="F3191" s="231">
        <f t="shared" si="961"/>
        <v>0</v>
      </c>
      <c r="G3191" s="296">
        <f t="shared" si="962"/>
        <v>0</v>
      </c>
    </row>
    <row r="3192" spans="1:7" s="232" customFormat="1" ht="24" customHeight="1" x14ac:dyDescent="0.2">
      <c r="A3192" s="229" t="str">
        <f t="shared" si="958"/>
        <v/>
      </c>
      <c r="B3192" s="227" t="str">
        <f t="shared" si="959"/>
        <v/>
      </c>
      <c r="C3192" s="228"/>
      <c r="D3192" s="229" t="str">
        <f t="shared" si="960"/>
        <v/>
      </c>
      <c r="E3192" s="230"/>
      <c r="F3192" s="231">
        <f t="shared" si="961"/>
        <v>0</v>
      </c>
      <c r="G3192" s="296">
        <f t="shared" si="962"/>
        <v>0</v>
      </c>
    </row>
    <row r="3193" spans="1:7" s="232" customFormat="1" ht="24" customHeight="1" x14ac:dyDescent="0.2">
      <c r="A3193" s="229" t="str">
        <f t="shared" si="958"/>
        <v/>
      </c>
      <c r="B3193" s="227" t="str">
        <f t="shared" si="959"/>
        <v/>
      </c>
      <c r="C3193" s="228"/>
      <c r="D3193" s="229" t="str">
        <f t="shared" si="960"/>
        <v/>
      </c>
      <c r="E3193" s="230"/>
      <c r="F3193" s="231">
        <f t="shared" si="961"/>
        <v>0</v>
      </c>
      <c r="G3193" s="296">
        <f t="shared" si="962"/>
        <v>0</v>
      </c>
    </row>
    <row r="3194" spans="1:7" s="232" customFormat="1" ht="24" customHeight="1" x14ac:dyDescent="0.2">
      <c r="A3194" s="229" t="str">
        <f t="shared" si="958"/>
        <v/>
      </c>
      <c r="B3194" s="227" t="str">
        <f t="shared" si="959"/>
        <v/>
      </c>
      <c r="C3194" s="228"/>
      <c r="D3194" s="229" t="str">
        <f t="shared" si="960"/>
        <v/>
      </c>
      <c r="E3194" s="230"/>
      <c r="F3194" s="231">
        <f t="shared" si="961"/>
        <v>0</v>
      </c>
      <c r="G3194" s="296">
        <f t="shared" si="962"/>
        <v>0</v>
      </c>
    </row>
    <row r="3195" spans="1:7" s="232" customFormat="1" ht="24" customHeight="1" x14ac:dyDescent="0.2">
      <c r="A3195" s="229" t="str">
        <f t="shared" si="958"/>
        <v/>
      </c>
      <c r="B3195" s="227" t="str">
        <f t="shared" si="959"/>
        <v/>
      </c>
      <c r="C3195" s="228"/>
      <c r="D3195" s="229" t="str">
        <f t="shared" si="960"/>
        <v/>
      </c>
      <c r="E3195" s="230"/>
      <c r="F3195" s="231">
        <f t="shared" si="961"/>
        <v>0</v>
      </c>
      <c r="G3195" s="296">
        <f t="shared" si="962"/>
        <v>0</v>
      </c>
    </row>
    <row r="3196" spans="1:7" s="232" customFormat="1" ht="24" customHeight="1" x14ac:dyDescent="0.2">
      <c r="A3196" s="229" t="str">
        <f t="shared" si="958"/>
        <v/>
      </c>
      <c r="B3196" s="227" t="str">
        <f t="shared" si="959"/>
        <v/>
      </c>
      <c r="C3196" s="228"/>
      <c r="D3196" s="229" t="str">
        <f t="shared" si="960"/>
        <v/>
      </c>
      <c r="E3196" s="230"/>
      <c r="F3196" s="231">
        <f t="shared" si="961"/>
        <v>0</v>
      </c>
      <c r="G3196" s="296">
        <f t="shared" si="962"/>
        <v>0</v>
      </c>
    </row>
    <row r="3197" spans="1:7" s="232" customFormat="1" ht="24" customHeight="1" x14ac:dyDescent="0.2">
      <c r="A3197" s="229" t="str">
        <f t="shared" si="958"/>
        <v/>
      </c>
      <c r="B3197" s="227" t="str">
        <f t="shared" si="959"/>
        <v/>
      </c>
      <c r="C3197" s="228"/>
      <c r="D3197" s="229" t="str">
        <f t="shared" si="960"/>
        <v/>
      </c>
      <c r="E3197" s="230"/>
      <c r="F3197" s="231">
        <f t="shared" si="961"/>
        <v>0</v>
      </c>
      <c r="G3197" s="296">
        <f t="shared" si="962"/>
        <v>0</v>
      </c>
    </row>
    <row r="3198" spans="1:7" ht="24" customHeight="1" x14ac:dyDescent="0.2">
      <c r="A3198" s="300"/>
      <c r="B3198" s="103"/>
      <c r="C3198" s="97"/>
      <c r="D3198" s="103"/>
      <c r="E3198" s="104"/>
      <c r="F3198" s="368" t="s">
        <v>33</v>
      </c>
      <c r="G3198" s="298">
        <f>SUBTOTAL(9,G3189:G3197)</f>
        <v>0</v>
      </c>
    </row>
    <row r="3199" spans="1:7" ht="24" customHeight="1" x14ac:dyDescent="0.2">
      <c r="A3199" s="301"/>
      <c r="B3199" s="103"/>
      <c r="C3199" s="97"/>
      <c r="D3199" s="103"/>
      <c r="E3199" s="104"/>
      <c r="F3199" s="105"/>
      <c r="G3199" s="299"/>
    </row>
    <row r="3200" spans="1:7" ht="24" customHeight="1" x14ac:dyDescent="0.2">
      <c r="A3200" s="302" t="str">
        <f>B3158</f>
        <v/>
      </c>
      <c r="B3200" s="303" t="str">
        <f>C3158</f>
        <v/>
      </c>
      <c r="C3200" s="111"/>
      <c r="D3200" s="111" t="s">
        <v>34</v>
      </c>
      <c r="E3200" s="112"/>
      <c r="F3200" s="305" t="s">
        <v>35</v>
      </c>
      <c r="G3200" s="304">
        <f>SUBTOTAL(9,G3163:G3199)</f>
        <v>0</v>
      </c>
    </row>
    <row r="3202" spans="1:123" ht="24" customHeight="1" x14ac:dyDescent="0.2">
      <c r="A3202" s="284" t="s">
        <v>37</v>
      </c>
      <c r="B3202" s="285"/>
      <c r="C3202" s="285"/>
      <c r="D3202" s="285"/>
      <c r="E3202" s="285"/>
      <c r="F3202" s="285"/>
      <c r="G3202" s="286"/>
    </row>
    <row r="3203" spans="1:123" ht="24" customHeight="1" x14ac:dyDescent="0.2">
      <c r="A3203" s="287" t="s">
        <v>602</v>
      </c>
      <c r="B3203" s="99" t="str">
        <f>Comitente</f>
        <v>DIRECCION PROVINCIAL REDES DE GAS</v>
      </c>
      <c r="C3203" s="94"/>
      <c r="D3203" s="100"/>
      <c r="E3203" s="100"/>
      <c r="F3203" s="101"/>
      <c r="G3203" s="288"/>
    </row>
    <row r="3204" spans="1:123" ht="24" customHeight="1" x14ac:dyDescent="0.2">
      <c r="A3204" s="287" t="s">
        <v>603</v>
      </c>
      <c r="B3204" s="99">
        <f>Contratista</f>
        <v>0</v>
      </c>
      <c r="C3204" s="95"/>
      <c r="D3204" s="95"/>
      <c r="E3204" s="95"/>
      <c r="F3204" s="102"/>
      <c r="G3204" s="289"/>
    </row>
    <row r="3205" spans="1:123" ht="24" customHeight="1" x14ac:dyDescent="0.2">
      <c r="A3205" s="287" t="s">
        <v>24</v>
      </c>
      <c r="B3205" s="99" t="str">
        <f>Obra</f>
        <v>“SERVICIO de MANTENIMIENTO de las INSTALACIONES de GAS en los ESTABLECIMIENTOS EDUCATIVOS”</v>
      </c>
      <c r="C3205" s="95"/>
      <c r="D3205" s="95"/>
      <c r="E3205" s="95"/>
      <c r="F3205" s="102" t="s">
        <v>38</v>
      </c>
      <c r="G3205" s="290">
        <f>Fecha_Base</f>
        <v>0</v>
      </c>
    </row>
    <row r="3206" spans="1:123" ht="24" customHeight="1" x14ac:dyDescent="0.2">
      <c r="A3206" s="291" t="s">
        <v>601</v>
      </c>
      <c r="B3206" s="96" t="str">
        <f>Ubicación</f>
        <v>DEPARTAMENTO JACHAL A</v>
      </c>
      <c r="C3206" s="96"/>
      <c r="D3206" s="103"/>
      <c r="E3206" s="104"/>
      <c r="F3206" s="105"/>
      <c r="G3206" s="292"/>
    </row>
    <row r="3207" spans="1:123" ht="24" customHeight="1" x14ac:dyDescent="0.2">
      <c r="A3207" s="291" t="s">
        <v>39</v>
      </c>
      <c r="B3207" s="106" t="str">
        <f>IFERROR(VALUE(LEFT(B3208,FIND(".",B3208)-1)),"")</f>
        <v/>
      </c>
      <c r="C3207" s="97" t="str">
        <f>IFERROR(VLOOKUP(B3207,Tabla_CyP,2,FALSE),"")</f>
        <v/>
      </c>
      <c r="D3207" s="97"/>
      <c r="E3207" s="104"/>
      <c r="F3207" s="105"/>
      <c r="G3207" s="292"/>
    </row>
    <row r="3208" spans="1:123" ht="24" customHeight="1" x14ac:dyDescent="0.2">
      <c r="A3208" s="291" t="s">
        <v>25</v>
      </c>
      <c r="B3208" s="107" t="str">
        <f>IFERROR(VLOOKUP(COUNTIF($A$1:A3208,"ANALISIS DE PRECIOS"),Tabla_NumeroItem,2,FALSE),"")</f>
        <v/>
      </c>
      <c r="C3208" s="97" t="str">
        <f>IFERROR(VLOOKUP(B3208,Tabla_CyP,2,FALSE),"")</f>
        <v/>
      </c>
      <c r="D3208" s="103"/>
      <c r="E3208" s="104"/>
      <c r="F3208" s="102" t="s">
        <v>26</v>
      </c>
      <c r="G3208" s="293" t="str">
        <f>IFERROR(VLOOKUP(B3208,Tabla_CyP,4,FALSE),"")</f>
        <v/>
      </c>
    </row>
    <row r="3209" spans="1:123" ht="24" customHeight="1" x14ac:dyDescent="0.2">
      <c r="A3209" s="291"/>
      <c r="B3209" s="96"/>
      <c r="C3209" s="97"/>
      <c r="D3209" s="103"/>
      <c r="E3209" s="104"/>
      <c r="F3209" s="105"/>
      <c r="G3209" s="292"/>
    </row>
    <row r="3210" spans="1:123" ht="24" customHeight="1" x14ac:dyDescent="0.2">
      <c r="A3210" s="389" t="s">
        <v>507</v>
      </c>
      <c r="B3210" s="390"/>
      <c r="C3210" s="391" t="s">
        <v>0</v>
      </c>
      <c r="D3210" s="391" t="s">
        <v>27</v>
      </c>
      <c r="E3210" s="393" t="s">
        <v>28</v>
      </c>
      <c r="F3210" s="387" t="s">
        <v>29</v>
      </c>
      <c r="G3210" s="387" t="s">
        <v>30</v>
      </c>
    </row>
    <row r="3211" spans="1:123" s="109" customFormat="1" ht="24" customHeight="1" x14ac:dyDescent="0.2">
      <c r="A3211" s="108" t="s">
        <v>508</v>
      </c>
      <c r="B3211" s="108" t="s">
        <v>509</v>
      </c>
      <c r="C3211" s="392"/>
      <c r="D3211" s="392"/>
      <c r="E3211" s="394"/>
      <c r="F3211" s="388"/>
      <c r="G3211" s="388"/>
      <c r="H3211" s="233"/>
      <c r="I3211" s="233"/>
      <c r="J3211" s="233"/>
      <c r="K3211" s="233"/>
      <c r="L3211" s="233"/>
      <c r="M3211" s="233"/>
      <c r="N3211" s="233"/>
      <c r="O3211" s="233"/>
      <c r="P3211" s="233"/>
      <c r="Q3211" s="233"/>
      <c r="R3211" s="233"/>
      <c r="S3211" s="233"/>
      <c r="T3211" s="233"/>
      <c r="U3211" s="233"/>
      <c r="V3211" s="233"/>
      <c r="W3211" s="233"/>
      <c r="X3211" s="233"/>
      <c r="Y3211" s="233"/>
      <c r="Z3211" s="233"/>
      <c r="AA3211" s="233"/>
      <c r="AB3211" s="233"/>
      <c r="AC3211" s="233"/>
      <c r="AD3211" s="233"/>
      <c r="AE3211" s="233"/>
      <c r="AF3211" s="233"/>
      <c r="AG3211" s="233"/>
      <c r="AH3211" s="233"/>
      <c r="AI3211" s="233"/>
      <c r="AJ3211" s="233"/>
      <c r="AK3211" s="233"/>
      <c r="AL3211" s="233"/>
      <c r="AM3211" s="233"/>
      <c r="AN3211" s="233"/>
      <c r="AO3211" s="233"/>
      <c r="AP3211" s="233"/>
      <c r="AQ3211" s="233"/>
      <c r="AR3211" s="233"/>
      <c r="AS3211" s="233"/>
      <c r="AT3211" s="233"/>
      <c r="AU3211" s="233"/>
      <c r="AV3211" s="233"/>
      <c r="AW3211" s="233"/>
      <c r="AX3211" s="233"/>
      <c r="AY3211" s="233"/>
      <c r="AZ3211" s="233"/>
      <c r="BA3211" s="233"/>
      <c r="BB3211" s="233"/>
      <c r="BC3211" s="233"/>
      <c r="BD3211" s="233"/>
      <c r="BE3211" s="233"/>
      <c r="BF3211" s="233"/>
      <c r="BG3211" s="233"/>
      <c r="BH3211" s="233"/>
      <c r="BI3211" s="233"/>
      <c r="BJ3211" s="233"/>
      <c r="BK3211" s="233"/>
      <c r="BL3211" s="233"/>
      <c r="BM3211" s="233"/>
      <c r="BN3211" s="233"/>
      <c r="BO3211" s="233"/>
      <c r="BP3211" s="233"/>
      <c r="BQ3211" s="233"/>
      <c r="BR3211" s="233"/>
      <c r="BS3211" s="233"/>
      <c r="BT3211" s="233"/>
      <c r="BU3211" s="233"/>
      <c r="BV3211" s="233"/>
      <c r="BW3211" s="233"/>
      <c r="BX3211" s="233"/>
      <c r="BY3211" s="233"/>
      <c r="BZ3211" s="233"/>
      <c r="CA3211" s="233"/>
      <c r="CB3211" s="233"/>
      <c r="CC3211" s="233"/>
      <c r="CD3211" s="233"/>
      <c r="CE3211" s="233"/>
      <c r="CF3211" s="233"/>
      <c r="CG3211" s="233"/>
      <c r="CH3211" s="233"/>
      <c r="CI3211" s="233"/>
      <c r="CJ3211" s="233"/>
      <c r="CK3211" s="233"/>
      <c r="CL3211" s="233"/>
      <c r="CM3211" s="233"/>
      <c r="CN3211" s="233"/>
      <c r="CO3211" s="233"/>
      <c r="CP3211" s="233"/>
      <c r="CQ3211" s="233"/>
      <c r="CR3211" s="233"/>
      <c r="CS3211" s="233"/>
      <c r="CT3211" s="233"/>
      <c r="CU3211" s="233"/>
      <c r="CV3211" s="233"/>
      <c r="CW3211" s="233"/>
      <c r="CX3211" s="233"/>
      <c r="CY3211" s="233"/>
      <c r="CZ3211" s="233"/>
      <c r="DA3211" s="233"/>
      <c r="DB3211" s="233"/>
      <c r="DC3211" s="233"/>
      <c r="DD3211" s="233"/>
      <c r="DE3211" s="233"/>
      <c r="DF3211" s="233"/>
      <c r="DG3211" s="233"/>
      <c r="DH3211" s="233"/>
      <c r="DI3211" s="233"/>
      <c r="DJ3211" s="233"/>
      <c r="DK3211" s="233"/>
      <c r="DL3211" s="233"/>
      <c r="DM3211" s="233"/>
      <c r="DN3211" s="233"/>
      <c r="DO3211" s="233"/>
      <c r="DP3211" s="233"/>
      <c r="DQ3211" s="233"/>
      <c r="DR3211" s="233"/>
      <c r="DS3211" s="233"/>
    </row>
    <row r="3212" spans="1:123" ht="24" customHeight="1" x14ac:dyDescent="0.2">
      <c r="A3212" s="369"/>
      <c r="B3212" s="110"/>
      <c r="C3212" s="367" t="s">
        <v>604</v>
      </c>
      <c r="D3212" s="111"/>
      <c r="E3212" s="112"/>
      <c r="F3212" s="113"/>
      <c r="G3212" s="295"/>
    </row>
    <row r="3213" spans="1:123" s="232" customFormat="1" ht="24" customHeight="1" x14ac:dyDescent="0.2">
      <c r="A3213" s="229" t="str">
        <f t="shared" ref="A3213:A3226" si="963">IFERROR(VLOOKUP(C3213,Tabla_Insumos,4,FALSE),"")</f>
        <v/>
      </c>
      <c r="B3213" s="227" t="str">
        <f t="shared" ref="B3213:B3226" si="964">IFERROR(VLOOKUP(C3213,Tabla_Insumos,5,FALSE),"")</f>
        <v/>
      </c>
      <c r="C3213" s="228"/>
      <c r="D3213" s="229" t="str">
        <f t="shared" ref="D3213:D3226" si="965">IFERROR(VLOOKUP(C3213,Tabla_Insumos,2,FALSE),"")</f>
        <v/>
      </c>
      <c r="E3213" s="230"/>
      <c r="F3213" s="231">
        <f t="shared" ref="F3213:F3226" si="966">IFERROR(VLOOKUP(C3213,Tabla_Insumos,3,FALSE),0)</f>
        <v>0</v>
      </c>
      <c r="G3213" s="296">
        <f>ROUND(E3213*F3213,2)</f>
        <v>0</v>
      </c>
    </row>
    <row r="3214" spans="1:123" s="232" customFormat="1" ht="24" customHeight="1" x14ac:dyDescent="0.2">
      <c r="A3214" s="229" t="str">
        <f t="shared" si="963"/>
        <v/>
      </c>
      <c r="B3214" s="227" t="str">
        <f t="shared" si="964"/>
        <v/>
      </c>
      <c r="C3214" s="228"/>
      <c r="D3214" s="229" t="str">
        <f t="shared" si="965"/>
        <v/>
      </c>
      <c r="E3214" s="230"/>
      <c r="F3214" s="231">
        <f t="shared" si="966"/>
        <v>0</v>
      </c>
      <c r="G3214" s="296">
        <f t="shared" ref="G3214:G3226" si="967">ROUND(E3214*F3214,2)</f>
        <v>0</v>
      </c>
    </row>
    <row r="3215" spans="1:123" s="232" customFormat="1" ht="24" customHeight="1" x14ac:dyDescent="0.2">
      <c r="A3215" s="229" t="str">
        <f t="shared" si="963"/>
        <v/>
      </c>
      <c r="B3215" s="227" t="str">
        <f t="shared" si="964"/>
        <v/>
      </c>
      <c r="C3215" s="228"/>
      <c r="D3215" s="229" t="str">
        <f t="shared" si="965"/>
        <v/>
      </c>
      <c r="E3215" s="230"/>
      <c r="F3215" s="231">
        <f t="shared" si="966"/>
        <v>0</v>
      </c>
      <c r="G3215" s="296">
        <f t="shared" si="967"/>
        <v>0</v>
      </c>
    </row>
    <row r="3216" spans="1:123" s="232" customFormat="1" ht="24" customHeight="1" x14ac:dyDescent="0.2">
      <c r="A3216" s="229" t="str">
        <f t="shared" si="963"/>
        <v/>
      </c>
      <c r="B3216" s="227" t="str">
        <f t="shared" si="964"/>
        <v/>
      </c>
      <c r="C3216" s="228"/>
      <c r="D3216" s="229" t="str">
        <f t="shared" si="965"/>
        <v/>
      </c>
      <c r="E3216" s="230"/>
      <c r="F3216" s="231">
        <f t="shared" si="966"/>
        <v>0</v>
      </c>
      <c r="G3216" s="296">
        <f t="shared" si="967"/>
        <v>0</v>
      </c>
    </row>
    <row r="3217" spans="1:7" s="232" customFormat="1" ht="24" customHeight="1" x14ac:dyDescent="0.2">
      <c r="A3217" s="229" t="str">
        <f t="shared" si="963"/>
        <v/>
      </c>
      <c r="B3217" s="227" t="str">
        <f t="shared" si="964"/>
        <v/>
      </c>
      <c r="C3217" s="228"/>
      <c r="D3217" s="229" t="str">
        <f t="shared" si="965"/>
        <v/>
      </c>
      <c r="E3217" s="230"/>
      <c r="F3217" s="231">
        <f t="shared" si="966"/>
        <v>0</v>
      </c>
      <c r="G3217" s="296">
        <f t="shared" si="967"/>
        <v>0</v>
      </c>
    </row>
    <row r="3218" spans="1:7" s="232" customFormat="1" ht="24" customHeight="1" x14ac:dyDescent="0.2">
      <c r="A3218" s="229" t="str">
        <f t="shared" si="963"/>
        <v/>
      </c>
      <c r="B3218" s="227" t="str">
        <f t="shared" si="964"/>
        <v/>
      </c>
      <c r="C3218" s="228"/>
      <c r="D3218" s="229" t="str">
        <f t="shared" si="965"/>
        <v/>
      </c>
      <c r="E3218" s="230"/>
      <c r="F3218" s="231">
        <f t="shared" si="966"/>
        <v>0</v>
      </c>
      <c r="G3218" s="296">
        <f t="shared" si="967"/>
        <v>0</v>
      </c>
    </row>
    <row r="3219" spans="1:7" s="232" customFormat="1" ht="24" customHeight="1" x14ac:dyDescent="0.2">
      <c r="A3219" s="229" t="str">
        <f t="shared" si="963"/>
        <v/>
      </c>
      <c r="B3219" s="227" t="str">
        <f t="shared" si="964"/>
        <v/>
      </c>
      <c r="C3219" s="228"/>
      <c r="D3219" s="229" t="str">
        <f t="shared" si="965"/>
        <v/>
      </c>
      <c r="E3219" s="230"/>
      <c r="F3219" s="231">
        <f t="shared" si="966"/>
        <v>0</v>
      </c>
      <c r="G3219" s="296">
        <f t="shared" si="967"/>
        <v>0</v>
      </c>
    </row>
    <row r="3220" spans="1:7" s="232" customFormat="1" ht="24" customHeight="1" x14ac:dyDescent="0.2">
      <c r="A3220" s="229" t="str">
        <f t="shared" si="963"/>
        <v/>
      </c>
      <c r="B3220" s="227" t="str">
        <f t="shared" si="964"/>
        <v/>
      </c>
      <c r="C3220" s="228"/>
      <c r="D3220" s="229" t="str">
        <f t="shared" si="965"/>
        <v/>
      </c>
      <c r="E3220" s="230"/>
      <c r="F3220" s="231">
        <f t="shared" si="966"/>
        <v>0</v>
      </c>
      <c r="G3220" s="296">
        <f t="shared" si="967"/>
        <v>0</v>
      </c>
    </row>
    <row r="3221" spans="1:7" s="232" customFormat="1" ht="24" customHeight="1" x14ac:dyDescent="0.2">
      <c r="A3221" s="229" t="str">
        <f t="shared" si="963"/>
        <v/>
      </c>
      <c r="B3221" s="227" t="str">
        <f t="shared" si="964"/>
        <v/>
      </c>
      <c r="C3221" s="228"/>
      <c r="D3221" s="229" t="str">
        <f t="shared" si="965"/>
        <v/>
      </c>
      <c r="E3221" s="230"/>
      <c r="F3221" s="231">
        <f t="shared" si="966"/>
        <v>0</v>
      </c>
      <c r="G3221" s="296">
        <f t="shared" si="967"/>
        <v>0</v>
      </c>
    </row>
    <row r="3222" spans="1:7" s="232" customFormat="1" ht="24" customHeight="1" x14ac:dyDescent="0.2">
      <c r="A3222" s="229" t="str">
        <f t="shared" si="963"/>
        <v/>
      </c>
      <c r="B3222" s="227" t="str">
        <f t="shared" si="964"/>
        <v/>
      </c>
      <c r="C3222" s="228"/>
      <c r="D3222" s="229" t="str">
        <f t="shared" si="965"/>
        <v/>
      </c>
      <c r="E3222" s="230"/>
      <c r="F3222" s="231">
        <f t="shared" si="966"/>
        <v>0</v>
      </c>
      <c r="G3222" s="296">
        <f t="shared" si="967"/>
        <v>0</v>
      </c>
    </row>
    <row r="3223" spans="1:7" s="232" customFormat="1" ht="24" customHeight="1" x14ac:dyDescent="0.2">
      <c r="A3223" s="229" t="str">
        <f t="shared" si="963"/>
        <v/>
      </c>
      <c r="B3223" s="227" t="str">
        <f t="shared" si="964"/>
        <v/>
      </c>
      <c r="C3223" s="228"/>
      <c r="D3223" s="229" t="str">
        <f t="shared" si="965"/>
        <v/>
      </c>
      <c r="E3223" s="230"/>
      <c r="F3223" s="231">
        <f t="shared" si="966"/>
        <v>0</v>
      </c>
      <c r="G3223" s="296">
        <f t="shared" si="967"/>
        <v>0</v>
      </c>
    </row>
    <row r="3224" spans="1:7" s="232" customFormat="1" ht="24" customHeight="1" x14ac:dyDescent="0.2">
      <c r="A3224" s="229" t="str">
        <f t="shared" si="963"/>
        <v/>
      </c>
      <c r="B3224" s="227" t="str">
        <f t="shared" si="964"/>
        <v/>
      </c>
      <c r="C3224" s="228"/>
      <c r="D3224" s="229" t="str">
        <f t="shared" si="965"/>
        <v/>
      </c>
      <c r="E3224" s="230"/>
      <c r="F3224" s="231">
        <f t="shared" si="966"/>
        <v>0</v>
      </c>
      <c r="G3224" s="296">
        <f t="shared" si="967"/>
        <v>0</v>
      </c>
    </row>
    <row r="3225" spans="1:7" s="232" customFormat="1" ht="24" customHeight="1" x14ac:dyDescent="0.2">
      <c r="A3225" s="229" t="str">
        <f t="shared" si="963"/>
        <v/>
      </c>
      <c r="B3225" s="227" t="str">
        <f t="shared" si="964"/>
        <v/>
      </c>
      <c r="C3225" s="228"/>
      <c r="D3225" s="229" t="str">
        <f t="shared" si="965"/>
        <v/>
      </c>
      <c r="E3225" s="230"/>
      <c r="F3225" s="231">
        <f t="shared" si="966"/>
        <v>0</v>
      </c>
      <c r="G3225" s="296">
        <f t="shared" si="967"/>
        <v>0</v>
      </c>
    </row>
    <row r="3226" spans="1:7" s="232" customFormat="1" ht="24" customHeight="1" x14ac:dyDescent="0.2">
      <c r="A3226" s="229" t="str">
        <f t="shared" si="963"/>
        <v/>
      </c>
      <c r="B3226" s="227" t="str">
        <f t="shared" si="964"/>
        <v/>
      </c>
      <c r="C3226" s="228"/>
      <c r="D3226" s="229" t="str">
        <f t="shared" si="965"/>
        <v/>
      </c>
      <c r="E3226" s="230"/>
      <c r="F3226" s="231">
        <f t="shared" si="966"/>
        <v>0</v>
      </c>
      <c r="G3226" s="296">
        <f t="shared" si="967"/>
        <v>0</v>
      </c>
    </row>
    <row r="3227" spans="1:7" ht="24" customHeight="1" x14ac:dyDescent="0.2">
      <c r="A3227" s="297"/>
      <c r="B3227" s="97"/>
      <c r="C3227" s="97"/>
      <c r="D3227" s="103"/>
      <c r="E3227" s="104"/>
      <c r="F3227" s="368" t="s">
        <v>31</v>
      </c>
      <c r="G3227" s="298">
        <f>SUBTOTAL(9,G3213:G3226)</f>
        <v>0</v>
      </c>
    </row>
    <row r="3228" spans="1:7" ht="24" customHeight="1" x14ac:dyDescent="0.2">
      <c r="A3228" s="297"/>
      <c r="B3228" s="97"/>
      <c r="C3228" s="366" t="s">
        <v>605</v>
      </c>
      <c r="D3228" s="103"/>
      <c r="E3228" s="104"/>
      <c r="F3228" s="105"/>
      <c r="G3228" s="299"/>
    </row>
    <row r="3229" spans="1:7" s="232" customFormat="1" ht="24" customHeight="1" x14ac:dyDescent="0.2">
      <c r="A3229" s="229" t="str">
        <f t="shared" ref="A3229:A3236" si="968">IFERROR(VLOOKUP(C3229,Tabla_Insumos,4,FALSE),"")</f>
        <v/>
      </c>
      <c r="B3229" s="227">
        <f t="shared" ref="B3229:B3236" si="969">IFERROR(VLOOKUP(A3229,Tabla_Indices,5,FALSE),"")</f>
        <v>0</v>
      </c>
      <c r="C3229" s="228"/>
      <c r="D3229" s="229" t="str">
        <f t="shared" ref="D3229:D3236" si="970">IFERROR(VLOOKUP(C3229,Tabla_Insumos,2,FALSE),"")</f>
        <v/>
      </c>
      <c r="E3229" s="230"/>
      <c r="F3229" s="231">
        <f t="shared" ref="F3229:F3236" si="971">IFERROR(VLOOKUP(C3229,Tabla_Insumos,3,FALSE),0)</f>
        <v>0</v>
      </c>
      <c r="G3229" s="296">
        <f>ROUND(E3229*F3229,2)</f>
        <v>0</v>
      </c>
    </row>
    <row r="3230" spans="1:7" s="232" customFormat="1" ht="24" customHeight="1" x14ac:dyDescent="0.2">
      <c r="A3230" s="229" t="str">
        <f t="shared" si="968"/>
        <v/>
      </c>
      <c r="B3230" s="227">
        <f t="shared" si="969"/>
        <v>0</v>
      </c>
      <c r="C3230" s="228"/>
      <c r="D3230" s="229" t="str">
        <f t="shared" si="970"/>
        <v/>
      </c>
      <c r="E3230" s="230"/>
      <c r="F3230" s="231">
        <f t="shared" si="971"/>
        <v>0</v>
      </c>
      <c r="G3230" s="296">
        <f>ROUND(E3230*F3230,2)</f>
        <v>0</v>
      </c>
    </row>
    <row r="3231" spans="1:7" s="232" customFormat="1" ht="24" customHeight="1" x14ac:dyDescent="0.2">
      <c r="A3231" s="229" t="str">
        <f t="shared" si="968"/>
        <v/>
      </c>
      <c r="B3231" s="227">
        <f t="shared" si="969"/>
        <v>0</v>
      </c>
      <c r="C3231" s="228"/>
      <c r="D3231" s="229" t="str">
        <f t="shared" si="970"/>
        <v/>
      </c>
      <c r="E3231" s="230"/>
      <c r="F3231" s="231">
        <f t="shared" si="971"/>
        <v>0</v>
      </c>
      <c r="G3231" s="296">
        <f t="shared" ref="G3231:G3236" si="972">ROUND(E3231*F3231,2)</f>
        <v>0</v>
      </c>
    </row>
    <row r="3232" spans="1:7" s="232" customFormat="1" ht="24" customHeight="1" x14ac:dyDescent="0.2">
      <c r="A3232" s="229" t="str">
        <f t="shared" si="968"/>
        <v/>
      </c>
      <c r="B3232" s="227">
        <f t="shared" si="969"/>
        <v>0</v>
      </c>
      <c r="C3232" s="228"/>
      <c r="D3232" s="229" t="str">
        <f t="shared" si="970"/>
        <v/>
      </c>
      <c r="E3232" s="230"/>
      <c r="F3232" s="231">
        <f t="shared" si="971"/>
        <v>0</v>
      </c>
      <c r="G3232" s="296">
        <f t="shared" si="972"/>
        <v>0</v>
      </c>
    </row>
    <row r="3233" spans="1:7" s="232" customFormat="1" ht="24" customHeight="1" x14ac:dyDescent="0.2">
      <c r="A3233" s="229" t="str">
        <f t="shared" si="968"/>
        <v/>
      </c>
      <c r="B3233" s="227">
        <f t="shared" si="969"/>
        <v>0</v>
      </c>
      <c r="C3233" s="228"/>
      <c r="D3233" s="229" t="str">
        <f t="shared" si="970"/>
        <v/>
      </c>
      <c r="E3233" s="230"/>
      <c r="F3233" s="231">
        <f t="shared" si="971"/>
        <v>0</v>
      </c>
      <c r="G3233" s="296">
        <f t="shared" si="972"/>
        <v>0</v>
      </c>
    </row>
    <row r="3234" spans="1:7" s="232" customFormat="1" ht="24" customHeight="1" x14ac:dyDescent="0.2">
      <c r="A3234" s="229" t="str">
        <f t="shared" si="968"/>
        <v/>
      </c>
      <c r="B3234" s="227">
        <f t="shared" si="969"/>
        <v>0</v>
      </c>
      <c r="C3234" s="228"/>
      <c r="D3234" s="229" t="str">
        <f t="shared" si="970"/>
        <v/>
      </c>
      <c r="E3234" s="230"/>
      <c r="F3234" s="231">
        <f t="shared" si="971"/>
        <v>0</v>
      </c>
      <c r="G3234" s="296">
        <f t="shared" si="972"/>
        <v>0</v>
      </c>
    </row>
    <row r="3235" spans="1:7" s="232" customFormat="1" ht="24" customHeight="1" x14ac:dyDescent="0.2">
      <c r="A3235" s="229" t="str">
        <f t="shared" si="968"/>
        <v/>
      </c>
      <c r="B3235" s="227">
        <f t="shared" si="969"/>
        <v>0</v>
      </c>
      <c r="C3235" s="228"/>
      <c r="D3235" s="229" t="str">
        <f t="shared" si="970"/>
        <v/>
      </c>
      <c r="E3235" s="230"/>
      <c r="F3235" s="231">
        <f t="shared" si="971"/>
        <v>0</v>
      </c>
      <c r="G3235" s="296">
        <f t="shared" si="972"/>
        <v>0</v>
      </c>
    </row>
    <row r="3236" spans="1:7" s="232" customFormat="1" ht="24" customHeight="1" x14ac:dyDescent="0.2">
      <c r="A3236" s="229" t="str">
        <f t="shared" si="968"/>
        <v/>
      </c>
      <c r="B3236" s="227">
        <f t="shared" si="969"/>
        <v>0</v>
      </c>
      <c r="C3236" s="228"/>
      <c r="D3236" s="229" t="str">
        <f t="shared" si="970"/>
        <v/>
      </c>
      <c r="E3236" s="230"/>
      <c r="F3236" s="231">
        <f t="shared" si="971"/>
        <v>0</v>
      </c>
      <c r="G3236" s="296">
        <f t="shared" si="972"/>
        <v>0</v>
      </c>
    </row>
    <row r="3237" spans="1:7" ht="24" customHeight="1" x14ac:dyDescent="0.2">
      <c r="A3237" s="297"/>
      <c r="B3237" s="97"/>
      <c r="C3237" s="97"/>
      <c r="D3237" s="103"/>
      <c r="E3237" s="104"/>
      <c r="F3237" s="368" t="s">
        <v>32</v>
      </c>
      <c r="G3237" s="298">
        <f>SUBTOTAL(9,G3229:G3236)</f>
        <v>0</v>
      </c>
    </row>
    <row r="3238" spans="1:7" ht="24" customHeight="1" x14ac:dyDescent="0.2">
      <c r="A3238" s="297"/>
      <c r="B3238" s="97"/>
      <c r="C3238" s="366" t="s">
        <v>606</v>
      </c>
      <c r="D3238" s="103"/>
      <c r="E3238" s="104"/>
      <c r="F3238" s="105"/>
      <c r="G3238" s="299"/>
    </row>
    <row r="3239" spans="1:7" s="232" customFormat="1" ht="24" customHeight="1" x14ac:dyDescent="0.2">
      <c r="A3239" s="229" t="str">
        <f t="shared" ref="A3239:A3247" si="973">IFERROR(VLOOKUP(C3239,Tabla_Insumos,4,FALSE),"")</f>
        <v/>
      </c>
      <c r="B3239" s="227" t="str">
        <f t="shared" ref="B3239:B3247" si="974">IFERROR(VLOOKUP(C3239,Tabla_Insumos,5,FALSE),"")</f>
        <v/>
      </c>
      <c r="C3239" s="228"/>
      <c r="D3239" s="229" t="str">
        <f t="shared" ref="D3239:D3247" si="975">IFERROR(VLOOKUP(C3239,Tabla_Insumos,2,FALSE),"")</f>
        <v/>
      </c>
      <c r="E3239" s="230"/>
      <c r="F3239" s="231">
        <f t="shared" ref="F3239:F3247" si="976">IFERROR(VLOOKUP(C3239,Tabla_Insumos,3,FALSE),0)</f>
        <v>0</v>
      </c>
      <c r="G3239" s="296">
        <f t="shared" ref="G3239:G3247" si="977">ROUND(E3239*F3239,2)</f>
        <v>0</v>
      </c>
    </row>
    <row r="3240" spans="1:7" s="232" customFormat="1" ht="24" customHeight="1" x14ac:dyDescent="0.2">
      <c r="A3240" s="229" t="str">
        <f t="shared" si="973"/>
        <v/>
      </c>
      <c r="B3240" s="227" t="str">
        <f t="shared" si="974"/>
        <v/>
      </c>
      <c r="C3240" s="228"/>
      <c r="D3240" s="229" t="str">
        <f t="shared" si="975"/>
        <v/>
      </c>
      <c r="E3240" s="230"/>
      <c r="F3240" s="231">
        <f t="shared" si="976"/>
        <v>0</v>
      </c>
      <c r="G3240" s="296">
        <f t="shared" si="977"/>
        <v>0</v>
      </c>
    </row>
    <row r="3241" spans="1:7" s="232" customFormat="1" ht="24" customHeight="1" x14ac:dyDescent="0.2">
      <c r="A3241" s="229" t="str">
        <f t="shared" si="973"/>
        <v/>
      </c>
      <c r="B3241" s="227" t="str">
        <f t="shared" si="974"/>
        <v/>
      </c>
      <c r="C3241" s="228"/>
      <c r="D3241" s="229" t="str">
        <f t="shared" si="975"/>
        <v/>
      </c>
      <c r="E3241" s="230"/>
      <c r="F3241" s="231">
        <f t="shared" si="976"/>
        <v>0</v>
      </c>
      <c r="G3241" s="296">
        <f t="shared" si="977"/>
        <v>0</v>
      </c>
    </row>
    <row r="3242" spans="1:7" s="232" customFormat="1" ht="24" customHeight="1" x14ac:dyDescent="0.2">
      <c r="A3242" s="229" t="str">
        <f t="shared" si="973"/>
        <v/>
      </c>
      <c r="B3242" s="227" t="str">
        <f t="shared" si="974"/>
        <v/>
      </c>
      <c r="C3242" s="228"/>
      <c r="D3242" s="229" t="str">
        <f t="shared" si="975"/>
        <v/>
      </c>
      <c r="E3242" s="230"/>
      <c r="F3242" s="231">
        <f t="shared" si="976"/>
        <v>0</v>
      </c>
      <c r="G3242" s="296">
        <f t="shared" si="977"/>
        <v>0</v>
      </c>
    </row>
    <row r="3243" spans="1:7" s="232" customFormat="1" ht="24" customHeight="1" x14ac:dyDescent="0.2">
      <c r="A3243" s="229" t="str">
        <f t="shared" si="973"/>
        <v/>
      </c>
      <c r="B3243" s="227" t="str">
        <f t="shared" si="974"/>
        <v/>
      </c>
      <c r="C3243" s="228"/>
      <c r="D3243" s="229" t="str">
        <f t="shared" si="975"/>
        <v/>
      </c>
      <c r="E3243" s="230"/>
      <c r="F3243" s="231">
        <f t="shared" si="976"/>
        <v>0</v>
      </c>
      <c r="G3243" s="296">
        <f t="shared" si="977"/>
        <v>0</v>
      </c>
    </row>
    <row r="3244" spans="1:7" s="232" customFormat="1" ht="24" customHeight="1" x14ac:dyDescent="0.2">
      <c r="A3244" s="229" t="str">
        <f t="shared" si="973"/>
        <v/>
      </c>
      <c r="B3244" s="227" t="str">
        <f t="shared" si="974"/>
        <v/>
      </c>
      <c r="C3244" s="228"/>
      <c r="D3244" s="229" t="str">
        <f t="shared" si="975"/>
        <v/>
      </c>
      <c r="E3244" s="230"/>
      <c r="F3244" s="231">
        <f t="shared" si="976"/>
        <v>0</v>
      </c>
      <c r="G3244" s="296">
        <f t="shared" si="977"/>
        <v>0</v>
      </c>
    </row>
    <row r="3245" spans="1:7" s="232" customFormat="1" ht="24" customHeight="1" x14ac:dyDescent="0.2">
      <c r="A3245" s="229" t="str">
        <f t="shared" si="973"/>
        <v/>
      </c>
      <c r="B3245" s="227" t="str">
        <f t="shared" si="974"/>
        <v/>
      </c>
      <c r="C3245" s="228"/>
      <c r="D3245" s="229" t="str">
        <f t="shared" si="975"/>
        <v/>
      </c>
      <c r="E3245" s="230"/>
      <c r="F3245" s="231">
        <f t="shared" si="976"/>
        <v>0</v>
      </c>
      <c r="G3245" s="296">
        <f t="shared" si="977"/>
        <v>0</v>
      </c>
    </row>
    <row r="3246" spans="1:7" s="232" customFormat="1" ht="24" customHeight="1" x14ac:dyDescent="0.2">
      <c r="A3246" s="229" t="str">
        <f t="shared" si="973"/>
        <v/>
      </c>
      <c r="B3246" s="227" t="str">
        <f t="shared" si="974"/>
        <v/>
      </c>
      <c r="C3246" s="228"/>
      <c r="D3246" s="229" t="str">
        <f t="shared" si="975"/>
        <v/>
      </c>
      <c r="E3246" s="230"/>
      <c r="F3246" s="231">
        <f t="shared" si="976"/>
        <v>0</v>
      </c>
      <c r="G3246" s="296">
        <f t="shared" si="977"/>
        <v>0</v>
      </c>
    </row>
    <row r="3247" spans="1:7" s="232" customFormat="1" ht="24" customHeight="1" x14ac:dyDescent="0.2">
      <c r="A3247" s="229" t="str">
        <f t="shared" si="973"/>
        <v/>
      </c>
      <c r="B3247" s="227" t="str">
        <f t="shared" si="974"/>
        <v/>
      </c>
      <c r="C3247" s="228"/>
      <c r="D3247" s="229" t="str">
        <f t="shared" si="975"/>
        <v/>
      </c>
      <c r="E3247" s="230"/>
      <c r="F3247" s="231">
        <f t="shared" si="976"/>
        <v>0</v>
      </c>
      <c r="G3247" s="296">
        <f t="shared" si="977"/>
        <v>0</v>
      </c>
    </row>
    <row r="3248" spans="1:7" ht="24" customHeight="1" x14ac:dyDescent="0.2">
      <c r="A3248" s="300"/>
      <c r="B3248" s="103"/>
      <c r="C3248" s="97"/>
      <c r="D3248" s="103"/>
      <c r="E3248" s="104"/>
      <c r="F3248" s="368" t="s">
        <v>33</v>
      </c>
      <c r="G3248" s="298">
        <f>SUBTOTAL(9,G3239:G3247)</f>
        <v>0</v>
      </c>
    </row>
    <row r="3249" spans="1:123" ht="24" customHeight="1" x14ac:dyDescent="0.2">
      <c r="A3249" s="301"/>
      <c r="B3249" s="103"/>
      <c r="C3249" s="97"/>
      <c r="D3249" s="103"/>
      <c r="E3249" s="104"/>
      <c r="F3249" s="105"/>
      <c r="G3249" s="299"/>
    </row>
    <row r="3250" spans="1:123" ht="24" customHeight="1" x14ac:dyDescent="0.2">
      <c r="A3250" s="302" t="str">
        <f>B3208</f>
        <v/>
      </c>
      <c r="B3250" s="303" t="str">
        <f>C3208</f>
        <v/>
      </c>
      <c r="C3250" s="111"/>
      <c r="D3250" s="111" t="s">
        <v>34</v>
      </c>
      <c r="E3250" s="112"/>
      <c r="F3250" s="305" t="s">
        <v>35</v>
      </c>
      <c r="G3250" s="304">
        <f>SUBTOTAL(9,G3213:G3249)</f>
        <v>0</v>
      </c>
    </row>
    <row r="3252" spans="1:123" ht="24" customHeight="1" x14ac:dyDescent="0.2">
      <c r="A3252" s="284" t="s">
        <v>37</v>
      </c>
      <c r="B3252" s="285"/>
      <c r="C3252" s="285"/>
      <c r="D3252" s="285"/>
      <c r="E3252" s="285"/>
      <c r="F3252" s="285"/>
      <c r="G3252" s="286"/>
    </row>
    <row r="3253" spans="1:123" ht="24" customHeight="1" x14ac:dyDescent="0.2">
      <c r="A3253" s="287" t="s">
        <v>602</v>
      </c>
      <c r="B3253" s="99" t="str">
        <f>Comitente</f>
        <v>DIRECCION PROVINCIAL REDES DE GAS</v>
      </c>
      <c r="C3253" s="94"/>
      <c r="D3253" s="100"/>
      <c r="E3253" s="100"/>
      <c r="F3253" s="101"/>
      <c r="G3253" s="288"/>
    </row>
    <row r="3254" spans="1:123" ht="24" customHeight="1" x14ac:dyDescent="0.2">
      <c r="A3254" s="287" t="s">
        <v>603</v>
      </c>
      <c r="B3254" s="99">
        <f>Contratista</f>
        <v>0</v>
      </c>
      <c r="C3254" s="95"/>
      <c r="D3254" s="95"/>
      <c r="E3254" s="95"/>
      <c r="F3254" s="102"/>
      <c r="G3254" s="289"/>
    </row>
    <row r="3255" spans="1:123" ht="24" customHeight="1" x14ac:dyDescent="0.2">
      <c r="A3255" s="287" t="s">
        <v>24</v>
      </c>
      <c r="B3255" s="99" t="str">
        <f>Obra</f>
        <v>“SERVICIO de MANTENIMIENTO de las INSTALACIONES de GAS en los ESTABLECIMIENTOS EDUCATIVOS”</v>
      </c>
      <c r="C3255" s="95"/>
      <c r="D3255" s="95"/>
      <c r="E3255" s="95"/>
      <c r="F3255" s="102" t="s">
        <v>38</v>
      </c>
      <c r="G3255" s="290">
        <f>Fecha_Base</f>
        <v>0</v>
      </c>
    </row>
    <row r="3256" spans="1:123" ht="24" customHeight="1" x14ac:dyDescent="0.2">
      <c r="A3256" s="291" t="s">
        <v>601</v>
      </c>
      <c r="B3256" s="96" t="str">
        <f>Ubicación</f>
        <v>DEPARTAMENTO JACHAL A</v>
      </c>
      <c r="C3256" s="96"/>
      <c r="D3256" s="103"/>
      <c r="E3256" s="104"/>
      <c r="F3256" s="105"/>
      <c r="G3256" s="292"/>
    </row>
    <row r="3257" spans="1:123" ht="24" customHeight="1" x14ac:dyDescent="0.2">
      <c r="A3257" s="291" t="s">
        <v>39</v>
      </c>
      <c r="B3257" s="106" t="str">
        <f>IFERROR(VALUE(LEFT(B3258,FIND(".",B3258)-1)),"")</f>
        <v/>
      </c>
      <c r="C3257" s="97" t="str">
        <f>IFERROR(VLOOKUP(B3257,Tabla_CyP,2,FALSE),"")</f>
        <v/>
      </c>
      <c r="D3257" s="97"/>
      <c r="E3257" s="104"/>
      <c r="F3257" s="105"/>
      <c r="G3257" s="292"/>
    </row>
    <row r="3258" spans="1:123" ht="24" customHeight="1" x14ac:dyDescent="0.2">
      <c r="A3258" s="291" t="s">
        <v>25</v>
      </c>
      <c r="B3258" s="107" t="str">
        <f>IFERROR(VLOOKUP(COUNTIF($A$1:A3258,"ANALISIS DE PRECIOS"),Tabla_NumeroItem,2,FALSE),"")</f>
        <v/>
      </c>
      <c r="C3258" s="97" t="str">
        <f>IFERROR(VLOOKUP(B3258,Tabla_CyP,2,FALSE),"")</f>
        <v/>
      </c>
      <c r="D3258" s="103"/>
      <c r="E3258" s="104"/>
      <c r="F3258" s="102" t="s">
        <v>26</v>
      </c>
      <c r="G3258" s="293" t="str">
        <f>IFERROR(VLOOKUP(B3258,Tabla_CyP,4,FALSE),"")</f>
        <v/>
      </c>
    </row>
    <row r="3259" spans="1:123" ht="24" customHeight="1" x14ac:dyDescent="0.2">
      <c r="A3259" s="291"/>
      <c r="B3259" s="96"/>
      <c r="C3259" s="97"/>
      <c r="D3259" s="103"/>
      <c r="E3259" s="104"/>
      <c r="F3259" s="105"/>
      <c r="G3259" s="292"/>
    </row>
    <row r="3260" spans="1:123" ht="24" customHeight="1" x14ac:dyDescent="0.2">
      <c r="A3260" s="389" t="s">
        <v>507</v>
      </c>
      <c r="B3260" s="390"/>
      <c r="C3260" s="391" t="s">
        <v>0</v>
      </c>
      <c r="D3260" s="391" t="s">
        <v>27</v>
      </c>
      <c r="E3260" s="393" t="s">
        <v>28</v>
      </c>
      <c r="F3260" s="387" t="s">
        <v>29</v>
      </c>
      <c r="G3260" s="387" t="s">
        <v>30</v>
      </c>
    </row>
    <row r="3261" spans="1:123" s="109" customFormat="1" ht="24" customHeight="1" x14ac:dyDescent="0.2">
      <c r="A3261" s="108" t="s">
        <v>508</v>
      </c>
      <c r="B3261" s="108" t="s">
        <v>509</v>
      </c>
      <c r="C3261" s="392"/>
      <c r="D3261" s="392"/>
      <c r="E3261" s="394"/>
      <c r="F3261" s="388"/>
      <c r="G3261" s="388"/>
      <c r="H3261" s="233"/>
      <c r="I3261" s="233"/>
      <c r="J3261" s="233"/>
      <c r="K3261" s="233"/>
      <c r="L3261" s="233"/>
      <c r="M3261" s="233"/>
      <c r="N3261" s="233"/>
      <c r="O3261" s="233"/>
      <c r="P3261" s="233"/>
      <c r="Q3261" s="233"/>
      <c r="R3261" s="233"/>
      <c r="S3261" s="233"/>
      <c r="T3261" s="233"/>
      <c r="U3261" s="233"/>
      <c r="V3261" s="233"/>
      <c r="W3261" s="233"/>
      <c r="X3261" s="233"/>
      <c r="Y3261" s="233"/>
      <c r="Z3261" s="233"/>
      <c r="AA3261" s="233"/>
      <c r="AB3261" s="233"/>
      <c r="AC3261" s="233"/>
      <c r="AD3261" s="233"/>
      <c r="AE3261" s="233"/>
      <c r="AF3261" s="233"/>
      <c r="AG3261" s="233"/>
      <c r="AH3261" s="233"/>
      <c r="AI3261" s="233"/>
      <c r="AJ3261" s="233"/>
      <c r="AK3261" s="233"/>
      <c r="AL3261" s="233"/>
      <c r="AM3261" s="233"/>
      <c r="AN3261" s="233"/>
      <c r="AO3261" s="233"/>
      <c r="AP3261" s="233"/>
      <c r="AQ3261" s="233"/>
      <c r="AR3261" s="233"/>
      <c r="AS3261" s="233"/>
      <c r="AT3261" s="233"/>
      <c r="AU3261" s="233"/>
      <c r="AV3261" s="233"/>
      <c r="AW3261" s="233"/>
      <c r="AX3261" s="233"/>
      <c r="AY3261" s="233"/>
      <c r="AZ3261" s="233"/>
      <c r="BA3261" s="233"/>
      <c r="BB3261" s="233"/>
      <c r="BC3261" s="233"/>
      <c r="BD3261" s="233"/>
      <c r="BE3261" s="233"/>
      <c r="BF3261" s="233"/>
      <c r="BG3261" s="233"/>
      <c r="BH3261" s="233"/>
      <c r="BI3261" s="233"/>
      <c r="BJ3261" s="233"/>
      <c r="BK3261" s="233"/>
      <c r="BL3261" s="233"/>
      <c r="BM3261" s="233"/>
      <c r="BN3261" s="233"/>
      <c r="BO3261" s="233"/>
      <c r="BP3261" s="233"/>
      <c r="BQ3261" s="233"/>
      <c r="BR3261" s="233"/>
      <c r="BS3261" s="233"/>
      <c r="BT3261" s="233"/>
      <c r="BU3261" s="233"/>
      <c r="BV3261" s="233"/>
      <c r="BW3261" s="233"/>
      <c r="BX3261" s="233"/>
      <c r="BY3261" s="233"/>
      <c r="BZ3261" s="233"/>
      <c r="CA3261" s="233"/>
      <c r="CB3261" s="233"/>
      <c r="CC3261" s="233"/>
      <c r="CD3261" s="233"/>
      <c r="CE3261" s="233"/>
      <c r="CF3261" s="233"/>
      <c r="CG3261" s="233"/>
      <c r="CH3261" s="233"/>
      <c r="CI3261" s="233"/>
      <c r="CJ3261" s="233"/>
      <c r="CK3261" s="233"/>
      <c r="CL3261" s="233"/>
      <c r="CM3261" s="233"/>
      <c r="CN3261" s="233"/>
      <c r="CO3261" s="233"/>
      <c r="CP3261" s="233"/>
      <c r="CQ3261" s="233"/>
      <c r="CR3261" s="233"/>
      <c r="CS3261" s="233"/>
      <c r="CT3261" s="233"/>
      <c r="CU3261" s="233"/>
      <c r="CV3261" s="233"/>
      <c r="CW3261" s="233"/>
      <c r="CX3261" s="233"/>
      <c r="CY3261" s="233"/>
      <c r="CZ3261" s="233"/>
      <c r="DA3261" s="233"/>
      <c r="DB3261" s="233"/>
      <c r="DC3261" s="233"/>
      <c r="DD3261" s="233"/>
      <c r="DE3261" s="233"/>
      <c r="DF3261" s="233"/>
      <c r="DG3261" s="233"/>
      <c r="DH3261" s="233"/>
      <c r="DI3261" s="233"/>
      <c r="DJ3261" s="233"/>
      <c r="DK3261" s="233"/>
      <c r="DL3261" s="233"/>
      <c r="DM3261" s="233"/>
      <c r="DN3261" s="233"/>
      <c r="DO3261" s="233"/>
      <c r="DP3261" s="233"/>
      <c r="DQ3261" s="233"/>
      <c r="DR3261" s="233"/>
      <c r="DS3261" s="233"/>
    </row>
    <row r="3262" spans="1:123" ht="24" customHeight="1" x14ac:dyDescent="0.2">
      <c r="A3262" s="369"/>
      <c r="B3262" s="110"/>
      <c r="C3262" s="367" t="s">
        <v>604</v>
      </c>
      <c r="D3262" s="111"/>
      <c r="E3262" s="112"/>
      <c r="F3262" s="113"/>
      <c r="G3262" s="295"/>
    </row>
    <row r="3263" spans="1:123" s="232" customFormat="1" ht="24" customHeight="1" x14ac:dyDescent="0.2">
      <c r="A3263" s="229" t="str">
        <f t="shared" ref="A3263:A3276" si="978">IFERROR(VLOOKUP(C3263,Tabla_Insumos,4,FALSE),"")</f>
        <v/>
      </c>
      <c r="B3263" s="227" t="str">
        <f t="shared" ref="B3263:B3276" si="979">IFERROR(VLOOKUP(C3263,Tabla_Insumos,5,FALSE),"")</f>
        <v/>
      </c>
      <c r="C3263" s="228"/>
      <c r="D3263" s="229" t="str">
        <f t="shared" ref="D3263:D3276" si="980">IFERROR(VLOOKUP(C3263,Tabla_Insumos,2,FALSE),"")</f>
        <v/>
      </c>
      <c r="E3263" s="230"/>
      <c r="F3263" s="231">
        <f t="shared" ref="F3263:F3276" si="981">IFERROR(VLOOKUP(C3263,Tabla_Insumos,3,FALSE),0)</f>
        <v>0</v>
      </c>
      <c r="G3263" s="296">
        <f>ROUND(E3263*F3263,2)</f>
        <v>0</v>
      </c>
    </row>
    <row r="3264" spans="1:123" s="232" customFormat="1" ht="24" customHeight="1" x14ac:dyDescent="0.2">
      <c r="A3264" s="229" t="str">
        <f t="shared" si="978"/>
        <v/>
      </c>
      <c r="B3264" s="227" t="str">
        <f t="shared" si="979"/>
        <v/>
      </c>
      <c r="C3264" s="228"/>
      <c r="D3264" s="229" t="str">
        <f t="shared" si="980"/>
        <v/>
      </c>
      <c r="E3264" s="230"/>
      <c r="F3264" s="231">
        <f t="shared" si="981"/>
        <v>0</v>
      </c>
      <c r="G3264" s="296">
        <f t="shared" ref="G3264:G3276" si="982">ROUND(E3264*F3264,2)</f>
        <v>0</v>
      </c>
    </row>
    <row r="3265" spans="1:7" s="232" customFormat="1" ht="24" customHeight="1" x14ac:dyDescent="0.2">
      <c r="A3265" s="229" t="str">
        <f t="shared" si="978"/>
        <v/>
      </c>
      <c r="B3265" s="227" t="str">
        <f t="shared" si="979"/>
        <v/>
      </c>
      <c r="C3265" s="228"/>
      <c r="D3265" s="229" t="str">
        <f t="shared" si="980"/>
        <v/>
      </c>
      <c r="E3265" s="230"/>
      <c r="F3265" s="231">
        <f t="shared" si="981"/>
        <v>0</v>
      </c>
      <c r="G3265" s="296">
        <f t="shared" si="982"/>
        <v>0</v>
      </c>
    </row>
    <row r="3266" spans="1:7" s="232" customFormat="1" ht="24" customHeight="1" x14ac:dyDescent="0.2">
      <c r="A3266" s="229" t="str">
        <f t="shared" si="978"/>
        <v/>
      </c>
      <c r="B3266" s="227" t="str">
        <f t="shared" si="979"/>
        <v/>
      </c>
      <c r="C3266" s="228"/>
      <c r="D3266" s="229" t="str">
        <f t="shared" si="980"/>
        <v/>
      </c>
      <c r="E3266" s="230"/>
      <c r="F3266" s="231">
        <f t="shared" si="981"/>
        <v>0</v>
      </c>
      <c r="G3266" s="296">
        <f t="shared" si="982"/>
        <v>0</v>
      </c>
    </row>
    <row r="3267" spans="1:7" s="232" customFormat="1" ht="24" customHeight="1" x14ac:dyDescent="0.2">
      <c r="A3267" s="229" t="str">
        <f t="shared" si="978"/>
        <v/>
      </c>
      <c r="B3267" s="227" t="str">
        <f t="shared" si="979"/>
        <v/>
      </c>
      <c r="C3267" s="228"/>
      <c r="D3267" s="229" t="str">
        <f t="shared" si="980"/>
        <v/>
      </c>
      <c r="E3267" s="230"/>
      <c r="F3267" s="231">
        <f t="shared" si="981"/>
        <v>0</v>
      </c>
      <c r="G3267" s="296">
        <f t="shared" si="982"/>
        <v>0</v>
      </c>
    </row>
    <row r="3268" spans="1:7" s="232" customFormat="1" ht="24" customHeight="1" x14ac:dyDescent="0.2">
      <c r="A3268" s="229" t="str">
        <f t="shared" si="978"/>
        <v/>
      </c>
      <c r="B3268" s="227" t="str">
        <f t="shared" si="979"/>
        <v/>
      </c>
      <c r="C3268" s="228"/>
      <c r="D3268" s="229" t="str">
        <f t="shared" si="980"/>
        <v/>
      </c>
      <c r="E3268" s="230"/>
      <c r="F3268" s="231">
        <f t="shared" si="981"/>
        <v>0</v>
      </c>
      <c r="G3268" s="296">
        <f t="shared" si="982"/>
        <v>0</v>
      </c>
    </row>
    <row r="3269" spans="1:7" s="232" customFormat="1" ht="24" customHeight="1" x14ac:dyDescent="0.2">
      <c r="A3269" s="229" t="str">
        <f t="shared" si="978"/>
        <v/>
      </c>
      <c r="B3269" s="227" t="str">
        <f t="shared" si="979"/>
        <v/>
      </c>
      <c r="C3269" s="228"/>
      <c r="D3269" s="229" t="str">
        <f t="shared" si="980"/>
        <v/>
      </c>
      <c r="E3269" s="230"/>
      <c r="F3269" s="231">
        <f t="shared" si="981"/>
        <v>0</v>
      </c>
      <c r="G3269" s="296">
        <f t="shared" si="982"/>
        <v>0</v>
      </c>
    </row>
    <row r="3270" spans="1:7" s="232" customFormat="1" ht="24" customHeight="1" x14ac:dyDescent="0.2">
      <c r="A3270" s="229" t="str">
        <f t="shared" si="978"/>
        <v/>
      </c>
      <c r="B3270" s="227" t="str">
        <f t="shared" si="979"/>
        <v/>
      </c>
      <c r="C3270" s="228"/>
      <c r="D3270" s="229" t="str">
        <f t="shared" si="980"/>
        <v/>
      </c>
      <c r="E3270" s="230"/>
      <c r="F3270" s="231">
        <f t="shared" si="981"/>
        <v>0</v>
      </c>
      <c r="G3270" s="296">
        <f t="shared" si="982"/>
        <v>0</v>
      </c>
    </row>
    <row r="3271" spans="1:7" s="232" customFormat="1" ht="24" customHeight="1" x14ac:dyDescent="0.2">
      <c r="A3271" s="229" t="str">
        <f t="shared" si="978"/>
        <v/>
      </c>
      <c r="B3271" s="227" t="str">
        <f t="shared" si="979"/>
        <v/>
      </c>
      <c r="C3271" s="228"/>
      <c r="D3271" s="229" t="str">
        <f t="shared" si="980"/>
        <v/>
      </c>
      <c r="E3271" s="230"/>
      <c r="F3271" s="231">
        <f t="shared" si="981"/>
        <v>0</v>
      </c>
      <c r="G3271" s="296">
        <f t="shared" si="982"/>
        <v>0</v>
      </c>
    </row>
    <row r="3272" spans="1:7" s="232" customFormat="1" ht="24" customHeight="1" x14ac:dyDescent="0.2">
      <c r="A3272" s="229" t="str">
        <f t="shared" si="978"/>
        <v/>
      </c>
      <c r="B3272" s="227" t="str">
        <f t="shared" si="979"/>
        <v/>
      </c>
      <c r="C3272" s="228"/>
      <c r="D3272" s="229" t="str">
        <f t="shared" si="980"/>
        <v/>
      </c>
      <c r="E3272" s="230"/>
      <c r="F3272" s="231">
        <f t="shared" si="981"/>
        <v>0</v>
      </c>
      <c r="G3272" s="296">
        <f t="shared" si="982"/>
        <v>0</v>
      </c>
    </row>
    <row r="3273" spans="1:7" s="232" customFormat="1" ht="24" customHeight="1" x14ac:dyDescent="0.2">
      <c r="A3273" s="229" t="str">
        <f t="shared" si="978"/>
        <v/>
      </c>
      <c r="B3273" s="227" t="str">
        <f t="shared" si="979"/>
        <v/>
      </c>
      <c r="C3273" s="228"/>
      <c r="D3273" s="229" t="str">
        <f t="shared" si="980"/>
        <v/>
      </c>
      <c r="E3273" s="230"/>
      <c r="F3273" s="231">
        <f t="shared" si="981"/>
        <v>0</v>
      </c>
      <c r="G3273" s="296">
        <f t="shared" si="982"/>
        <v>0</v>
      </c>
    </row>
    <row r="3274" spans="1:7" s="232" customFormat="1" ht="24" customHeight="1" x14ac:dyDescent="0.2">
      <c r="A3274" s="229" t="str">
        <f t="shared" si="978"/>
        <v/>
      </c>
      <c r="B3274" s="227" t="str">
        <f t="shared" si="979"/>
        <v/>
      </c>
      <c r="C3274" s="228"/>
      <c r="D3274" s="229" t="str">
        <f t="shared" si="980"/>
        <v/>
      </c>
      <c r="E3274" s="230"/>
      <c r="F3274" s="231">
        <f t="shared" si="981"/>
        <v>0</v>
      </c>
      <c r="G3274" s="296">
        <f t="shared" si="982"/>
        <v>0</v>
      </c>
    </row>
    <row r="3275" spans="1:7" s="232" customFormat="1" ht="24" customHeight="1" x14ac:dyDescent="0.2">
      <c r="A3275" s="229" t="str">
        <f t="shared" si="978"/>
        <v/>
      </c>
      <c r="B3275" s="227" t="str">
        <f t="shared" si="979"/>
        <v/>
      </c>
      <c r="C3275" s="228"/>
      <c r="D3275" s="229" t="str">
        <f t="shared" si="980"/>
        <v/>
      </c>
      <c r="E3275" s="230"/>
      <c r="F3275" s="231">
        <f t="shared" si="981"/>
        <v>0</v>
      </c>
      <c r="G3275" s="296">
        <f t="shared" si="982"/>
        <v>0</v>
      </c>
    </row>
    <row r="3276" spans="1:7" s="232" customFormat="1" ht="24" customHeight="1" x14ac:dyDescent="0.2">
      <c r="A3276" s="229" t="str">
        <f t="shared" si="978"/>
        <v/>
      </c>
      <c r="B3276" s="227" t="str">
        <f t="shared" si="979"/>
        <v/>
      </c>
      <c r="C3276" s="228"/>
      <c r="D3276" s="229" t="str">
        <f t="shared" si="980"/>
        <v/>
      </c>
      <c r="E3276" s="230"/>
      <c r="F3276" s="231">
        <f t="shared" si="981"/>
        <v>0</v>
      </c>
      <c r="G3276" s="296">
        <f t="shared" si="982"/>
        <v>0</v>
      </c>
    </row>
    <row r="3277" spans="1:7" ht="24" customHeight="1" x14ac:dyDescent="0.2">
      <c r="A3277" s="297"/>
      <c r="B3277" s="97"/>
      <c r="C3277" s="97"/>
      <c r="D3277" s="103"/>
      <c r="E3277" s="104"/>
      <c r="F3277" s="368" t="s">
        <v>31</v>
      </c>
      <c r="G3277" s="298">
        <f>SUBTOTAL(9,G3263:G3276)</f>
        <v>0</v>
      </c>
    </row>
    <row r="3278" spans="1:7" ht="24" customHeight="1" x14ac:dyDescent="0.2">
      <c r="A3278" s="297"/>
      <c r="B3278" s="97"/>
      <c r="C3278" s="366" t="s">
        <v>605</v>
      </c>
      <c r="D3278" s="103"/>
      <c r="E3278" s="104"/>
      <c r="F3278" s="105"/>
      <c r="G3278" s="299"/>
    </row>
    <row r="3279" spans="1:7" s="232" customFormat="1" ht="24" customHeight="1" x14ac:dyDescent="0.2">
      <c r="A3279" s="229" t="str">
        <f t="shared" ref="A3279:A3286" si="983">IFERROR(VLOOKUP(C3279,Tabla_Insumos,4,FALSE),"")</f>
        <v/>
      </c>
      <c r="B3279" s="227">
        <f t="shared" ref="B3279:B3286" si="984">IFERROR(VLOOKUP(A3279,Tabla_Indices,5,FALSE),"")</f>
        <v>0</v>
      </c>
      <c r="C3279" s="228"/>
      <c r="D3279" s="229" t="str">
        <f t="shared" ref="D3279:D3286" si="985">IFERROR(VLOOKUP(C3279,Tabla_Insumos,2,FALSE),"")</f>
        <v/>
      </c>
      <c r="E3279" s="230"/>
      <c r="F3279" s="231">
        <f t="shared" ref="F3279:F3286" si="986">IFERROR(VLOOKUP(C3279,Tabla_Insumos,3,FALSE),0)</f>
        <v>0</v>
      </c>
      <c r="G3279" s="296">
        <f>ROUND(E3279*F3279,2)</f>
        <v>0</v>
      </c>
    </row>
    <row r="3280" spans="1:7" s="232" customFormat="1" ht="24" customHeight="1" x14ac:dyDescent="0.2">
      <c r="A3280" s="229" t="str">
        <f t="shared" si="983"/>
        <v/>
      </c>
      <c r="B3280" s="227">
        <f t="shared" si="984"/>
        <v>0</v>
      </c>
      <c r="C3280" s="228"/>
      <c r="D3280" s="229" t="str">
        <f t="shared" si="985"/>
        <v/>
      </c>
      <c r="E3280" s="230"/>
      <c r="F3280" s="231">
        <f t="shared" si="986"/>
        <v>0</v>
      </c>
      <c r="G3280" s="296">
        <f>ROUND(E3280*F3280,2)</f>
        <v>0</v>
      </c>
    </row>
    <row r="3281" spans="1:7" s="232" customFormat="1" ht="24" customHeight="1" x14ac:dyDescent="0.2">
      <c r="A3281" s="229" t="str">
        <f t="shared" si="983"/>
        <v/>
      </c>
      <c r="B3281" s="227">
        <f t="shared" si="984"/>
        <v>0</v>
      </c>
      <c r="C3281" s="228"/>
      <c r="D3281" s="229" t="str">
        <f t="shared" si="985"/>
        <v/>
      </c>
      <c r="E3281" s="230"/>
      <c r="F3281" s="231">
        <f t="shared" si="986"/>
        <v>0</v>
      </c>
      <c r="G3281" s="296">
        <f t="shared" ref="G3281:G3286" si="987">ROUND(E3281*F3281,2)</f>
        <v>0</v>
      </c>
    </row>
    <row r="3282" spans="1:7" s="232" customFormat="1" ht="24" customHeight="1" x14ac:dyDescent="0.2">
      <c r="A3282" s="229" t="str">
        <f t="shared" si="983"/>
        <v/>
      </c>
      <c r="B3282" s="227">
        <f t="shared" si="984"/>
        <v>0</v>
      </c>
      <c r="C3282" s="228"/>
      <c r="D3282" s="229" t="str">
        <f t="shared" si="985"/>
        <v/>
      </c>
      <c r="E3282" s="230"/>
      <c r="F3282" s="231">
        <f t="shared" si="986"/>
        <v>0</v>
      </c>
      <c r="G3282" s="296">
        <f t="shared" si="987"/>
        <v>0</v>
      </c>
    </row>
    <row r="3283" spans="1:7" s="232" customFormat="1" ht="24" customHeight="1" x14ac:dyDescent="0.2">
      <c r="A3283" s="229" t="str">
        <f t="shared" si="983"/>
        <v/>
      </c>
      <c r="B3283" s="227">
        <f t="shared" si="984"/>
        <v>0</v>
      </c>
      <c r="C3283" s="228"/>
      <c r="D3283" s="229" t="str">
        <f t="shared" si="985"/>
        <v/>
      </c>
      <c r="E3283" s="230"/>
      <c r="F3283" s="231">
        <f t="shared" si="986"/>
        <v>0</v>
      </c>
      <c r="G3283" s="296">
        <f t="shared" si="987"/>
        <v>0</v>
      </c>
    </row>
    <row r="3284" spans="1:7" s="232" customFormat="1" ht="24" customHeight="1" x14ac:dyDescent="0.2">
      <c r="A3284" s="229" t="str">
        <f t="shared" si="983"/>
        <v/>
      </c>
      <c r="B3284" s="227">
        <f t="shared" si="984"/>
        <v>0</v>
      </c>
      <c r="C3284" s="228"/>
      <c r="D3284" s="229" t="str">
        <f t="shared" si="985"/>
        <v/>
      </c>
      <c r="E3284" s="230"/>
      <c r="F3284" s="231">
        <f t="shared" si="986"/>
        <v>0</v>
      </c>
      <c r="G3284" s="296">
        <f t="shared" si="987"/>
        <v>0</v>
      </c>
    </row>
    <row r="3285" spans="1:7" s="232" customFormat="1" ht="24" customHeight="1" x14ac:dyDescent="0.2">
      <c r="A3285" s="229" t="str">
        <f t="shared" si="983"/>
        <v/>
      </c>
      <c r="B3285" s="227">
        <f t="shared" si="984"/>
        <v>0</v>
      </c>
      <c r="C3285" s="228"/>
      <c r="D3285" s="229" t="str">
        <f t="shared" si="985"/>
        <v/>
      </c>
      <c r="E3285" s="230"/>
      <c r="F3285" s="231">
        <f t="shared" si="986"/>
        <v>0</v>
      </c>
      <c r="G3285" s="296">
        <f t="shared" si="987"/>
        <v>0</v>
      </c>
    </row>
    <row r="3286" spans="1:7" s="232" customFormat="1" ht="24" customHeight="1" x14ac:dyDescent="0.2">
      <c r="A3286" s="229" t="str">
        <f t="shared" si="983"/>
        <v/>
      </c>
      <c r="B3286" s="227">
        <f t="shared" si="984"/>
        <v>0</v>
      </c>
      <c r="C3286" s="228"/>
      <c r="D3286" s="229" t="str">
        <f t="shared" si="985"/>
        <v/>
      </c>
      <c r="E3286" s="230"/>
      <c r="F3286" s="231">
        <f t="shared" si="986"/>
        <v>0</v>
      </c>
      <c r="G3286" s="296">
        <f t="shared" si="987"/>
        <v>0</v>
      </c>
    </row>
    <row r="3287" spans="1:7" ht="24" customHeight="1" x14ac:dyDescent="0.2">
      <c r="A3287" s="297"/>
      <c r="B3287" s="97"/>
      <c r="C3287" s="97"/>
      <c r="D3287" s="103"/>
      <c r="E3287" s="104"/>
      <c r="F3287" s="368" t="s">
        <v>32</v>
      </c>
      <c r="G3287" s="298">
        <f>SUBTOTAL(9,G3279:G3286)</f>
        <v>0</v>
      </c>
    </row>
    <row r="3288" spans="1:7" ht="24" customHeight="1" x14ac:dyDescent="0.2">
      <c r="A3288" s="297"/>
      <c r="B3288" s="97"/>
      <c r="C3288" s="366" t="s">
        <v>606</v>
      </c>
      <c r="D3288" s="103"/>
      <c r="E3288" s="104"/>
      <c r="F3288" s="105"/>
      <c r="G3288" s="299"/>
    </row>
    <row r="3289" spans="1:7" s="232" customFormat="1" ht="24" customHeight="1" x14ac:dyDescent="0.2">
      <c r="A3289" s="229" t="str">
        <f t="shared" ref="A3289:A3297" si="988">IFERROR(VLOOKUP(C3289,Tabla_Insumos,4,FALSE),"")</f>
        <v/>
      </c>
      <c r="B3289" s="227" t="str">
        <f t="shared" ref="B3289:B3297" si="989">IFERROR(VLOOKUP(C3289,Tabla_Insumos,5,FALSE),"")</f>
        <v/>
      </c>
      <c r="C3289" s="228"/>
      <c r="D3289" s="229" t="str">
        <f t="shared" ref="D3289:D3297" si="990">IFERROR(VLOOKUP(C3289,Tabla_Insumos,2,FALSE),"")</f>
        <v/>
      </c>
      <c r="E3289" s="230"/>
      <c r="F3289" s="231">
        <f t="shared" ref="F3289:F3297" si="991">IFERROR(VLOOKUP(C3289,Tabla_Insumos,3,FALSE),0)</f>
        <v>0</v>
      </c>
      <c r="G3289" s="296">
        <f t="shared" ref="G3289:G3297" si="992">ROUND(E3289*F3289,2)</f>
        <v>0</v>
      </c>
    </row>
    <row r="3290" spans="1:7" s="232" customFormat="1" ht="24" customHeight="1" x14ac:dyDescent="0.2">
      <c r="A3290" s="229" t="str">
        <f t="shared" si="988"/>
        <v/>
      </c>
      <c r="B3290" s="227" t="str">
        <f t="shared" si="989"/>
        <v/>
      </c>
      <c r="C3290" s="228"/>
      <c r="D3290" s="229" t="str">
        <f t="shared" si="990"/>
        <v/>
      </c>
      <c r="E3290" s="230"/>
      <c r="F3290" s="231">
        <f t="shared" si="991"/>
        <v>0</v>
      </c>
      <c r="G3290" s="296">
        <f t="shared" si="992"/>
        <v>0</v>
      </c>
    </row>
    <row r="3291" spans="1:7" s="232" customFormat="1" ht="24" customHeight="1" x14ac:dyDescent="0.2">
      <c r="A3291" s="229" t="str">
        <f t="shared" si="988"/>
        <v/>
      </c>
      <c r="B3291" s="227" t="str">
        <f t="shared" si="989"/>
        <v/>
      </c>
      <c r="C3291" s="228"/>
      <c r="D3291" s="229" t="str">
        <f t="shared" si="990"/>
        <v/>
      </c>
      <c r="E3291" s="230"/>
      <c r="F3291" s="231">
        <f t="shared" si="991"/>
        <v>0</v>
      </c>
      <c r="G3291" s="296">
        <f t="shared" si="992"/>
        <v>0</v>
      </c>
    </row>
    <row r="3292" spans="1:7" s="232" customFormat="1" ht="24" customHeight="1" x14ac:dyDescent="0.2">
      <c r="A3292" s="229" t="str">
        <f t="shared" si="988"/>
        <v/>
      </c>
      <c r="B3292" s="227" t="str">
        <f t="shared" si="989"/>
        <v/>
      </c>
      <c r="C3292" s="228"/>
      <c r="D3292" s="229" t="str">
        <f t="shared" si="990"/>
        <v/>
      </c>
      <c r="E3292" s="230"/>
      <c r="F3292" s="231">
        <f t="shared" si="991"/>
        <v>0</v>
      </c>
      <c r="G3292" s="296">
        <f t="shared" si="992"/>
        <v>0</v>
      </c>
    </row>
    <row r="3293" spans="1:7" s="232" customFormat="1" ht="24" customHeight="1" x14ac:dyDescent="0.2">
      <c r="A3293" s="229" t="str">
        <f t="shared" si="988"/>
        <v/>
      </c>
      <c r="B3293" s="227" t="str">
        <f t="shared" si="989"/>
        <v/>
      </c>
      <c r="C3293" s="228"/>
      <c r="D3293" s="229" t="str">
        <f t="shared" si="990"/>
        <v/>
      </c>
      <c r="E3293" s="230"/>
      <c r="F3293" s="231">
        <f t="shared" si="991"/>
        <v>0</v>
      </c>
      <c r="G3293" s="296">
        <f t="shared" si="992"/>
        <v>0</v>
      </c>
    </row>
    <row r="3294" spans="1:7" s="232" customFormat="1" ht="24" customHeight="1" x14ac:dyDescent="0.2">
      <c r="A3294" s="229" t="str">
        <f t="shared" si="988"/>
        <v/>
      </c>
      <c r="B3294" s="227" t="str">
        <f t="shared" si="989"/>
        <v/>
      </c>
      <c r="C3294" s="228"/>
      <c r="D3294" s="229" t="str">
        <f t="shared" si="990"/>
        <v/>
      </c>
      <c r="E3294" s="230"/>
      <c r="F3294" s="231">
        <f t="shared" si="991"/>
        <v>0</v>
      </c>
      <c r="G3294" s="296">
        <f t="shared" si="992"/>
        <v>0</v>
      </c>
    </row>
    <row r="3295" spans="1:7" s="232" customFormat="1" ht="24" customHeight="1" x14ac:dyDescent="0.2">
      <c r="A3295" s="229" t="str">
        <f t="shared" si="988"/>
        <v/>
      </c>
      <c r="B3295" s="227" t="str">
        <f t="shared" si="989"/>
        <v/>
      </c>
      <c r="C3295" s="228"/>
      <c r="D3295" s="229" t="str">
        <f t="shared" si="990"/>
        <v/>
      </c>
      <c r="E3295" s="230"/>
      <c r="F3295" s="231">
        <f t="shared" si="991"/>
        <v>0</v>
      </c>
      <c r="G3295" s="296">
        <f t="shared" si="992"/>
        <v>0</v>
      </c>
    </row>
    <row r="3296" spans="1:7" s="232" customFormat="1" ht="24" customHeight="1" x14ac:dyDescent="0.2">
      <c r="A3296" s="229" t="str">
        <f t="shared" si="988"/>
        <v/>
      </c>
      <c r="B3296" s="227" t="str">
        <f t="shared" si="989"/>
        <v/>
      </c>
      <c r="C3296" s="228"/>
      <c r="D3296" s="229" t="str">
        <f t="shared" si="990"/>
        <v/>
      </c>
      <c r="E3296" s="230"/>
      <c r="F3296" s="231">
        <f t="shared" si="991"/>
        <v>0</v>
      </c>
      <c r="G3296" s="296">
        <f t="shared" si="992"/>
        <v>0</v>
      </c>
    </row>
    <row r="3297" spans="1:123" s="232" customFormat="1" ht="24" customHeight="1" x14ac:dyDescent="0.2">
      <c r="A3297" s="229" t="str">
        <f t="shared" si="988"/>
        <v/>
      </c>
      <c r="B3297" s="227" t="str">
        <f t="shared" si="989"/>
        <v/>
      </c>
      <c r="C3297" s="228"/>
      <c r="D3297" s="229" t="str">
        <f t="shared" si="990"/>
        <v/>
      </c>
      <c r="E3297" s="230"/>
      <c r="F3297" s="231">
        <f t="shared" si="991"/>
        <v>0</v>
      </c>
      <c r="G3297" s="296">
        <f t="shared" si="992"/>
        <v>0</v>
      </c>
    </row>
    <row r="3298" spans="1:123" ht="24" customHeight="1" x14ac:dyDescent="0.2">
      <c r="A3298" s="300"/>
      <c r="B3298" s="103"/>
      <c r="C3298" s="97"/>
      <c r="D3298" s="103"/>
      <c r="E3298" s="104"/>
      <c r="F3298" s="368" t="s">
        <v>33</v>
      </c>
      <c r="G3298" s="298">
        <f>SUBTOTAL(9,G3289:G3297)</f>
        <v>0</v>
      </c>
    </row>
    <row r="3299" spans="1:123" ht="24" customHeight="1" x14ac:dyDescent="0.2">
      <c r="A3299" s="301"/>
      <c r="B3299" s="103"/>
      <c r="C3299" s="97"/>
      <c r="D3299" s="103"/>
      <c r="E3299" s="104"/>
      <c r="F3299" s="105"/>
      <c r="G3299" s="299"/>
    </row>
    <row r="3300" spans="1:123" ht="24" customHeight="1" x14ac:dyDescent="0.2">
      <c r="A3300" s="302" t="str">
        <f>B3258</f>
        <v/>
      </c>
      <c r="B3300" s="303" t="str">
        <f>C3258</f>
        <v/>
      </c>
      <c r="C3300" s="111"/>
      <c r="D3300" s="111" t="s">
        <v>34</v>
      </c>
      <c r="E3300" s="112"/>
      <c r="F3300" s="305" t="s">
        <v>35</v>
      </c>
      <c r="G3300" s="304">
        <f>SUBTOTAL(9,G3263:G3299)</f>
        <v>0</v>
      </c>
    </row>
    <row r="3302" spans="1:123" ht="24" customHeight="1" x14ac:dyDescent="0.2">
      <c r="A3302" s="284" t="s">
        <v>37</v>
      </c>
      <c r="B3302" s="285"/>
      <c r="C3302" s="285"/>
      <c r="D3302" s="285"/>
      <c r="E3302" s="285"/>
      <c r="F3302" s="285"/>
      <c r="G3302" s="286"/>
    </row>
    <row r="3303" spans="1:123" ht="24" customHeight="1" x14ac:dyDescent="0.2">
      <c r="A3303" s="287" t="s">
        <v>602</v>
      </c>
      <c r="B3303" s="99" t="str">
        <f>Comitente</f>
        <v>DIRECCION PROVINCIAL REDES DE GAS</v>
      </c>
      <c r="C3303" s="94"/>
      <c r="D3303" s="100"/>
      <c r="E3303" s="100"/>
      <c r="F3303" s="101"/>
      <c r="G3303" s="288"/>
    </row>
    <row r="3304" spans="1:123" ht="24" customHeight="1" x14ac:dyDescent="0.2">
      <c r="A3304" s="287" t="s">
        <v>603</v>
      </c>
      <c r="B3304" s="99">
        <f>Contratista</f>
        <v>0</v>
      </c>
      <c r="C3304" s="95"/>
      <c r="D3304" s="95"/>
      <c r="E3304" s="95"/>
      <c r="F3304" s="102"/>
      <c r="G3304" s="289"/>
    </row>
    <row r="3305" spans="1:123" ht="24" customHeight="1" x14ac:dyDescent="0.2">
      <c r="A3305" s="287" t="s">
        <v>24</v>
      </c>
      <c r="B3305" s="99" t="str">
        <f>Obra</f>
        <v>“SERVICIO de MANTENIMIENTO de las INSTALACIONES de GAS en los ESTABLECIMIENTOS EDUCATIVOS”</v>
      </c>
      <c r="C3305" s="95"/>
      <c r="D3305" s="95"/>
      <c r="E3305" s="95"/>
      <c r="F3305" s="102" t="s">
        <v>38</v>
      </c>
      <c r="G3305" s="290">
        <f>Fecha_Base</f>
        <v>0</v>
      </c>
    </row>
    <row r="3306" spans="1:123" ht="24" customHeight="1" x14ac:dyDescent="0.2">
      <c r="A3306" s="291" t="s">
        <v>601</v>
      </c>
      <c r="B3306" s="96" t="str">
        <f>Ubicación</f>
        <v>DEPARTAMENTO JACHAL A</v>
      </c>
      <c r="C3306" s="96"/>
      <c r="D3306" s="103"/>
      <c r="E3306" s="104"/>
      <c r="F3306" s="105"/>
      <c r="G3306" s="292"/>
    </row>
    <row r="3307" spans="1:123" ht="24" customHeight="1" x14ac:dyDescent="0.2">
      <c r="A3307" s="291" t="s">
        <v>39</v>
      </c>
      <c r="B3307" s="106" t="str">
        <f>IFERROR(VALUE(LEFT(B3308,FIND(".",B3308)-1)),"")</f>
        <v/>
      </c>
      <c r="C3307" s="97" t="str">
        <f>IFERROR(VLOOKUP(B3307,Tabla_CyP,2,FALSE),"")</f>
        <v/>
      </c>
      <c r="D3307" s="97"/>
      <c r="E3307" s="104"/>
      <c r="F3307" s="105"/>
      <c r="G3307" s="292"/>
    </row>
    <row r="3308" spans="1:123" ht="24" customHeight="1" x14ac:dyDescent="0.2">
      <c r="A3308" s="291" t="s">
        <v>25</v>
      </c>
      <c r="B3308" s="107" t="str">
        <f>IFERROR(VLOOKUP(COUNTIF($A$1:A3308,"ANALISIS DE PRECIOS"),Tabla_NumeroItem,2,FALSE),"")</f>
        <v/>
      </c>
      <c r="C3308" s="97" t="str">
        <f>IFERROR(VLOOKUP(B3308,Tabla_CyP,2,FALSE),"")</f>
        <v/>
      </c>
      <c r="D3308" s="103"/>
      <c r="E3308" s="104"/>
      <c r="F3308" s="102" t="s">
        <v>26</v>
      </c>
      <c r="G3308" s="293" t="str">
        <f>IFERROR(VLOOKUP(B3308,Tabla_CyP,4,FALSE),"")</f>
        <v/>
      </c>
    </row>
    <row r="3309" spans="1:123" ht="24" customHeight="1" x14ac:dyDescent="0.2">
      <c r="A3309" s="291"/>
      <c r="B3309" s="96"/>
      <c r="C3309" s="97"/>
      <c r="D3309" s="103"/>
      <c r="E3309" s="104"/>
      <c r="F3309" s="105"/>
      <c r="G3309" s="292"/>
    </row>
    <row r="3310" spans="1:123" ht="24" customHeight="1" x14ac:dyDescent="0.2">
      <c r="A3310" s="389" t="s">
        <v>507</v>
      </c>
      <c r="B3310" s="390"/>
      <c r="C3310" s="391" t="s">
        <v>0</v>
      </c>
      <c r="D3310" s="391" t="s">
        <v>27</v>
      </c>
      <c r="E3310" s="393" t="s">
        <v>28</v>
      </c>
      <c r="F3310" s="387" t="s">
        <v>29</v>
      </c>
      <c r="G3310" s="387" t="s">
        <v>30</v>
      </c>
    </row>
    <row r="3311" spans="1:123" s="109" customFormat="1" ht="24" customHeight="1" x14ac:dyDescent="0.2">
      <c r="A3311" s="108" t="s">
        <v>508</v>
      </c>
      <c r="B3311" s="108" t="s">
        <v>509</v>
      </c>
      <c r="C3311" s="392"/>
      <c r="D3311" s="392"/>
      <c r="E3311" s="394"/>
      <c r="F3311" s="388"/>
      <c r="G3311" s="388"/>
      <c r="H3311" s="233"/>
      <c r="I3311" s="233"/>
      <c r="J3311" s="233"/>
      <c r="K3311" s="233"/>
      <c r="L3311" s="233"/>
      <c r="M3311" s="233"/>
      <c r="N3311" s="233"/>
      <c r="O3311" s="233"/>
      <c r="P3311" s="233"/>
      <c r="Q3311" s="233"/>
      <c r="R3311" s="233"/>
      <c r="S3311" s="233"/>
      <c r="T3311" s="233"/>
      <c r="U3311" s="233"/>
      <c r="V3311" s="233"/>
      <c r="W3311" s="233"/>
      <c r="X3311" s="233"/>
      <c r="Y3311" s="233"/>
      <c r="Z3311" s="233"/>
      <c r="AA3311" s="233"/>
      <c r="AB3311" s="233"/>
      <c r="AC3311" s="233"/>
      <c r="AD3311" s="233"/>
      <c r="AE3311" s="233"/>
      <c r="AF3311" s="233"/>
      <c r="AG3311" s="233"/>
      <c r="AH3311" s="233"/>
      <c r="AI3311" s="233"/>
      <c r="AJ3311" s="233"/>
      <c r="AK3311" s="233"/>
      <c r="AL3311" s="233"/>
      <c r="AM3311" s="233"/>
      <c r="AN3311" s="233"/>
      <c r="AO3311" s="233"/>
      <c r="AP3311" s="233"/>
      <c r="AQ3311" s="233"/>
      <c r="AR3311" s="233"/>
      <c r="AS3311" s="233"/>
      <c r="AT3311" s="233"/>
      <c r="AU3311" s="233"/>
      <c r="AV3311" s="233"/>
      <c r="AW3311" s="233"/>
      <c r="AX3311" s="233"/>
      <c r="AY3311" s="233"/>
      <c r="AZ3311" s="233"/>
      <c r="BA3311" s="233"/>
      <c r="BB3311" s="233"/>
      <c r="BC3311" s="233"/>
      <c r="BD3311" s="233"/>
      <c r="BE3311" s="233"/>
      <c r="BF3311" s="233"/>
      <c r="BG3311" s="233"/>
      <c r="BH3311" s="233"/>
      <c r="BI3311" s="233"/>
      <c r="BJ3311" s="233"/>
      <c r="BK3311" s="233"/>
      <c r="BL3311" s="233"/>
      <c r="BM3311" s="233"/>
      <c r="BN3311" s="233"/>
      <c r="BO3311" s="233"/>
      <c r="BP3311" s="233"/>
      <c r="BQ3311" s="233"/>
      <c r="BR3311" s="233"/>
      <c r="BS3311" s="233"/>
      <c r="BT3311" s="233"/>
      <c r="BU3311" s="233"/>
      <c r="BV3311" s="233"/>
      <c r="BW3311" s="233"/>
      <c r="BX3311" s="233"/>
      <c r="BY3311" s="233"/>
      <c r="BZ3311" s="233"/>
      <c r="CA3311" s="233"/>
      <c r="CB3311" s="233"/>
      <c r="CC3311" s="233"/>
      <c r="CD3311" s="233"/>
      <c r="CE3311" s="233"/>
      <c r="CF3311" s="233"/>
      <c r="CG3311" s="233"/>
      <c r="CH3311" s="233"/>
      <c r="CI3311" s="233"/>
      <c r="CJ3311" s="233"/>
      <c r="CK3311" s="233"/>
      <c r="CL3311" s="233"/>
      <c r="CM3311" s="233"/>
      <c r="CN3311" s="233"/>
      <c r="CO3311" s="233"/>
      <c r="CP3311" s="233"/>
      <c r="CQ3311" s="233"/>
      <c r="CR3311" s="233"/>
      <c r="CS3311" s="233"/>
      <c r="CT3311" s="233"/>
      <c r="CU3311" s="233"/>
      <c r="CV3311" s="233"/>
      <c r="CW3311" s="233"/>
      <c r="CX3311" s="233"/>
      <c r="CY3311" s="233"/>
      <c r="CZ3311" s="233"/>
      <c r="DA3311" s="233"/>
      <c r="DB3311" s="233"/>
      <c r="DC3311" s="233"/>
      <c r="DD3311" s="233"/>
      <c r="DE3311" s="233"/>
      <c r="DF3311" s="233"/>
      <c r="DG3311" s="233"/>
      <c r="DH3311" s="233"/>
      <c r="DI3311" s="233"/>
      <c r="DJ3311" s="233"/>
      <c r="DK3311" s="233"/>
      <c r="DL3311" s="233"/>
      <c r="DM3311" s="233"/>
      <c r="DN3311" s="233"/>
      <c r="DO3311" s="233"/>
      <c r="DP3311" s="233"/>
      <c r="DQ3311" s="233"/>
      <c r="DR3311" s="233"/>
      <c r="DS3311" s="233"/>
    </row>
    <row r="3312" spans="1:123" ht="24" customHeight="1" x14ac:dyDescent="0.2">
      <c r="A3312" s="369"/>
      <c r="B3312" s="110"/>
      <c r="C3312" s="367" t="s">
        <v>604</v>
      </c>
      <c r="D3312" s="111"/>
      <c r="E3312" s="112"/>
      <c r="F3312" s="113"/>
      <c r="G3312" s="295"/>
    </row>
    <row r="3313" spans="1:7" s="232" customFormat="1" ht="24" customHeight="1" x14ac:dyDescent="0.2">
      <c r="A3313" s="229" t="str">
        <f t="shared" ref="A3313:A3326" si="993">IFERROR(VLOOKUP(C3313,Tabla_Insumos,4,FALSE),"")</f>
        <v/>
      </c>
      <c r="B3313" s="227" t="str">
        <f t="shared" ref="B3313:B3326" si="994">IFERROR(VLOOKUP(C3313,Tabla_Insumos,5,FALSE),"")</f>
        <v/>
      </c>
      <c r="C3313" s="228"/>
      <c r="D3313" s="229" t="str">
        <f t="shared" ref="D3313:D3326" si="995">IFERROR(VLOOKUP(C3313,Tabla_Insumos,2,FALSE),"")</f>
        <v/>
      </c>
      <c r="E3313" s="230"/>
      <c r="F3313" s="231">
        <f t="shared" ref="F3313:F3326" si="996">IFERROR(VLOOKUP(C3313,Tabla_Insumos,3,FALSE),0)</f>
        <v>0</v>
      </c>
      <c r="G3313" s="296">
        <f>ROUND(E3313*F3313,2)</f>
        <v>0</v>
      </c>
    </row>
    <row r="3314" spans="1:7" s="232" customFormat="1" ht="24" customHeight="1" x14ac:dyDescent="0.2">
      <c r="A3314" s="229" t="str">
        <f t="shared" si="993"/>
        <v/>
      </c>
      <c r="B3314" s="227" t="str">
        <f t="shared" si="994"/>
        <v/>
      </c>
      <c r="C3314" s="228"/>
      <c r="D3314" s="229" t="str">
        <f t="shared" si="995"/>
        <v/>
      </c>
      <c r="E3314" s="230"/>
      <c r="F3314" s="231">
        <f t="shared" si="996"/>
        <v>0</v>
      </c>
      <c r="G3314" s="296">
        <f t="shared" ref="G3314:G3326" si="997">ROUND(E3314*F3314,2)</f>
        <v>0</v>
      </c>
    </row>
    <row r="3315" spans="1:7" s="232" customFormat="1" ht="24" customHeight="1" x14ac:dyDescent="0.2">
      <c r="A3315" s="229" t="str">
        <f t="shared" si="993"/>
        <v/>
      </c>
      <c r="B3315" s="227" t="str">
        <f t="shared" si="994"/>
        <v/>
      </c>
      <c r="C3315" s="228"/>
      <c r="D3315" s="229" t="str">
        <f t="shared" si="995"/>
        <v/>
      </c>
      <c r="E3315" s="230"/>
      <c r="F3315" s="231">
        <f t="shared" si="996"/>
        <v>0</v>
      </c>
      <c r="G3315" s="296">
        <f t="shared" si="997"/>
        <v>0</v>
      </c>
    </row>
    <row r="3316" spans="1:7" s="232" customFormat="1" ht="24" customHeight="1" x14ac:dyDescent="0.2">
      <c r="A3316" s="229" t="str">
        <f t="shared" si="993"/>
        <v/>
      </c>
      <c r="B3316" s="227" t="str">
        <f t="shared" si="994"/>
        <v/>
      </c>
      <c r="C3316" s="228"/>
      <c r="D3316" s="229" t="str">
        <f t="shared" si="995"/>
        <v/>
      </c>
      <c r="E3316" s="230"/>
      <c r="F3316" s="231">
        <f t="shared" si="996"/>
        <v>0</v>
      </c>
      <c r="G3316" s="296">
        <f t="shared" si="997"/>
        <v>0</v>
      </c>
    </row>
    <row r="3317" spans="1:7" s="232" customFormat="1" ht="24" customHeight="1" x14ac:dyDescent="0.2">
      <c r="A3317" s="229" t="str">
        <f t="shared" si="993"/>
        <v/>
      </c>
      <c r="B3317" s="227" t="str">
        <f t="shared" si="994"/>
        <v/>
      </c>
      <c r="C3317" s="228"/>
      <c r="D3317" s="229" t="str">
        <f t="shared" si="995"/>
        <v/>
      </c>
      <c r="E3317" s="230"/>
      <c r="F3317" s="231">
        <f t="shared" si="996"/>
        <v>0</v>
      </c>
      <c r="G3317" s="296">
        <f t="shared" si="997"/>
        <v>0</v>
      </c>
    </row>
    <row r="3318" spans="1:7" s="232" customFormat="1" ht="24" customHeight="1" x14ac:dyDescent="0.2">
      <c r="A3318" s="229" t="str">
        <f t="shared" si="993"/>
        <v/>
      </c>
      <c r="B3318" s="227" t="str">
        <f t="shared" si="994"/>
        <v/>
      </c>
      <c r="C3318" s="228"/>
      <c r="D3318" s="229" t="str">
        <f t="shared" si="995"/>
        <v/>
      </c>
      <c r="E3318" s="230"/>
      <c r="F3318" s="231">
        <f t="shared" si="996"/>
        <v>0</v>
      </c>
      <c r="G3318" s="296">
        <f t="shared" si="997"/>
        <v>0</v>
      </c>
    </row>
    <row r="3319" spans="1:7" s="232" customFormat="1" ht="24" customHeight="1" x14ac:dyDescent="0.2">
      <c r="A3319" s="229" t="str">
        <f t="shared" si="993"/>
        <v/>
      </c>
      <c r="B3319" s="227" t="str">
        <f t="shared" si="994"/>
        <v/>
      </c>
      <c r="C3319" s="228"/>
      <c r="D3319" s="229" t="str">
        <f t="shared" si="995"/>
        <v/>
      </c>
      <c r="E3319" s="230"/>
      <c r="F3319" s="231">
        <f t="shared" si="996"/>
        <v>0</v>
      </c>
      <c r="G3319" s="296">
        <f t="shared" si="997"/>
        <v>0</v>
      </c>
    </row>
    <row r="3320" spans="1:7" s="232" customFormat="1" ht="24" customHeight="1" x14ac:dyDescent="0.2">
      <c r="A3320" s="229" t="str">
        <f t="shared" si="993"/>
        <v/>
      </c>
      <c r="B3320" s="227" t="str">
        <f t="shared" si="994"/>
        <v/>
      </c>
      <c r="C3320" s="228"/>
      <c r="D3320" s="229" t="str">
        <f t="shared" si="995"/>
        <v/>
      </c>
      <c r="E3320" s="230"/>
      <c r="F3320" s="231">
        <f t="shared" si="996"/>
        <v>0</v>
      </c>
      <c r="G3320" s="296">
        <f t="shared" si="997"/>
        <v>0</v>
      </c>
    </row>
    <row r="3321" spans="1:7" s="232" customFormat="1" ht="24" customHeight="1" x14ac:dyDescent="0.2">
      <c r="A3321" s="229" t="str">
        <f t="shared" si="993"/>
        <v/>
      </c>
      <c r="B3321" s="227" t="str">
        <f t="shared" si="994"/>
        <v/>
      </c>
      <c r="C3321" s="228"/>
      <c r="D3321" s="229" t="str">
        <f t="shared" si="995"/>
        <v/>
      </c>
      <c r="E3321" s="230"/>
      <c r="F3321" s="231">
        <f t="shared" si="996"/>
        <v>0</v>
      </c>
      <c r="G3321" s="296">
        <f t="shared" si="997"/>
        <v>0</v>
      </c>
    </row>
    <row r="3322" spans="1:7" s="232" customFormat="1" ht="24" customHeight="1" x14ac:dyDescent="0.2">
      <c r="A3322" s="229" t="str">
        <f t="shared" si="993"/>
        <v/>
      </c>
      <c r="B3322" s="227" t="str">
        <f t="shared" si="994"/>
        <v/>
      </c>
      <c r="C3322" s="228"/>
      <c r="D3322" s="229" t="str">
        <f t="shared" si="995"/>
        <v/>
      </c>
      <c r="E3322" s="230"/>
      <c r="F3322" s="231">
        <f t="shared" si="996"/>
        <v>0</v>
      </c>
      <c r="G3322" s="296">
        <f t="shared" si="997"/>
        <v>0</v>
      </c>
    </row>
    <row r="3323" spans="1:7" s="232" customFormat="1" ht="24" customHeight="1" x14ac:dyDescent="0.2">
      <c r="A3323" s="229" t="str">
        <f t="shared" si="993"/>
        <v/>
      </c>
      <c r="B3323" s="227" t="str">
        <f t="shared" si="994"/>
        <v/>
      </c>
      <c r="C3323" s="228"/>
      <c r="D3323" s="229" t="str">
        <f t="shared" si="995"/>
        <v/>
      </c>
      <c r="E3323" s="230"/>
      <c r="F3323" s="231">
        <f t="shared" si="996"/>
        <v>0</v>
      </c>
      <c r="G3323" s="296">
        <f t="shared" si="997"/>
        <v>0</v>
      </c>
    </row>
    <row r="3324" spans="1:7" s="232" customFormat="1" ht="24" customHeight="1" x14ac:dyDescent="0.2">
      <c r="A3324" s="229" t="str">
        <f t="shared" si="993"/>
        <v/>
      </c>
      <c r="B3324" s="227" t="str">
        <f t="shared" si="994"/>
        <v/>
      </c>
      <c r="C3324" s="228"/>
      <c r="D3324" s="229" t="str">
        <f t="shared" si="995"/>
        <v/>
      </c>
      <c r="E3324" s="230"/>
      <c r="F3324" s="231">
        <f t="shared" si="996"/>
        <v>0</v>
      </c>
      <c r="G3324" s="296">
        <f t="shared" si="997"/>
        <v>0</v>
      </c>
    </row>
    <row r="3325" spans="1:7" s="232" customFormat="1" ht="24" customHeight="1" x14ac:dyDescent="0.2">
      <c r="A3325" s="229" t="str">
        <f t="shared" si="993"/>
        <v/>
      </c>
      <c r="B3325" s="227" t="str">
        <f t="shared" si="994"/>
        <v/>
      </c>
      <c r="C3325" s="228"/>
      <c r="D3325" s="229" t="str">
        <f t="shared" si="995"/>
        <v/>
      </c>
      <c r="E3325" s="230"/>
      <c r="F3325" s="231">
        <f t="shared" si="996"/>
        <v>0</v>
      </c>
      <c r="G3325" s="296">
        <f t="shared" si="997"/>
        <v>0</v>
      </c>
    </row>
    <row r="3326" spans="1:7" s="232" customFormat="1" ht="24" customHeight="1" x14ac:dyDescent="0.2">
      <c r="A3326" s="229" t="str">
        <f t="shared" si="993"/>
        <v/>
      </c>
      <c r="B3326" s="227" t="str">
        <f t="shared" si="994"/>
        <v/>
      </c>
      <c r="C3326" s="228"/>
      <c r="D3326" s="229" t="str">
        <f t="shared" si="995"/>
        <v/>
      </c>
      <c r="E3326" s="230"/>
      <c r="F3326" s="231">
        <f t="shared" si="996"/>
        <v>0</v>
      </c>
      <c r="G3326" s="296">
        <f t="shared" si="997"/>
        <v>0</v>
      </c>
    </row>
    <row r="3327" spans="1:7" ht="24" customHeight="1" x14ac:dyDescent="0.2">
      <c r="A3327" s="297"/>
      <c r="B3327" s="97"/>
      <c r="C3327" s="97"/>
      <c r="D3327" s="103"/>
      <c r="E3327" s="104"/>
      <c r="F3327" s="368" t="s">
        <v>31</v>
      </c>
      <c r="G3327" s="298">
        <f>SUBTOTAL(9,G3313:G3326)</f>
        <v>0</v>
      </c>
    </row>
    <row r="3328" spans="1:7" ht="24" customHeight="1" x14ac:dyDescent="0.2">
      <c r="A3328" s="297"/>
      <c r="B3328" s="97"/>
      <c r="C3328" s="366" t="s">
        <v>605</v>
      </c>
      <c r="D3328" s="103"/>
      <c r="E3328" s="104"/>
      <c r="F3328" s="105"/>
      <c r="G3328" s="299"/>
    </row>
    <row r="3329" spans="1:7" s="232" customFormat="1" ht="24" customHeight="1" x14ac:dyDescent="0.2">
      <c r="A3329" s="229" t="str">
        <f t="shared" ref="A3329:A3336" si="998">IFERROR(VLOOKUP(C3329,Tabla_Insumos,4,FALSE),"")</f>
        <v/>
      </c>
      <c r="B3329" s="227">
        <f t="shared" ref="B3329:B3336" si="999">IFERROR(VLOOKUP(A3329,Tabla_Indices,5,FALSE),"")</f>
        <v>0</v>
      </c>
      <c r="C3329" s="228"/>
      <c r="D3329" s="229" t="str">
        <f t="shared" ref="D3329:D3336" si="1000">IFERROR(VLOOKUP(C3329,Tabla_Insumos,2,FALSE),"")</f>
        <v/>
      </c>
      <c r="E3329" s="230"/>
      <c r="F3329" s="231">
        <f t="shared" ref="F3329:F3336" si="1001">IFERROR(VLOOKUP(C3329,Tabla_Insumos,3,FALSE),0)</f>
        <v>0</v>
      </c>
      <c r="G3329" s="296">
        <f>ROUND(E3329*F3329,2)</f>
        <v>0</v>
      </c>
    </row>
    <row r="3330" spans="1:7" s="232" customFormat="1" ht="24" customHeight="1" x14ac:dyDescent="0.2">
      <c r="A3330" s="229" t="str">
        <f t="shared" si="998"/>
        <v/>
      </c>
      <c r="B3330" s="227">
        <f t="shared" si="999"/>
        <v>0</v>
      </c>
      <c r="C3330" s="228"/>
      <c r="D3330" s="229" t="str">
        <f t="shared" si="1000"/>
        <v/>
      </c>
      <c r="E3330" s="230"/>
      <c r="F3330" s="231">
        <f t="shared" si="1001"/>
        <v>0</v>
      </c>
      <c r="G3330" s="296">
        <f>ROUND(E3330*F3330,2)</f>
        <v>0</v>
      </c>
    </row>
    <row r="3331" spans="1:7" s="232" customFormat="1" ht="24" customHeight="1" x14ac:dyDescent="0.2">
      <c r="A3331" s="229" t="str">
        <f t="shared" si="998"/>
        <v/>
      </c>
      <c r="B3331" s="227">
        <f t="shared" si="999"/>
        <v>0</v>
      </c>
      <c r="C3331" s="228"/>
      <c r="D3331" s="229" t="str">
        <f t="shared" si="1000"/>
        <v/>
      </c>
      <c r="E3331" s="230"/>
      <c r="F3331" s="231">
        <f t="shared" si="1001"/>
        <v>0</v>
      </c>
      <c r="G3331" s="296">
        <f t="shared" ref="G3331:G3336" si="1002">ROUND(E3331*F3331,2)</f>
        <v>0</v>
      </c>
    </row>
    <row r="3332" spans="1:7" s="232" customFormat="1" ht="24" customHeight="1" x14ac:dyDescent="0.2">
      <c r="A3332" s="229" t="str">
        <f t="shared" si="998"/>
        <v/>
      </c>
      <c r="B3332" s="227">
        <f t="shared" si="999"/>
        <v>0</v>
      </c>
      <c r="C3332" s="228"/>
      <c r="D3332" s="229" t="str">
        <f t="shared" si="1000"/>
        <v/>
      </c>
      <c r="E3332" s="230"/>
      <c r="F3332" s="231">
        <f t="shared" si="1001"/>
        <v>0</v>
      </c>
      <c r="G3332" s="296">
        <f t="shared" si="1002"/>
        <v>0</v>
      </c>
    </row>
    <row r="3333" spans="1:7" s="232" customFormat="1" ht="24" customHeight="1" x14ac:dyDescent="0.2">
      <c r="A3333" s="229" t="str">
        <f t="shared" si="998"/>
        <v/>
      </c>
      <c r="B3333" s="227">
        <f t="shared" si="999"/>
        <v>0</v>
      </c>
      <c r="C3333" s="228"/>
      <c r="D3333" s="229" t="str">
        <f t="shared" si="1000"/>
        <v/>
      </c>
      <c r="E3333" s="230"/>
      <c r="F3333" s="231">
        <f t="shared" si="1001"/>
        <v>0</v>
      </c>
      <c r="G3333" s="296">
        <f t="shared" si="1002"/>
        <v>0</v>
      </c>
    </row>
    <row r="3334" spans="1:7" s="232" customFormat="1" ht="24" customHeight="1" x14ac:dyDescent="0.2">
      <c r="A3334" s="229" t="str">
        <f t="shared" si="998"/>
        <v/>
      </c>
      <c r="B3334" s="227">
        <f t="shared" si="999"/>
        <v>0</v>
      </c>
      <c r="C3334" s="228"/>
      <c r="D3334" s="229" t="str">
        <f t="shared" si="1000"/>
        <v/>
      </c>
      <c r="E3334" s="230"/>
      <c r="F3334" s="231">
        <f t="shared" si="1001"/>
        <v>0</v>
      </c>
      <c r="G3334" s="296">
        <f t="shared" si="1002"/>
        <v>0</v>
      </c>
    </row>
    <row r="3335" spans="1:7" s="232" customFormat="1" ht="24" customHeight="1" x14ac:dyDescent="0.2">
      <c r="A3335" s="229" t="str">
        <f t="shared" si="998"/>
        <v/>
      </c>
      <c r="B3335" s="227">
        <f t="shared" si="999"/>
        <v>0</v>
      </c>
      <c r="C3335" s="228"/>
      <c r="D3335" s="229" t="str">
        <f t="shared" si="1000"/>
        <v/>
      </c>
      <c r="E3335" s="230"/>
      <c r="F3335" s="231">
        <f t="shared" si="1001"/>
        <v>0</v>
      </c>
      <c r="G3335" s="296">
        <f t="shared" si="1002"/>
        <v>0</v>
      </c>
    </row>
    <row r="3336" spans="1:7" s="232" customFormat="1" ht="24" customHeight="1" x14ac:dyDescent="0.2">
      <c r="A3336" s="229" t="str">
        <f t="shared" si="998"/>
        <v/>
      </c>
      <c r="B3336" s="227">
        <f t="shared" si="999"/>
        <v>0</v>
      </c>
      <c r="C3336" s="228"/>
      <c r="D3336" s="229" t="str">
        <f t="shared" si="1000"/>
        <v/>
      </c>
      <c r="E3336" s="230"/>
      <c r="F3336" s="231">
        <f t="shared" si="1001"/>
        <v>0</v>
      </c>
      <c r="G3336" s="296">
        <f t="shared" si="1002"/>
        <v>0</v>
      </c>
    </row>
    <row r="3337" spans="1:7" ht="24" customHeight="1" x14ac:dyDescent="0.2">
      <c r="A3337" s="297"/>
      <c r="B3337" s="97"/>
      <c r="C3337" s="97"/>
      <c r="D3337" s="103"/>
      <c r="E3337" s="104"/>
      <c r="F3337" s="368" t="s">
        <v>32</v>
      </c>
      <c r="G3337" s="298">
        <f>SUBTOTAL(9,G3329:G3336)</f>
        <v>0</v>
      </c>
    </row>
    <row r="3338" spans="1:7" ht="24" customHeight="1" x14ac:dyDescent="0.2">
      <c r="A3338" s="297"/>
      <c r="B3338" s="97"/>
      <c r="C3338" s="366" t="s">
        <v>606</v>
      </c>
      <c r="D3338" s="103"/>
      <c r="E3338" s="104"/>
      <c r="F3338" s="105"/>
      <c r="G3338" s="299"/>
    </row>
    <row r="3339" spans="1:7" s="232" customFormat="1" ht="24" customHeight="1" x14ac:dyDescent="0.2">
      <c r="A3339" s="229" t="str">
        <f t="shared" ref="A3339:A3347" si="1003">IFERROR(VLOOKUP(C3339,Tabla_Insumos,4,FALSE),"")</f>
        <v/>
      </c>
      <c r="B3339" s="227" t="str">
        <f t="shared" ref="B3339:B3347" si="1004">IFERROR(VLOOKUP(C3339,Tabla_Insumos,5,FALSE),"")</f>
        <v/>
      </c>
      <c r="C3339" s="228"/>
      <c r="D3339" s="229" t="str">
        <f t="shared" ref="D3339:D3347" si="1005">IFERROR(VLOOKUP(C3339,Tabla_Insumos,2,FALSE),"")</f>
        <v/>
      </c>
      <c r="E3339" s="230"/>
      <c r="F3339" s="231">
        <f t="shared" ref="F3339:F3347" si="1006">IFERROR(VLOOKUP(C3339,Tabla_Insumos,3,FALSE),0)</f>
        <v>0</v>
      </c>
      <c r="G3339" s="296">
        <f t="shared" ref="G3339:G3347" si="1007">ROUND(E3339*F3339,2)</f>
        <v>0</v>
      </c>
    </row>
    <row r="3340" spans="1:7" s="232" customFormat="1" ht="24" customHeight="1" x14ac:dyDescent="0.2">
      <c r="A3340" s="229" t="str">
        <f t="shared" si="1003"/>
        <v/>
      </c>
      <c r="B3340" s="227" t="str">
        <f t="shared" si="1004"/>
        <v/>
      </c>
      <c r="C3340" s="228"/>
      <c r="D3340" s="229" t="str">
        <f t="shared" si="1005"/>
        <v/>
      </c>
      <c r="E3340" s="230"/>
      <c r="F3340" s="231">
        <f t="shared" si="1006"/>
        <v>0</v>
      </c>
      <c r="G3340" s="296">
        <f t="shared" si="1007"/>
        <v>0</v>
      </c>
    </row>
    <row r="3341" spans="1:7" s="232" customFormat="1" ht="24" customHeight="1" x14ac:dyDescent="0.2">
      <c r="A3341" s="229" t="str">
        <f t="shared" si="1003"/>
        <v/>
      </c>
      <c r="B3341" s="227" t="str">
        <f t="shared" si="1004"/>
        <v/>
      </c>
      <c r="C3341" s="228"/>
      <c r="D3341" s="229" t="str">
        <f t="shared" si="1005"/>
        <v/>
      </c>
      <c r="E3341" s="230"/>
      <c r="F3341" s="231">
        <f t="shared" si="1006"/>
        <v>0</v>
      </c>
      <c r="G3341" s="296">
        <f t="shared" si="1007"/>
        <v>0</v>
      </c>
    </row>
    <row r="3342" spans="1:7" s="232" customFormat="1" ht="24" customHeight="1" x14ac:dyDescent="0.2">
      <c r="A3342" s="229" t="str">
        <f t="shared" si="1003"/>
        <v/>
      </c>
      <c r="B3342" s="227" t="str">
        <f t="shared" si="1004"/>
        <v/>
      </c>
      <c r="C3342" s="228"/>
      <c r="D3342" s="229" t="str">
        <f t="shared" si="1005"/>
        <v/>
      </c>
      <c r="E3342" s="230"/>
      <c r="F3342" s="231">
        <f t="shared" si="1006"/>
        <v>0</v>
      </c>
      <c r="G3342" s="296">
        <f t="shared" si="1007"/>
        <v>0</v>
      </c>
    </row>
    <row r="3343" spans="1:7" s="232" customFormat="1" ht="24" customHeight="1" x14ac:dyDescent="0.2">
      <c r="A3343" s="229" t="str">
        <f t="shared" si="1003"/>
        <v/>
      </c>
      <c r="B3343" s="227" t="str">
        <f t="shared" si="1004"/>
        <v/>
      </c>
      <c r="C3343" s="228"/>
      <c r="D3343" s="229" t="str">
        <f t="shared" si="1005"/>
        <v/>
      </c>
      <c r="E3343" s="230"/>
      <c r="F3343" s="231">
        <f t="shared" si="1006"/>
        <v>0</v>
      </c>
      <c r="G3343" s="296">
        <f t="shared" si="1007"/>
        <v>0</v>
      </c>
    </row>
    <row r="3344" spans="1:7" s="232" customFormat="1" ht="24" customHeight="1" x14ac:dyDescent="0.2">
      <c r="A3344" s="229" t="str">
        <f t="shared" si="1003"/>
        <v/>
      </c>
      <c r="B3344" s="227" t="str">
        <f t="shared" si="1004"/>
        <v/>
      </c>
      <c r="C3344" s="228"/>
      <c r="D3344" s="229" t="str">
        <f t="shared" si="1005"/>
        <v/>
      </c>
      <c r="E3344" s="230"/>
      <c r="F3344" s="231">
        <f t="shared" si="1006"/>
        <v>0</v>
      </c>
      <c r="G3344" s="296">
        <f t="shared" si="1007"/>
        <v>0</v>
      </c>
    </row>
    <row r="3345" spans="1:7" s="232" customFormat="1" ht="24" customHeight="1" x14ac:dyDescent="0.2">
      <c r="A3345" s="229" t="str">
        <f t="shared" si="1003"/>
        <v/>
      </c>
      <c r="B3345" s="227" t="str">
        <f t="shared" si="1004"/>
        <v/>
      </c>
      <c r="C3345" s="228"/>
      <c r="D3345" s="229" t="str">
        <f t="shared" si="1005"/>
        <v/>
      </c>
      <c r="E3345" s="230"/>
      <c r="F3345" s="231">
        <f t="shared" si="1006"/>
        <v>0</v>
      </c>
      <c r="G3345" s="296">
        <f t="shared" si="1007"/>
        <v>0</v>
      </c>
    </row>
    <row r="3346" spans="1:7" s="232" customFormat="1" ht="24" customHeight="1" x14ac:dyDescent="0.2">
      <c r="A3346" s="229" t="str">
        <f t="shared" si="1003"/>
        <v/>
      </c>
      <c r="B3346" s="227" t="str">
        <f t="shared" si="1004"/>
        <v/>
      </c>
      <c r="C3346" s="228"/>
      <c r="D3346" s="229" t="str">
        <f t="shared" si="1005"/>
        <v/>
      </c>
      <c r="E3346" s="230"/>
      <c r="F3346" s="231">
        <f t="shared" si="1006"/>
        <v>0</v>
      </c>
      <c r="G3346" s="296">
        <f t="shared" si="1007"/>
        <v>0</v>
      </c>
    </row>
    <row r="3347" spans="1:7" s="232" customFormat="1" ht="24" customHeight="1" x14ac:dyDescent="0.2">
      <c r="A3347" s="229" t="str">
        <f t="shared" si="1003"/>
        <v/>
      </c>
      <c r="B3347" s="227" t="str">
        <f t="shared" si="1004"/>
        <v/>
      </c>
      <c r="C3347" s="228"/>
      <c r="D3347" s="229" t="str">
        <f t="shared" si="1005"/>
        <v/>
      </c>
      <c r="E3347" s="230"/>
      <c r="F3347" s="231">
        <f t="shared" si="1006"/>
        <v>0</v>
      </c>
      <c r="G3347" s="296">
        <f t="shared" si="1007"/>
        <v>0</v>
      </c>
    </row>
    <row r="3348" spans="1:7" ht="24" customHeight="1" x14ac:dyDescent="0.2">
      <c r="A3348" s="300"/>
      <c r="B3348" s="103"/>
      <c r="C3348" s="97"/>
      <c r="D3348" s="103"/>
      <c r="E3348" s="104"/>
      <c r="F3348" s="368" t="s">
        <v>33</v>
      </c>
      <c r="G3348" s="298">
        <f>SUBTOTAL(9,G3339:G3347)</f>
        <v>0</v>
      </c>
    </row>
    <row r="3349" spans="1:7" ht="24" customHeight="1" x14ac:dyDescent="0.2">
      <c r="A3349" s="301"/>
      <c r="B3349" s="103"/>
      <c r="C3349" s="97"/>
      <c r="D3349" s="103"/>
      <c r="E3349" s="104"/>
      <c r="F3349" s="105"/>
      <c r="G3349" s="299"/>
    </row>
    <row r="3350" spans="1:7" ht="24" customHeight="1" x14ac:dyDescent="0.2">
      <c r="A3350" s="302" t="str">
        <f>B3308</f>
        <v/>
      </c>
      <c r="B3350" s="303" t="str">
        <f>C3308</f>
        <v/>
      </c>
      <c r="C3350" s="111"/>
      <c r="D3350" s="111" t="s">
        <v>34</v>
      </c>
      <c r="E3350" s="112"/>
      <c r="F3350" s="305" t="s">
        <v>35</v>
      </c>
      <c r="G3350" s="304">
        <f>SUBTOTAL(9,G3313:G3349)</f>
        <v>0</v>
      </c>
    </row>
    <row r="3352" spans="1:7" ht="24" customHeight="1" x14ac:dyDescent="0.2">
      <c r="A3352" s="284" t="s">
        <v>37</v>
      </c>
      <c r="B3352" s="285"/>
      <c r="C3352" s="285"/>
      <c r="D3352" s="285"/>
      <c r="E3352" s="285"/>
      <c r="F3352" s="285"/>
      <c r="G3352" s="286"/>
    </row>
    <row r="3353" spans="1:7" ht="24" customHeight="1" x14ac:dyDescent="0.2">
      <c r="A3353" s="287" t="s">
        <v>602</v>
      </c>
      <c r="B3353" s="99" t="str">
        <f>Comitente</f>
        <v>DIRECCION PROVINCIAL REDES DE GAS</v>
      </c>
      <c r="C3353" s="94"/>
      <c r="D3353" s="100"/>
      <c r="E3353" s="100"/>
      <c r="F3353" s="101"/>
      <c r="G3353" s="288"/>
    </row>
    <row r="3354" spans="1:7" ht="24" customHeight="1" x14ac:dyDescent="0.2">
      <c r="A3354" s="287" t="s">
        <v>603</v>
      </c>
      <c r="B3354" s="99">
        <f>Contratista</f>
        <v>0</v>
      </c>
      <c r="C3354" s="95"/>
      <c r="D3354" s="95"/>
      <c r="E3354" s="95"/>
      <c r="F3354" s="102"/>
      <c r="G3354" s="289"/>
    </row>
    <row r="3355" spans="1:7" ht="24" customHeight="1" x14ac:dyDescent="0.2">
      <c r="A3355" s="287" t="s">
        <v>24</v>
      </c>
      <c r="B3355" s="99" t="str">
        <f>Obra</f>
        <v>“SERVICIO de MANTENIMIENTO de las INSTALACIONES de GAS en los ESTABLECIMIENTOS EDUCATIVOS”</v>
      </c>
      <c r="C3355" s="95"/>
      <c r="D3355" s="95"/>
      <c r="E3355" s="95"/>
      <c r="F3355" s="102" t="s">
        <v>38</v>
      </c>
      <c r="G3355" s="290">
        <f>Fecha_Base</f>
        <v>0</v>
      </c>
    </row>
    <row r="3356" spans="1:7" ht="24" customHeight="1" x14ac:dyDescent="0.2">
      <c r="A3356" s="291" t="s">
        <v>601</v>
      </c>
      <c r="B3356" s="96" t="str">
        <f>Ubicación</f>
        <v>DEPARTAMENTO JACHAL A</v>
      </c>
      <c r="C3356" s="96"/>
      <c r="D3356" s="103"/>
      <c r="E3356" s="104"/>
      <c r="F3356" s="105"/>
      <c r="G3356" s="292"/>
    </row>
    <row r="3357" spans="1:7" ht="24" customHeight="1" x14ac:dyDescent="0.2">
      <c r="A3357" s="291" t="s">
        <v>39</v>
      </c>
      <c r="B3357" s="106" t="str">
        <f>IFERROR(VALUE(LEFT(B3358,FIND(".",B3358)-1)),"")</f>
        <v/>
      </c>
      <c r="C3357" s="97" t="str">
        <f>IFERROR(VLOOKUP(B3357,Tabla_CyP,2,FALSE),"")</f>
        <v/>
      </c>
      <c r="D3357" s="97"/>
      <c r="E3357" s="104"/>
      <c r="F3357" s="105"/>
      <c r="G3357" s="292"/>
    </row>
    <row r="3358" spans="1:7" ht="24" customHeight="1" x14ac:dyDescent="0.2">
      <c r="A3358" s="291" t="s">
        <v>25</v>
      </c>
      <c r="B3358" s="107" t="str">
        <f>IFERROR(VLOOKUP(COUNTIF($A$1:A3358,"ANALISIS DE PRECIOS"),Tabla_NumeroItem,2,FALSE),"")</f>
        <v/>
      </c>
      <c r="C3358" s="97" t="str">
        <f>IFERROR(VLOOKUP(B3358,Tabla_CyP,2,FALSE),"")</f>
        <v/>
      </c>
      <c r="D3358" s="103"/>
      <c r="E3358" s="104"/>
      <c r="F3358" s="102" t="s">
        <v>26</v>
      </c>
      <c r="G3358" s="293" t="str">
        <f>IFERROR(VLOOKUP(B3358,Tabla_CyP,4,FALSE),"")</f>
        <v/>
      </c>
    </row>
    <row r="3359" spans="1:7" ht="24" customHeight="1" x14ac:dyDescent="0.2">
      <c r="A3359" s="291"/>
      <c r="B3359" s="96"/>
      <c r="C3359" s="97"/>
      <c r="D3359" s="103"/>
      <c r="E3359" s="104"/>
      <c r="F3359" s="105"/>
      <c r="G3359" s="292"/>
    </row>
    <row r="3360" spans="1:7" ht="24" customHeight="1" x14ac:dyDescent="0.2">
      <c r="A3360" s="389" t="s">
        <v>507</v>
      </c>
      <c r="B3360" s="390"/>
      <c r="C3360" s="391" t="s">
        <v>0</v>
      </c>
      <c r="D3360" s="391" t="s">
        <v>27</v>
      </c>
      <c r="E3360" s="393" t="s">
        <v>28</v>
      </c>
      <c r="F3360" s="387" t="s">
        <v>29</v>
      </c>
      <c r="G3360" s="387" t="s">
        <v>30</v>
      </c>
    </row>
    <row r="3361" spans="1:123" s="109" customFormat="1" ht="24" customHeight="1" x14ac:dyDescent="0.2">
      <c r="A3361" s="108" t="s">
        <v>508</v>
      </c>
      <c r="B3361" s="108" t="s">
        <v>509</v>
      </c>
      <c r="C3361" s="392"/>
      <c r="D3361" s="392"/>
      <c r="E3361" s="394"/>
      <c r="F3361" s="388"/>
      <c r="G3361" s="388"/>
      <c r="H3361" s="233"/>
      <c r="I3361" s="233"/>
      <c r="J3361" s="233"/>
      <c r="K3361" s="233"/>
      <c r="L3361" s="233"/>
      <c r="M3361" s="233"/>
      <c r="N3361" s="233"/>
      <c r="O3361" s="233"/>
      <c r="P3361" s="233"/>
      <c r="Q3361" s="233"/>
      <c r="R3361" s="233"/>
      <c r="S3361" s="233"/>
      <c r="T3361" s="233"/>
      <c r="U3361" s="233"/>
      <c r="V3361" s="233"/>
      <c r="W3361" s="233"/>
      <c r="X3361" s="233"/>
      <c r="Y3361" s="233"/>
      <c r="Z3361" s="233"/>
      <c r="AA3361" s="233"/>
      <c r="AB3361" s="233"/>
      <c r="AC3361" s="233"/>
      <c r="AD3361" s="233"/>
      <c r="AE3361" s="233"/>
      <c r="AF3361" s="233"/>
      <c r="AG3361" s="233"/>
      <c r="AH3361" s="233"/>
      <c r="AI3361" s="233"/>
      <c r="AJ3361" s="233"/>
      <c r="AK3361" s="233"/>
      <c r="AL3361" s="233"/>
      <c r="AM3361" s="233"/>
      <c r="AN3361" s="233"/>
      <c r="AO3361" s="233"/>
      <c r="AP3361" s="233"/>
      <c r="AQ3361" s="233"/>
      <c r="AR3361" s="233"/>
      <c r="AS3361" s="233"/>
      <c r="AT3361" s="233"/>
      <c r="AU3361" s="233"/>
      <c r="AV3361" s="233"/>
      <c r="AW3361" s="233"/>
      <c r="AX3361" s="233"/>
      <c r="AY3361" s="233"/>
      <c r="AZ3361" s="233"/>
      <c r="BA3361" s="233"/>
      <c r="BB3361" s="233"/>
      <c r="BC3361" s="233"/>
      <c r="BD3361" s="233"/>
      <c r="BE3361" s="233"/>
      <c r="BF3361" s="233"/>
      <c r="BG3361" s="233"/>
      <c r="BH3361" s="233"/>
      <c r="BI3361" s="233"/>
      <c r="BJ3361" s="233"/>
      <c r="BK3361" s="233"/>
      <c r="BL3361" s="233"/>
      <c r="BM3361" s="233"/>
      <c r="BN3361" s="233"/>
      <c r="BO3361" s="233"/>
      <c r="BP3361" s="233"/>
      <c r="BQ3361" s="233"/>
      <c r="BR3361" s="233"/>
      <c r="BS3361" s="233"/>
      <c r="BT3361" s="233"/>
      <c r="BU3361" s="233"/>
      <c r="BV3361" s="233"/>
      <c r="BW3361" s="233"/>
      <c r="BX3361" s="233"/>
      <c r="BY3361" s="233"/>
      <c r="BZ3361" s="233"/>
      <c r="CA3361" s="233"/>
      <c r="CB3361" s="233"/>
      <c r="CC3361" s="233"/>
      <c r="CD3361" s="233"/>
      <c r="CE3361" s="233"/>
      <c r="CF3361" s="233"/>
      <c r="CG3361" s="233"/>
      <c r="CH3361" s="233"/>
      <c r="CI3361" s="233"/>
      <c r="CJ3361" s="233"/>
      <c r="CK3361" s="233"/>
      <c r="CL3361" s="233"/>
      <c r="CM3361" s="233"/>
      <c r="CN3361" s="233"/>
      <c r="CO3361" s="233"/>
      <c r="CP3361" s="233"/>
      <c r="CQ3361" s="233"/>
      <c r="CR3361" s="233"/>
      <c r="CS3361" s="233"/>
      <c r="CT3361" s="233"/>
      <c r="CU3361" s="233"/>
      <c r="CV3361" s="233"/>
      <c r="CW3361" s="233"/>
      <c r="CX3361" s="233"/>
      <c r="CY3361" s="233"/>
      <c r="CZ3361" s="233"/>
      <c r="DA3361" s="233"/>
      <c r="DB3361" s="233"/>
      <c r="DC3361" s="233"/>
      <c r="DD3361" s="233"/>
      <c r="DE3361" s="233"/>
      <c r="DF3361" s="233"/>
      <c r="DG3361" s="233"/>
      <c r="DH3361" s="233"/>
      <c r="DI3361" s="233"/>
      <c r="DJ3361" s="233"/>
      <c r="DK3361" s="233"/>
      <c r="DL3361" s="233"/>
      <c r="DM3361" s="233"/>
      <c r="DN3361" s="233"/>
      <c r="DO3361" s="233"/>
      <c r="DP3361" s="233"/>
      <c r="DQ3361" s="233"/>
      <c r="DR3361" s="233"/>
      <c r="DS3361" s="233"/>
    </row>
    <row r="3362" spans="1:123" ht="24" customHeight="1" x14ac:dyDescent="0.2">
      <c r="A3362" s="369"/>
      <c r="B3362" s="110"/>
      <c r="C3362" s="367" t="s">
        <v>604</v>
      </c>
      <c r="D3362" s="111"/>
      <c r="E3362" s="112"/>
      <c r="F3362" s="113"/>
      <c r="G3362" s="295"/>
    </row>
    <row r="3363" spans="1:123" s="232" customFormat="1" ht="24" customHeight="1" x14ac:dyDescent="0.2">
      <c r="A3363" s="229" t="str">
        <f t="shared" ref="A3363:A3376" si="1008">IFERROR(VLOOKUP(C3363,Tabla_Insumos,4,FALSE),"")</f>
        <v/>
      </c>
      <c r="B3363" s="227" t="str">
        <f t="shared" ref="B3363:B3376" si="1009">IFERROR(VLOOKUP(C3363,Tabla_Insumos,5,FALSE),"")</f>
        <v/>
      </c>
      <c r="C3363" s="228"/>
      <c r="D3363" s="229" t="str">
        <f t="shared" ref="D3363:D3376" si="1010">IFERROR(VLOOKUP(C3363,Tabla_Insumos,2,FALSE),"")</f>
        <v/>
      </c>
      <c r="E3363" s="230"/>
      <c r="F3363" s="231">
        <f t="shared" ref="F3363:F3376" si="1011">IFERROR(VLOOKUP(C3363,Tabla_Insumos,3,FALSE),0)</f>
        <v>0</v>
      </c>
      <c r="G3363" s="296">
        <f>ROUND(E3363*F3363,2)</f>
        <v>0</v>
      </c>
    </row>
    <row r="3364" spans="1:123" s="232" customFormat="1" ht="24" customHeight="1" x14ac:dyDescent="0.2">
      <c r="A3364" s="229" t="str">
        <f t="shared" si="1008"/>
        <v/>
      </c>
      <c r="B3364" s="227" t="str">
        <f t="shared" si="1009"/>
        <v/>
      </c>
      <c r="C3364" s="228"/>
      <c r="D3364" s="229" t="str">
        <f t="shared" si="1010"/>
        <v/>
      </c>
      <c r="E3364" s="230"/>
      <c r="F3364" s="231">
        <f t="shared" si="1011"/>
        <v>0</v>
      </c>
      <c r="G3364" s="296">
        <f t="shared" ref="G3364:G3376" si="1012">ROUND(E3364*F3364,2)</f>
        <v>0</v>
      </c>
    </row>
    <row r="3365" spans="1:123" s="232" customFormat="1" ht="24" customHeight="1" x14ac:dyDescent="0.2">
      <c r="A3365" s="229" t="str">
        <f t="shared" si="1008"/>
        <v/>
      </c>
      <c r="B3365" s="227" t="str">
        <f t="shared" si="1009"/>
        <v/>
      </c>
      <c r="C3365" s="228"/>
      <c r="D3365" s="229" t="str">
        <f t="shared" si="1010"/>
        <v/>
      </c>
      <c r="E3365" s="230"/>
      <c r="F3365" s="231">
        <f t="shared" si="1011"/>
        <v>0</v>
      </c>
      <c r="G3365" s="296">
        <f t="shared" si="1012"/>
        <v>0</v>
      </c>
    </row>
    <row r="3366" spans="1:123" s="232" customFormat="1" ht="24" customHeight="1" x14ac:dyDescent="0.2">
      <c r="A3366" s="229" t="str">
        <f t="shared" si="1008"/>
        <v/>
      </c>
      <c r="B3366" s="227" t="str">
        <f t="shared" si="1009"/>
        <v/>
      </c>
      <c r="C3366" s="228"/>
      <c r="D3366" s="229" t="str">
        <f t="shared" si="1010"/>
        <v/>
      </c>
      <c r="E3366" s="230"/>
      <c r="F3366" s="231">
        <f t="shared" si="1011"/>
        <v>0</v>
      </c>
      <c r="G3366" s="296">
        <f t="shared" si="1012"/>
        <v>0</v>
      </c>
    </row>
    <row r="3367" spans="1:123" s="232" customFormat="1" ht="24" customHeight="1" x14ac:dyDescent="0.2">
      <c r="A3367" s="229" t="str">
        <f t="shared" si="1008"/>
        <v/>
      </c>
      <c r="B3367" s="227" t="str">
        <f t="shared" si="1009"/>
        <v/>
      </c>
      <c r="C3367" s="228"/>
      <c r="D3367" s="229" t="str">
        <f t="shared" si="1010"/>
        <v/>
      </c>
      <c r="E3367" s="230"/>
      <c r="F3367" s="231">
        <f t="shared" si="1011"/>
        <v>0</v>
      </c>
      <c r="G3367" s="296">
        <f t="shared" si="1012"/>
        <v>0</v>
      </c>
    </row>
    <row r="3368" spans="1:123" s="232" customFormat="1" ht="24" customHeight="1" x14ac:dyDescent="0.2">
      <c r="A3368" s="229" t="str">
        <f t="shared" si="1008"/>
        <v/>
      </c>
      <c r="B3368" s="227" t="str">
        <f t="shared" si="1009"/>
        <v/>
      </c>
      <c r="C3368" s="228"/>
      <c r="D3368" s="229" t="str">
        <f t="shared" si="1010"/>
        <v/>
      </c>
      <c r="E3368" s="230"/>
      <c r="F3368" s="231">
        <f t="shared" si="1011"/>
        <v>0</v>
      </c>
      <c r="G3368" s="296">
        <f t="shared" si="1012"/>
        <v>0</v>
      </c>
    </row>
    <row r="3369" spans="1:123" s="232" customFormat="1" ht="24" customHeight="1" x14ac:dyDescent="0.2">
      <c r="A3369" s="229" t="str">
        <f t="shared" si="1008"/>
        <v/>
      </c>
      <c r="B3369" s="227" t="str">
        <f t="shared" si="1009"/>
        <v/>
      </c>
      <c r="C3369" s="228"/>
      <c r="D3369" s="229" t="str">
        <f t="shared" si="1010"/>
        <v/>
      </c>
      <c r="E3369" s="230"/>
      <c r="F3369" s="231">
        <f t="shared" si="1011"/>
        <v>0</v>
      </c>
      <c r="G3369" s="296">
        <f t="shared" si="1012"/>
        <v>0</v>
      </c>
    </row>
    <row r="3370" spans="1:123" s="232" customFormat="1" ht="24" customHeight="1" x14ac:dyDescent="0.2">
      <c r="A3370" s="229" t="str">
        <f t="shared" si="1008"/>
        <v/>
      </c>
      <c r="B3370" s="227" t="str">
        <f t="shared" si="1009"/>
        <v/>
      </c>
      <c r="C3370" s="228"/>
      <c r="D3370" s="229" t="str">
        <f t="shared" si="1010"/>
        <v/>
      </c>
      <c r="E3370" s="230"/>
      <c r="F3370" s="231">
        <f t="shared" si="1011"/>
        <v>0</v>
      </c>
      <c r="G3370" s="296">
        <f t="shared" si="1012"/>
        <v>0</v>
      </c>
    </row>
    <row r="3371" spans="1:123" s="232" customFormat="1" ht="24" customHeight="1" x14ac:dyDescent="0.2">
      <c r="A3371" s="229" t="str">
        <f t="shared" si="1008"/>
        <v/>
      </c>
      <c r="B3371" s="227" t="str">
        <f t="shared" si="1009"/>
        <v/>
      </c>
      <c r="C3371" s="228"/>
      <c r="D3371" s="229" t="str">
        <f t="shared" si="1010"/>
        <v/>
      </c>
      <c r="E3371" s="230"/>
      <c r="F3371" s="231">
        <f t="shared" si="1011"/>
        <v>0</v>
      </c>
      <c r="G3371" s="296">
        <f t="shared" si="1012"/>
        <v>0</v>
      </c>
    </row>
    <row r="3372" spans="1:123" s="232" customFormat="1" ht="24" customHeight="1" x14ac:dyDescent="0.2">
      <c r="A3372" s="229" t="str">
        <f t="shared" si="1008"/>
        <v/>
      </c>
      <c r="B3372" s="227" t="str">
        <f t="shared" si="1009"/>
        <v/>
      </c>
      <c r="C3372" s="228"/>
      <c r="D3372" s="229" t="str">
        <f t="shared" si="1010"/>
        <v/>
      </c>
      <c r="E3372" s="230"/>
      <c r="F3372" s="231">
        <f t="shared" si="1011"/>
        <v>0</v>
      </c>
      <c r="G3372" s="296">
        <f t="shared" si="1012"/>
        <v>0</v>
      </c>
    </row>
    <row r="3373" spans="1:123" s="232" customFormat="1" ht="24" customHeight="1" x14ac:dyDescent="0.2">
      <c r="A3373" s="229" t="str">
        <f t="shared" si="1008"/>
        <v/>
      </c>
      <c r="B3373" s="227" t="str">
        <f t="shared" si="1009"/>
        <v/>
      </c>
      <c r="C3373" s="228"/>
      <c r="D3373" s="229" t="str">
        <f t="shared" si="1010"/>
        <v/>
      </c>
      <c r="E3373" s="230"/>
      <c r="F3373" s="231">
        <f t="shared" si="1011"/>
        <v>0</v>
      </c>
      <c r="G3373" s="296">
        <f t="shared" si="1012"/>
        <v>0</v>
      </c>
    </row>
    <row r="3374" spans="1:123" s="232" customFormat="1" ht="24" customHeight="1" x14ac:dyDescent="0.2">
      <c r="A3374" s="229" t="str">
        <f t="shared" si="1008"/>
        <v/>
      </c>
      <c r="B3374" s="227" t="str">
        <f t="shared" si="1009"/>
        <v/>
      </c>
      <c r="C3374" s="228"/>
      <c r="D3374" s="229" t="str">
        <f t="shared" si="1010"/>
        <v/>
      </c>
      <c r="E3374" s="230"/>
      <c r="F3374" s="231">
        <f t="shared" si="1011"/>
        <v>0</v>
      </c>
      <c r="G3374" s="296">
        <f t="shared" si="1012"/>
        <v>0</v>
      </c>
    </row>
    <row r="3375" spans="1:123" s="232" customFormat="1" ht="24" customHeight="1" x14ac:dyDescent="0.2">
      <c r="A3375" s="229" t="str">
        <f t="shared" si="1008"/>
        <v/>
      </c>
      <c r="B3375" s="227" t="str">
        <f t="shared" si="1009"/>
        <v/>
      </c>
      <c r="C3375" s="228"/>
      <c r="D3375" s="229" t="str">
        <f t="shared" si="1010"/>
        <v/>
      </c>
      <c r="E3375" s="230"/>
      <c r="F3375" s="231">
        <f t="shared" si="1011"/>
        <v>0</v>
      </c>
      <c r="G3375" s="296">
        <f t="shared" si="1012"/>
        <v>0</v>
      </c>
    </row>
    <row r="3376" spans="1:123" s="232" customFormat="1" ht="24" customHeight="1" x14ac:dyDescent="0.2">
      <c r="A3376" s="229" t="str">
        <f t="shared" si="1008"/>
        <v/>
      </c>
      <c r="B3376" s="227" t="str">
        <f t="shared" si="1009"/>
        <v/>
      </c>
      <c r="C3376" s="228"/>
      <c r="D3376" s="229" t="str">
        <f t="shared" si="1010"/>
        <v/>
      </c>
      <c r="E3376" s="230"/>
      <c r="F3376" s="231">
        <f t="shared" si="1011"/>
        <v>0</v>
      </c>
      <c r="G3376" s="296">
        <f t="shared" si="1012"/>
        <v>0</v>
      </c>
    </row>
    <row r="3377" spans="1:7" ht="24" customHeight="1" x14ac:dyDescent="0.2">
      <c r="A3377" s="297"/>
      <c r="B3377" s="97"/>
      <c r="C3377" s="97"/>
      <c r="D3377" s="103"/>
      <c r="E3377" s="104"/>
      <c r="F3377" s="368" t="s">
        <v>31</v>
      </c>
      <c r="G3377" s="298">
        <f>SUBTOTAL(9,G3363:G3376)</f>
        <v>0</v>
      </c>
    </row>
    <row r="3378" spans="1:7" ht="24" customHeight="1" x14ac:dyDescent="0.2">
      <c r="A3378" s="297"/>
      <c r="B3378" s="97"/>
      <c r="C3378" s="366" t="s">
        <v>605</v>
      </c>
      <c r="D3378" s="103"/>
      <c r="E3378" s="104"/>
      <c r="F3378" s="105"/>
      <c r="G3378" s="299"/>
    </row>
    <row r="3379" spans="1:7" s="232" customFormat="1" ht="24" customHeight="1" x14ac:dyDescent="0.2">
      <c r="A3379" s="229" t="str">
        <f t="shared" ref="A3379:A3386" si="1013">IFERROR(VLOOKUP(C3379,Tabla_Insumos,4,FALSE),"")</f>
        <v/>
      </c>
      <c r="B3379" s="227">
        <f t="shared" ref="B3379:B3386" si="1014">IFERROR(VLOOKUP(A3379,Tabla_Indices,5,FALSE),"")</f>
        <v>0</v>
      </c>
      <c r="C3379" s="228"/>
      <c r="D3379" s="229" t="str">
        <f t="shared" ref="D3379:D3386" si="1015">IFERROR(VLOOKUP(C3379,Tabla_Insumos,2,FALSE),"")</f>
        <v/>
      </c>
      <c r="E3379" s="230"/>
      <c r="F3379" s="231">
        <f t="shared" ref="F3379:F3386" si="1016">IFERROR(VLOOKUP(C3379,Tabla_Insumos,3,FALSE),0)</f>
        <v>0</v>
      </c>
      <c r="G3379" s="296">
        <f>ROUND(E3379*F3379,2)</f>
        <v>0</v>
      </c>
    </row>
    <row r="3380" spans="1:7" s="232" customFormat="1" ht="24" customHeight="1" x14ac:dyDescent="0.2">
      <c r="A3380" s="229" t="str">
        <f t="shared" si="1013"/>
        <v/>
      </c>
      <c r="B3380" s="227">
        <f t="shared" si="1014"/>
        <v>0</v>
      </c>
      <c r="C3380" s="228"/>
      <c r="D3380" s="229" t="str">
        <f t="shared" si="1015"/>
        <v/>
      </c>
      <c r="E3380" s="230"/>
      <c r="F3380" s="231">
        <f t="shared" si="1016"/>
        <v>0</v>
      </c>
      <c r="G3380" s="296">
        <f>ROUND(E3380*F3380,2)</f>
        <v>0</v>
      </c>
    </row>
    <row r="3381" spans="1:7" s="232" customFormat="1" ht="24" customHeight="1" x14ac:dyDescent="0.2">
      <c r="A3381" s="229" t="str">
        <f t="shared" si="1013"/>
        <v/>
      </c>
      <c r="B3381" s="227">
        <f t="shared" si="1014"/>
        <v>0</v>
      </c>
      <c r="C3381" s="228"/>
      <c r="D3381" s="229" t="str">
        <f t="shared" si="1015"/>
        <v/>
      </c>
      <c r="E3381" s="230"/>
      <c r="F3381" s="231">
        <f t="shared" si="1016"/>
        <v>0</v>
      </c>
      <c r="G3381" s="296">
        <f t="shared" ref="G3381:G3386" si="1017">ROUND(E3381*F3381,2)</f>
        <v>0</v>
      </c>
    </row>
    <row r="3382" spans="1:7" s="232" customFormat="1" ht="24" customHeight="1" x14ac:dyDescent="0.2">
      <c r="A3382" s="229" t="str">
        <f t="shared" si="1013"/>
        <v/>
      </c>
      <c r="B3382" s="227">
        <f t="shared" si="1014"/>
        <v>0</v>
      </c>
      <c r="C3382" s="228"/>
      <c r="D3382" s="229" t="str">
        <f t="shared" si="1015"/>
        <v/>
      </c>
      <c r="E3382" s="230"/>
      <c r="F3382" s="231">
        <f t="shared" si="1016"/>
        <v>0</v>
      </c>
      <c r="G3382" s="296">
        <f t="shared" si="1017"/>
        <v>0</v>
      </c>
    </row>
    <row r="3383" spans="1:7" s="232" customFormat="1" ht="24" customHeight="1" x14ac:dyDescent="0.2">
      <c r="A3383" s="229" t="str">
        <f t="shared" si="1013"/>
        <v/>
      </c>
      <c r="B3383" s="227">
        <f t="shared" si="1014"/>
        <v>0</v>
      </c>
      <c r="C3383" s="228"/>
      <c r="D3383" s="229" t="str">
        <f t="shared" si="1015"/>
        <v/>
      </c>
      <c r="E3383" s="230"/>
      <c r="F3383" s="231">
        <f t="shared" si="1016"/>
        <v>0</v>
      </c>
      <c r="G3383" s="296">
        <f t="shared" si="1017"/>
        <v>0</v>
      </c>
    </row>
    <row r="3384" spans="1:7" s="232" customFormat="1" ht="24" customHeight="1" x14ac:dyDescent="0.2">
      <c r="A3384" s="229" t="str">
        <f t="shared" si="1013"/>
        <v/>
      </c>
      <c r="B3384" s="227">
        <f t="shared" si="1014"/>
        <v>0</v>
      </c>
      <c r="C3384" s="228"/>
      <c r="D3384" s="229" t="str">
        <f t="shared" si="1015"/>
        <v/>
      </c>
      <c r="E3384" s="230"/>
      <c r="F3384" s="231">
        <f t="shared" si="1016"/>
        <v>0</v>
      </c>
      <c r="G3384" s="296">
        <f t="shared" si="1017"/>
        <v>0</v>
      </c>
    </row>
    <row r="3385" spans="1:7" s="232" customFormat="1" ht="24" customHeight="1" x14ac:dyDescent="0.2">
      <c r="A3385" s="229" t="str">
        <f t="shared" si="1013"/>
        <v/>
      </c>
      <c r="B3385" s="227">
        <f t="shared" si="1014"/>
        <v>0</v>
      </c>
      <c r="C3385" s="228"/>
      <c r="D3385" s="229" t="str">
        <f t="shared" si="1015"/>
        <v/>
      </c>
      <c r="E3385" s="230"/>
      <c r="F3385" s="231">
        <f t="shared" si="1016"/>
        <v>0</v>
      </c>
      <c r="G3385" s="296">
        <f t="shared" si="1017"/>
        <v>0</v>
      </c>
    </row>
    <row r="3386" spans="1:7" s="232" customFormat="1" ht="24" customHeight="1" x14ac:dyDescent="0.2">
      <c r="A3386" s="229" t="str">
        <f t="shared" si="1013"/>
        <v/>
      </c>
      <c r="B3386" s="227">
        <f t="shared" si="1014"/>
        <v>0</v>
      </c>
      <c r="C3386" s="228"/>
      <c r="D3386" s="229" t="str">
        <f t="shared" si="1015"/>
        <v/>
      </c>
      <c r="E3386" s="230"/>
      <c r="F3386" s="231">
        <f t="shared" si="1016"/>
        <v>0</v>
      </c>
      <c r="G3386" s="296">
        <f t="shared" si="1017"/>
        <v>0</v>
      </c>
    </row>
    <row r="3387" spans="1:7" ht="24" customHeight="1" x14ac:dyDescent="0.2">
      <c r="A3387" s="297"/>
      <c r="B3387" s="97"/>
      <c r="C3387" s="97"/>
      <c r="D3387" s="103"/>
      <c r="E3387" s="104"/>
      <c r="F3387" s="368" t="s">
        <v>32</v>
      </c>
      <c r="G3387" s="298">
        <f>SUBTOTAL(9,G3379:G3386)</f>
        <v>0</v>
      </c>
    </row>
    <row r="3388" spans="1:7" ht="24" customHeight="1" x14ac:dyDescent="0.2">
      <c r="A3388" s="297"/>
      <c r="B3388" s="97"/>
      <c r="C3388" s="366" t="s">
        <v>606</v>
      </c>
      <c r="D3388" s="103"/>
      <c r="E3388" s="104"/>
      <c r="F3388" s="105"/>
      <c r="G3388" s="299"/>
    </row>
    <row r="3389" spans="1:7" s="232" customFormat="1" ht="24" customHeight="1" x14ac:dyDescent="0.2">
      <c r="A3389" s="229" t="str">
        <f t="shared" ref="A3389:A3397" si="1018">IFERROR(VLOOKUP(C3389,Tabla_Insumos,4,FALSE),"")</f>
        <v/>
      </c>
      <c r="B3389" s="227" t="str">
        <f t="shared" ref="B3389:B3397" si="1019">IFERROR(VLOOKUP(C3389,Tabla_Insumos,5,FALSE),"")</f>
        <v/>
      </c>
      <c r="C3389" s="228"/>
      <c r="D3389" s="229" t="str">
        <f t="shared" ref="D3389:D3397" si="1020">IFERROR(VLOOKUP(C3389,Tabla_Insumos,2,FALSE),"")</f>
        <v/>
      </c>
      <c r="E3389" s="230"/>
      <c r="F3389" s="231">
        <f t="shared" ref="F3389:F3397" si="1021">IFERROR(VLOOKUP(C3389,Tabla_Insumos,3,FALSE),0)</f>
        <v>0</v>
      </c>
      <c r="G3389" s="296">
        <f t="shared" ref="G3389:G3397" si="1022">ROUND(E3389*F3389,2)</f>
        <v>0</v>
      </c>
    </row>
    <row r="3390" spans="1:7" s="232" customFormat="1" ht="24" customHeight="1" x14ac:dyDescent="0.2">
      <c r="A3390" s="229" t="str">
        <f t="shared" si="1018"/>
        <v/>
      </c>
      <c r="B3390" s="227" t="str">
        <f t="shared" si="1019"/>
        <v/>
      </c>
      <c r="C3390" s="228"/>
      <c r="D3390" s="229" t="str">
        <f t="shared" si="1020"/>
        <v/>
      </c>
      <c r="E3390" s="230"/>
      <c r="F3390" s="231">
        <f t="shared" si="1021"/>
        <v>0</v>
      </c>
      <c r="G3390" s="296">
        <f t="shared" si="1022"/>
        <v>0</v>
      </c>
    </row>
    <row r="3391" spans="1:7" s="232" customFormat="1" ht="24" customHeight="1" x14ac:dyDescent="0.2">
      <c r="A3391" s="229" t="str">
        <f t="shared" si="1018"/>
        <v/>
      </c>
      <c r="B3391" s="227" t="str">
        <f t="shared" si="1019"/>
        <v/>
      </c>
      <c r="C3391" s="228"/>
      <c r="D3391" s="229" t="str">
        <f t="shared" si="1020"/>
        <v/>
      </c>
      <c r="E3391" s="230"/>
      <c r="F3391" s="231">
        <f t="shared" si="1021"/>
        <v>0</v>
      </c>
      <c r="G3391" s="296">
        <f t="shared" si="1022"/>
        <v>0</v>
      </c>
    </row>
    <row r="3392" spans="1:7" s="232" customFormat="1" ht="24" customHeight="1" x14ac:dyDescent="0.2">
      <c r="A3392" s="229" t="str">
        <f t="shared" si="1018"/>
        <v/>
      </c>
      <c r="B3392" s="227" t="str">
        <f t="shared" si="1019"/>
        <v/>
      </c>
      <c r="C3392" s="228"/>
      <c r="D3392" s="229" t="str">
        <f t="shared" si="1020"/>
        <v/>
      </c>
      <c r="E3392" s="230"/>
      <c r="F3392" s="231">
        <f t="shared" si="1021"/>
        <v>0</v>
      </c>
      <c r="G3392" s="296">
        <f t="shared" si="1022"/>
        <v>0</v>
      </c>
    </row>
    <row r="3393" spans="1:7" s="232" customFormat="1" ht="24" customHeight="1" x14ac:dyDescent="0.2">
      <c r="A3393" s="229" t="str">
        <f t="shared" si="1018"/>
        <v/>
      </c>
      <c r="B3393" s="227" t="str">
        <f t="shared" si="1019"/>
        <v/>
      </c>
      <c r="C3393" s="228"/>
      <c r="D3393" s="229" t="str">
        <f t="shared" si="1020"/>
        <v/>
      </c>
      <c r="E3393" s="230"/>
      <c r="F3393" s="231">
        <f t="shared" si="1021"/>
        <v>0</v>
      </c>
      <c r="G3393" s="296">
        <f t="shared" si="1022"/>
        <v>0</v>
      </c>
    </row>
    <row r="3394" spans="1:7" s="232" customFormat="1" ht="24" customHeight="1" x14ac:dyDescent="0.2">
      <c r="A3394" s="229" t="str">
        <f t="shared" si="1018"/>
        <v/>
      </c>
      <c r="B3394" s="227" t="str">
        <f t="shared" si="1019"/>
        <v/>
      </c>
      <c r="C3394" s="228"/>
      <c r="D3394" s="229" t="str">
        <f t="shared" si="1020"/>
        <v/>
      </c>
      <c r="E3394" s="230"/>
      <c r="F3394" s="231">
        <f t="shared" si="1021"/>
        <v>0</v>
      </c>
      <c r="G3394" s="296">
        <f t="shared" si="1022"/>
        <v>0</v>
      </c>
    </row>
    <row r="3395" spans="1:7" s="232" customFormat="1" ht="24" customHeight="1" x14ac:dyDescent="0.2">
      <c r="A3395" s="229" t="str">
        <f t="shared" si="1018"/>
        <v/>
      </c>
      <c r="B3395" s="227" t="str">
        <f t="shared" si="1019"/>
        <v/>
      </c>
      <c r="C3395" s="228"/>
      <c r="D3395" s="229" t="str">
        <f t="shared" si="1020"/>
        <v/>
      </c>
      <c r="E3395" s="230"/>
      <c r="F3395" s="231">
        <f t="shared" si="1021"/>
        <v>0</v>
      </c>
      <c r="G3395" s="296">
        <f t="shared" si="1022"/>
        <v>0</v>
      </c>
    </row>
    <row r="3396" spans="1:7" s="232" customFormat="1" ht="24" customHeight="1" x14ac:dyDescent="0.2">
      <c r="A3396" s="229" t="str">
        <f t="shared" si="1018"/>
        <v/>
      </c>
      <c r="B3396" s="227" t="str">
        <f t="shared" si="1019"/>
        <v/>
      </c>
      <c r="C3396" s="228"/>
      <c r="D3396" s="229" t="str">
        <f t="shared" si="1020"/>
        <v/>
      </c>
      <c r="E3396" s="230"/>
      <c r="F3396" s="231">
        <f t="shared" si="1021"/>
        <v>0</v>
      </c>
      <c r="G3396" s="296">
        <f t="shared" si="1022"/>
        <v>0</v>
      </c>
    </row>
    <row r="3397" spans="1:7" s="232" customFormat="1" ht="24" customHeight="1" x14ac:dyDescent="0.2">
      <c r="A3397" s="229" t="str">
        <f t="shared" si="1018"/>
        <v/>
      </c>
      <c r="B3397" s="227" t="str">
        <f t="shared" si="1019"/>
        <v/>
      </c>
      <c r="C3397" s="228"/>
      <c r="D3397" s="229" t="str">
        <f t="shared" si="1020"/>
        <v/>
      </c>
      <c r="E3397" s="230"/>
      <c r="F3397" s="231">
        <f t="shared" si="1021"/>
        <v>0</v>
      </c>
      <c r="G3397" s="296">
        <f t="shared" si="1022"/>
        <v>0</v>
      </c>
    </row>
    <row r="3398" spans="1:7" ht="24" customHeight="1" x14ac:dyDescent="0.2">
      <c r="A3398" s="300"/>
      <c r="B3398" s="103"/>
      <c r="C3398" s="97"/>
      <c r="D3398" s="103"/>
      <c r="E3398" s="104"/>
      <c r="F3398" s="368" t="s">
        <v>33</v>
      </c>
      <c r="G3398" s="298">
        <f>SUBTOTAL(9,G3389:G3397)</f>
        <v>0</v>
      </c>
    </row>
    <row r="3399" spans="1:7" ht="24" customHeight="1" x14ac:dyDescent="0.2">
      <c r="A3399" s="301"/>
      <c r="B3399" s="103"/>
      <c r="C3399" s="97"/>
      <c r="D3399" s="103"/>
      <c r="E3399" s="104"/>
      <c r="F3399" s="105"/>
      <c r="G3399" s="299"/>
    </row>
    <row r="3400" spans="1:7" ht="24" customHeight="1" x14ac:dyDescent="0.2">
      <c r="A3400" s="302" t="str">
        <f>B3358</f>
        <v/>
      </c>
      <c r="B3400" s="303" t="str">
        <f>C3358</f>
        <v/>
      </c>
      <c r="C3400" s="111"/>
      <c r="D3400" s="111" t="s">
        <v>34</v>
      </c>
      <c r="E3400" s="112"/>
      <c r="F3400" s="305" t="s">
        <v>35</v>
      </c>
      <c r="G3400" s="304">
        <f>SUBTOTAL(9,G3363:G3399)</f>
        <v>0</v>
      </c>
    </row>
    <row r="3402" spans="1:7" ht="24" customHeight="1" x14ac:dyDescent="0.2">
      <c r="A3402" s="284" t="s">
        <v>37</v>
      </c>
      <c r="B3402" s="285"/>
      <c r="C3402" s="285"/>
      <c r="D3402" s="285"/>
      <c r="E3402" s="285"/>
      <c r="F3402" s="285"/>
      <c r="G3402" s="286"/>
    </row>
    <row r="3403" spans="1:7" ht="24" customHeight="1" x14ac:dyDescent="0.2">
      <c r="A3403" s="287" t="s">
        <v>602</v>
      </c>
      <c r="B3403" s="99" t="str">
        <f>Comitente</f>
        <v>DIRECCION PROVINCIAL REDES DE GAS</v>
      </c>
      <c r="C3403" s="94"/>
      <c r="D3403" s="100"/>
      <c r="E3403" s="100"/>
      <c r="F3403" s="101"/>
      <c r="G3403" s="288"/>
    </row>
    <row r="3404" spans="1:7" ht="24" customHeight="1" x14ac:dyDescent="0.2">
      <c r="A3404" s="287" t="s">
        <v>603</v>
      </c>
      <c r="B3404" s="99">
        <f>Contratista</f>
        <v>0</v>
      </c>
      <c r="C3404" s="95"/>
      <c r="D3404" s="95"/>
      <c r="E3404" s="95"/>
      <c r="F3404" s="102"/>
      <c r="G3404" s="289"/>
    </row>
    <row r="3405" spans="1:7" ht="24" customHeight="1" x14ac:dyDescent="0.2">
      <c r="A3405" s="287" t="s">
        <v>24</v>
      </c>
      <c r="B3405" s="99" t="str">
        <f>Obra</f>
        <v>“SERVICIO de MANTENIMIENTO de las INSTALACIONES de GAS en los ESTABLECIMIENTOS EDUCATIVOS”</v>
      </c>
      <c r="C3405" s="95"/>
      <c r="D3405" s="95"/>
      <c r="E3405" s="95"/>
      <c r="F3405" s="102" t="s">
        <v>38</v>
      </c>
      <c r="G3405" s="290">
        <f>Fecha_Base</f>
        <v>0</v>
      </c>
    </row>
    <row r="3406" spans="1:7" ht="24" customHeight="1" x14ac:dyDescent="0.2">
      <c r="A3406" s="291" t="s">
        <v>601</v>
      </c>
      <c r="B3406" s="96" t="str">
        <f>Ubicación</f>
        <v>DEPARTAMENTO JACHAL A</v>
      </c>
      <c r="C3406" s="96"/>
      <c r="D3406" s="103"/>
      <c r="E3406" s="104"/>
      <c r="F3406" s="105"/>
      <c r="G3406" s="292"/>
    </row>
    <row r="3407" spans="1:7" ht="24" customHeight="1" x14ac:dyDescent="0.2">
      <c r="A3407" s="291" t="s">
        <v>39</v>
      </c>
      <c r="B3407" s="106" t="str">
        <f>IFERROR(VALUE(LEFT(B3408,FIND(".",B3408)-1)),"")</f>
        <v/>
      </c>
      <c r="C3407" s="97" t="str">
        <f>IFERROR(VLOOKUP(B3407,Tabla_CyP,2,FALSE),"")</f>
        <v/>
      </c>
      <c r="D3407" s="97"/>
      <c r="E3407" s="104"/>
      <c r="F3407" s="105"/>
      <c r="G3407" s="292"/>
    </row>
    <row r="3408" spans="1:7" ht="24" customHeight="1" x14ac:dyDescent="0.2">
      <c r="A3408" s="291" t="s">
        <v>25</v>
      </c>
      <c r="B3408" s="107" t="str">
        <f>IFERROR(VLOOKUP(COUNTIF($A$1:A3408,"ANALISIS DE PRECIOS"),Tabla_NumeroItem,2,FALSE),"")</f>
        <v/>
      </c>
      <c r="C3408" s="97" t="str">
        <f>IFERROR(VLOOKUP(B3408,Tabla_CyP,2,FALSE),"")</f>
        <v/>
      </c>
      <c r="D3408" s="103"/>
      <c r="E3408" s="104"/>
      <c r="F3408" s="102" t="s">
        <v>26</v>
      </c>
      <c r="G3408" s="293" t="str">
        <f>IFERROR(VLOOKUP(B3408,Tabla_CyP,4,FALSE),"")</f>
        <v/>
      </c>
    </row>
    <row r="3409" spans="1:123" ht="24" customHeight="1" x14ac:dyDescent="0.2">
      <c r="A3409" s="291"/>
      <c r="B3409" s="96"/>
      <c r="C3409" s="97"/>
      <c r="D3409" s="103"/>
      <c r="E3409" s="104"/>
      <c r="F3409" s="105"/>
      <c r="G3409" s="292"/>
    </row>
    <row r="3410" spans="1:123" ht="24" customHeight="1" x14ac:dyDescent="0.2">
      <c r="A3410" s="389" t="s">
        <v>507</v>
      </c>
      <c r="B3410" s="390"/>
      <c r="C3410" s="391" t="s">
        <v>0</v>
      </c>
      <c r="D3410" s="391" t="s">
        <v>27</v>
      </c>
      <c r="E3410" s="393" t="s">
        <v>28</v>
      </c>
      <c r="F3410" s="387" t="s">
        <v>29</v>
      </c>
      <c r="G3410" s="387" t="s">
        <v>30</v>
      </c>
    </row>
    <row r="3411" spans="1:123" s="109" customFormat="1" ht="24" customHeight="1" x14ac:dyDescent="0.2">
      <c r="A3411" s="108" t="s">
        <v>508</v>
      </c>
      <c r="B3411" s="108" t="s">
        <v>509</v>
      </c>
      <c r="C3411" s="392"/>
      <c r="D3411" s="392"/>
      <c r="E3411" s="394"/>
      <c r="F3411" s="388"/>
      <c r="G3411" s="388"/>
      <c r="H3411" s="233"/>
      <c r="I3411" s="233"/>
      <c r="J3411" s="233"/>
      <c r="K3411" s="233"/>
      <c r="L3411" s="233"/>
      <c r="M3411" s="233"/>
      <c r="N3411" s="233"/>
      <c r="O3411" s="233"/>
      <c r="P3411" s="233"/>
      <c r="Q3411" s="233"/>
      <c r="R3411" s="233"/>
      <c r="S3411" s="233"/>
      <c r="T3411" s="233"/>
      <c r="U3411" s="233"/>
      <c r="V3411" s="233"/>
      <c r="W3411" s="233"/>
      <c r="X3411" s="233"/>
      <c r="Y3411" s="233"/>
      <c r="Z3411" s="233"/>
      <c r="AA3411" s="233"/>
      <c r="AB3411" s="233"/>
      <c r="AC3411" s="233"/>
      <c r="AD3411" s="233"/>
      <c r="AE3411" s="233"/>
      <c r="AF3411" s="233"/>
      <c r="AG3411" s="233"/>
      <c r="AH3411" s="233"/>
      <c r="AI3411" s="233"/>
      <c r="AJ3411" s="233"/>
      <c r="AK3411" s="233"/>
      <c r="AL3411" s="233"/>
      <c r="AM3411" s="233"/>
      <c r="AN3411" s="233"/>
      <c r="AO3411" s="233"/>
      <c r="AP3411" s="233"/>
      <c r="AQ3411" s="233"/>
      <c r="AR3411" s="233"/>
      <c r="AS3411" s="233"/>
      <c r="AT3411" s="233"/>
      <c r="AU3411" s="233"/>
      <c r="AV3411" s="233"/>
      <c r="AW3411" s="233"/>
      <c r="AX3411" s="233"/>
      <c r="AY3411" s="233"/>
      <c r="AZ3411" s="233"/>
      <c r="BA3411" s="233"/>
      <c r="BB3411" s="233"/>
      <c r="BC3411" s="233"/>
      <c r="BD3411" s="233"/>
      <c r="BE3411" s="233"/>
      <c r="BF3411" s="233"/>
      <c r="BG3411" s="233"/>
      <c r="BH3411" s="233"/>
      <c r="BI3411" s="233"/>
      <c r="BJ3411" s="233"/>
      <c r="BK3411" s="233"/>
      <c r="BL3411" s="233"/>
      <c r="BM3411" s="233"/>
      <c r="BN3411" s="233"/>
      <c r="BO3411" s="233"/>
      <c r="BP3411" s="233"/>
      <c r="BQ3411" s="233"/>
      <c r="BR3411" s="233"/>
      <c r="BS3411" s="233"/>
      <c r="BT3411" s="233"/>
      <c r="BU3411" s="233"/>
      <c r="BV3411" s="233"/>
      <c r="BW3411" s="233"/>
      <c r="BX3411" s="233"/>
      <c r="BY3411" s="233"/>
      <c r="BZ3411" s="233"/>
      <c r="CA3411" s="233"/>
      <c r="CB3411" s="233"/>
      <c r="CC3411" s="233"/>
      <c r="CD3411" s="233"/>
      <c r="CE3411" s="233"/>
      <c r="CF3411" s="233"/>
      <c r="CG3411" s="233"/>
      <c r="CH3411" s="233"/>
      <c r="CI3411" s="233"/>
      <c r="CJ3411" s="233"/>
      <c r="CK3411" s="233"/>
      <c r="CL3411" s="233"/>
      <c r="CM3411" s="233"/>
      <c r="CN3411" s="233"/>
      <c r="CO3411" s="233"/>
      <c r="CP3411" s="233"/>
      <c r="CQ3411" s="233"/>
      <c r="CR3411" s="233"/>
      <c r="CS3411" s="233"/>
      <c r="CT3411" s="233"/>
      <c r="CU3411" s="233"/>
      <c r="CV3411" s="233"/>
      <c r="CW3411" s="233"/>
      <c r="CX3411" s="233"/>
      <c r="CY3411" s="233"/>
      <c r="CZ3411" s="233"/>
      <c r="DA3411" s="233"/>
      <c r="DB3411" s="233"/>
      <c r="DC3411" s="233"/>
      <c r="DD3411" s="233"/>
      <c r="DE3411" s="233"/>
      <c r="DF3411" s="233"/>
      <c r="DG3411" s="233"/>
      <c r="DH3411" s="233"/>
      <c r="DI3411" s="233"/>
      <c r="DJ3411" s="233"/>
      <c r="DK3411" s="233"/>
      <c r="DL3411" s="233"/>
      <c r="DM3411" s="233"/>
      <c r="DN3411" s="233"/>
      <c r="DO3411" s="233"/>
      <c r="DP3411" s="233"/>
      <c r="DQ3411" s="233"/>
      <c r="DR3411" s="233"/>
      <c r="DS3411" s="233"/>
    </row>
    <row r="3412" spans="1:123" ht="24" customHeight="1" x14ac:dyDescent="0.2">
      <c r="A3412" s="369"/>
      <c r="B3412" s="110"/>
      <c r="C3412" s="367" t="s">
        <v>604</v>
      </c>
      <c r="D3412" s="111"/>
      <c r="E3412" s="112"/>
      <c r="F3412" s="113"/>
      <c r="G3412" s="295"/>
    </row>
    <row r="3413" spans="1:123" s="232" customFormat="1" ht="24" customHeight="1" x14ac:dyDescent="0.2">
      <c r="A3413" s="229" t="str">
        <f t="shared" ref="A3413:A3426" si="1023">IFERROR(VLOOKUP(C3413,Tabla_Insumos,4,FALSE),"")</f>
        <v/>
      </c>
      <c r="B3413" s="227" t="str">
        <f t="shared" ref="B3413:B3426" si="1024">IFERROR(VLOOKUP(C3413,Tabla_Insumos,5,FALSE),"")</f>
        <v/>
      </c>
      <c r="C3413" s="228"/>
      <c r="D3413" s="229" t="str">
        <f t="shared" ref="D3413:D3426" si="1025">IFERROR(VLOOKUP(C3413,Tabla_Insumos,2,FALSE),"")</f>
        <v/>
      </c>
      <c r="E3413" s="230"/>
      <c r="F3413" s="231">
        <f t="shared" ref="F3413:F3426" si="1026">IFERROR(VLOOKUP(C3413,Tabla_Insumos,3,FALSE),0)</f>
        <v>0</v>
      </c>
      <c r="G3413" s="296">
        <f>ROUND(E3413*F3413,2)</f>
        <v>0</v>
      </c>
    </row>
    <row r="3414" spans="1:123" s="232" customFormat="1" ht="24" customHeight="1" x14ac:dyDescent="0.2">
      <c r="A3414" s="229" t="str">
        <f t="shared" si="1023"/>
        <v/>
      </c>
      <c r="B3414" s="227" t="str">
        <f t="shared" si="1024"/>
        <v/>
      </c>
      <c r="C3414" s="228"/>
      <c r="D3414" s="229" t="str">
        <f t="shared" si="1025"/>
        <v/>
      </c>
      <c r="E3414" s="230"/>
      <c r="F3414" s="231">
        <f t="shared" si="1026"/>
        <v>0</v>
      </c>
      <c r="G3414" s="296">
        <f t="shared" ref="G3414:G3426" si="1027">ROUND(E3414*F3414,2)</f>
        <v>0</v>
      </c>
    </row>
    <row r="3415" spans="1:123" s="232" customFormat="1" ht="24" customHeight="1" x14ac:dyDescent="0.2">
      <c r="A3415" s="229" t="str">
        <f t="shared" si="1023"/>
        <v/>
      </c>
      <c r="B3415" s="227" t="str">
        <f t="shared" si="1024"/>
        <v/>
      </c>
      <c r="C3415" s="228"/>
      <c r="D3415" s="229" t="str">
        <f t="shared" si="1025"/>
        <v/>
      </c>
      <c r="E3415" s="230"/>
      <c r="F3415" s="231">
        <f t="shared" si="1026"/>
        <v>0</v>
      </c>
      <c r="G3415" s="296">
        <f t="shared" si="1027"/>
        <v>0</v>
      </c>
    </row>
    <row r="3416" spans="1:123" s="232" customFormat="1" ht="24" customHeight="1" x14ac:dyDescent="0.2">
      <c r="A3416" s="229" t="str">
        <f t="shared" si="1023"/>
        <v/>
      </c>
      <c r="B3416" s="227" t="str">
        <f t="shared" si="1024"/>
        <v/>
      </c>
      <c r="C3416" s="228"/>
      <c r="D3416" s="229" t="str">
        <f t="shared" si="1025"/>
        <v/>
      </c>
      <c r="E3416" s="230"/>
      <c r="F3416" s="231">
        <f t="shared" si="1026"/>
        <v>0</v>
      </c>
      <c r="G3416" s="296">
        <f t="shared" si="1027"/>
        <v>0</v>
      </c>
    </row>
    <row r="3417" spans="1:123" s="232" customFormat="1" ht="24" customHeight="1" x14ac:dyDescent="0.2">
      <c r="A3417" s="229" t="str">
        <f t="shared" si="1023"/>
        <v/>
      </c>
      <c r="B3417" s="227" t="str">
        <f t="shared" si="1024"/>
        <v/>
      </c>
      <c r="C3417" s="228"/>
      <c r="D3417" s="229" t="str">
        <f t="shared" si="1025"/>
        <v/>
      </c>
      <c r="E3417" s="230"/>
      <c r="F3417" s="231">
        <f t="shared" si="1026"/>
        <v>0</v>
      </c>
      <c r="G3417" s="296">
        <f t="shared" si="1027"/>
        <v>0</v>
      </c>
    </row>
    <row r="3418" spans="1:123" s="232" customFormat="1" ht="24" customHeight="1" x14ac:dyDescent="0.2">
      <c r="A3418" s="229" t="str">
        <f t="shared" si="1023"/>
        <v/>
      </c>
      <c r="B3418" s="227" t="str">
        <f t="shared" si="1024"/>
        <v/>
      </c>
      <c r="C3418" s="228"/>
      <c r="D3418" s="229" t="str">
        <f t="shared" si="1025"/>
        <v/>
      </c>
      <c r="E3418" s="230"/>
      <c r="F3418" s="231">
        <f t="shared" si="1026"/>
        <v>0</v>
      </c>
      <c r="G3418" s="296">
        <f t="shared" si="1027"/>
        <v>0</v>
      </c>
    </row>
    <row r="3419" spans="1:123" s="232" customFormat="1" ht="24" customHeight="1" x14ac:dyDescent="0.2">
      <c r="A3419" s="229" t="str">
        <f t="shared" si="1023"/>
        <v/>
      </c>
      <c r="B3419" s="227" t="str">
        <f t="shared" si="1024"/>
        <v/>
      </c>
      <c r="C3419" s="228"/>
      <c r="D3419" s="229" t="str">
        <f t="shared" si="1025"/>
        <v/>
      </c>
      <c r="E3419" s="230"/>
      <c r="F3419" s="231">
        <f t="shared" si="1026"/>
        <v>0</v>
      </c>
      <c r="G3419" s="296">
        <f t="shared" si="1027"/>
        <v>0</v>
      </c>
    </row>
    <row r="3420" spans="1:123" s="232" customFormat="1" ht="24" customHeight="1" x14ac:dyDescent="0.2">
      <c r="A3420" s="229" t="str">
        <f t="shared" si="1023"/>
        <v/>
      </c>
      <c r="B3420" s="227" t="str">
        <f t="shared" si="1024"/>
        <v/>
      </c>
      <c r="C3420" s="228"/>
      <c r="D3420" s="229" t="str">
        <f t="shared" si="1025"/>
        <v/>
      </c>
      <c r="E3420" s="230"/>
      <c r="F3420" s="231">
        <f t="shared" si="1026"/>
        <v>0</v>
      </c>
      <c r="G3420" s="296">
        <f t="shared" si="1027"/>
        <v>0</v>
      </c>
    </row>
    <row r="3421" spans="1:123" s="232" customFormat="1" ht="24" customHeight="1" x14ac:dyDescent="0.2">
      <c r="A3421" s="229" t="str">
        <f t="shared" si="1023"/>
        <v/>
      </c>
      <c r="B3421" s="227" t="str">
        <f t="shared" si="1024"/>
        <v/>
      </c>
      <c r="C3421" s="228"/>
      <c r="D3421" s="229" t="str">
        <f t="shared" si="1025"/>
        <v/>
      </c>
      <c r="E3421" s="230"/>
      <c r="F3421" s="231">
        <f t="shared" si="1026"/>
        <v>0</v>
      </c>
      <c r="G3421" s="296">
        <f t="shared" si="1027"/>
        <v>0</v>
      </c>
    </row>
    <row r="3422" spans="1:123" s="232" customFormat="1" ht="24" customHeight="1" x14ac:dyDescent="0.2">
      <c r="A3422" s="229" t="str">
        <f t="shared" si="1023"/>
        <v/>
      </c>
      <c r="B3422" s="227" t="str">
        <f t="shared" si="1024"/>
        <v/>
      </c>
      <c r="C3422" s="228"/>
      <c r="D3422" s="229" t="str">
        <f t="shared" si="1025"/>
        <v/>
      </c>
      <c r="E3422" s="230"/>
      <c r="F3422" s="231">
        <f t="shared" si="1026"/>
        <v>0</v>
      </c>
      <c r="G3422" s="296">
        <f t="shared" si="1027"/>
        <v>0</v>
      </c>
    </row>
    <row r="3423" spans="1:123" s="232" customFormat="1" ht="24" customHeight="1" x14ac:dyDescent="0.2">
      <c r="A3423" s="229" t="str">
        <f t="shared" si="1023"/>
        <v/>
      </c>
      <c r="B3423" s="227" t="str">
        <f t="shared" si="1024"/>
        <v/>
      </c>
      <c r="C3423" s="228"/>
      <c r="D3423" s="229" t="str">
        <f t="shared" si="1025"/>
        <v/>
      </c>
      <c r="E3423" s="230"/>
      <c r="F3423" s="231">
        <f t="shared" si="1026"/>
        <v>0</v>
      </c>
      <c r="G3423" s="296">
        <f t="shared" si="1027"/>
        <v>0</v>
      </c>
    </row>
    <row r="3424" spans="1:123" s="232" customFormat="1" ht="24" customHeight="1" x14ac:dyDescent="0.2">
      <c r="A3424" s="229" t="str">
        <f t="shared" si="1023"/>
        <v/>
      </c>
      <c r="B3424" s="227" t="str">
        <f t="shared" si="1024"/>
        <v/>
      </c>
      <c r="C3424" s="228"/>
      <c r="D3424" s="229" t="str">
        <f t="shared" si="1025"/>
        <v/>
      </c>
      <c r="E3424" s="230"/>
      <c r="F3424" s="231">
        <f t="shared" si="1026"/>
        <v>0</v>
      </c>
      <c r="G3424" s="296">
        <f t="shared" si="1027"/>
        <v>0</v>
      </c>
    </row>
    <row r="3425" spans="1:7" s="232" customFormat="1" ht="24" customHeight="1" x14ac:dyDescent="0.2">
      <c r="A3425" s="229" t="str">
        <f t="shared" si="1023"/>
        <v/>
      </c>
      <c r="B3425" s="227" t="str">
        <f t="shared" si="1024"/>
        <v/>
      </c>
      <c r="C3425" s="228"/>
      <c r="D3425" s="229" t="str">
        <f t="shared" si="1025"/>
        <v/>
      </c>
      <c r="E3425" s="230"/>
      <c r="F3425" s="231">
        <f t="shared" si="1026"/>
        <v>0</v>
      </c>
      <c r="G3425" s="296">
        <f t="shared" si="1027"/>
        <v>0</v>
      </c>
    </row>
    <row r="3426" spans="1:7" s="232" customFormat="1" ht="24" customHeight="1" x14ac:dyDescent="0.2">
      <c r="A3426" s="229" t="str">
        <f t="shared" si="1023"/>
        <v/>
      </c>
      <c r="B3426" s="227" t="str">
        <f t="shared" si="1024"/>
        <v/>
      </c>
      <c r="C3426" s="228"/>
      <c r="D3426" s="229" t="str">
        <f t="shared" si="1025"/>
        <v/>
      </c>
      <c r="E3426" s="230"/>
      <c r="F3426" s="231">
        <f t="shared" si="1026"/>
        <v>0</v>
      </c>
      <c r="G3426" s="296">
        <f t="shared" si="1027"/>
        <v>0</v>
      </c>
    </row>
    <row r="3427" spans="1:7" ht="24" customHeight="1" x14ac:dyDescent="0.2">
      <c r="A3427" s="297"/>
      <c r="B3427" s="97"/>
      <c r="C3427" s="97"/>
      <c r="D3427" s="103"/>
      <c r="E3427" s="104"/>
      <c r="F3427" s="368" t="s">
        <v>31</v>
      </c>
      <c r="G3427" s="298">
        <f>SUBTOTAL(9,G3413:G3426)</f>
        <v>0</v>
      </c>
    </row>
    <row r="3428" spans="1:7" ht="24" customHeight="1" x14ac:dyDescent="0.2">
      <c r="A3428" s="297"/>
      <c r="B3428" s="97"/>
      <c r="C3428" s="366" t="s">
        <v>605</v>
      </c>
      <c r="D3428" s="103"/>
      <c r="E3428" s="104"/>
      <c r="F3428" s="105"/>
      <c r="G3428" s="299"/>
    </row>
    <row r="3429" spans="1:7" s="232" customFormat="1" ht="24" customHeight="1" x14ac:dyDescent="0.2">
      <c r="A3429" s="229" t="str">
        <f t="shared" ref="A3429:A3436" si="1028">IFERROR(VLOOKUP(C3429,Tabla_Insumos,4,FALSE),"")</f>
        <v/>
      </c>
      <c r="B3429" s="227">
        <f t="shared" ref="B3429:B3436" si="1029">IFERROR(VLOOKUP(A3429,Tabla_Indices,5,FALSE),"")</f>
        <v>0</v>
      </c>
      <c r="C3429" s="228"/>
      <c r="D3429" s="229" t="str">
        <f t="shared" ref="D3429:D3436" si="1030">IFERROR(VLOOKUP(C3429,Tabla_Insumos,2,FALSE),"")</f>
        <v/>
      </c>
      <c r="E3429" s="230"/>
      <c r="F3429" s="231">
        <f t="shared" ref="F3429:F3436" si="1031">IFERROR(VLOOKUP(C3429,Tabla_Insumos,3,FALSE),0)</f>
        <v>0</v>
      </c>
      <c r="G3429" s="296">
        <f>ROUND(E3429*F3429,2)</f>
        <v>0</v>
      </c>
    </row>
    <row r="3430" spans="1:7" s="232" customFormat="1" ht="24" customHeight="1" x14ac:dyDescent="0.2">
      <c r="A3430" s="229" t="str">
        <f t="shared" si="1028"/>
        <v/>
      </c>
      <c r="B3430" s="227">
        <f t="shared" si="1029"/>
        <v>0</v>
      </c>
      <c r="C3430" s="228"/>
      <c r="D3430" s="229" t="str">
        <f t="shared" si="1030"/>
        <v/>
      </c>
      <c r="E3430" s="230"/>
      <c r="F3430" s="231">
        <f t="shared" si="1031"/>
        <v>0</v>
      </c>
      <c r="G3430" s="296">
        <f>ROUND(E3430*F3430,2)</f>
        <v>0</v>
      </c>
    </row>
    <row r="3431" spans="1:7" s="232" customFormat="1" ht="24" customHeight="1" x14ac:dyDescent="0.2">
      <c r="A3431" s="229" t="str">
        <f t="shared" si="1028"/>
        <v/>
      </c>
      <c r="B3431" s="227">
        <f t="shared" si="1029"/>
        <v>0</v>
      </c>
      <c r="C3431" s="228"/>
      <c r="D3431" s="229" t="str">
        <f t="shared" si="1030"/>
        <v/>
      </c>
      <c r="E3431" s="230"/>
      <c r="F3431" s="231">
        <f t="shared" si="1031"/>
        <v>0</v>
      </c>
      <c r="G3431" s="296">
        <f t="shared" ref="G3431:G3436" si="1032">ROUND(E3431*F3431,2)</f>
        <v>0</v>
      </c>
    </row>
    <row r="3432" spans="1:7" s="232" customFormat="1" ht="24" customHeight="1" x14ac:dyDescent="0.2">
      <c r="A3432" s="229" t="str">
        <f t="shared" si="1028"/>
        <v/>
      </c>
      <c r="B3432" s="227">
        <f t="shared" si="1029"/>
        <v>0</v>
      </c>
      <c r="C3432" s="228"/>
      <c r="D3432" s="229" t="str">
        <f t="shared" si="1030"/>
        <v/>
      </c>
      <c r="E3432" s="230"/>
      <c r="F3432" s="231">
        <f t="shared" si="1031"/>
        <v>0</v>
      </c>
      <c r="G3432" s="296">
        <f t="shared" si="1032"/>
        <v>0</v>
      </c>
    </row>
    <row r="3433" spans="1:7" s="232" customFormat="1" ht="24" customHeight="1" x14ac:dyDescent="0.2">
      <c r="A3433" s="229" t="str">
        <f t="shared" si="1028"/>
        <v/>
      </c>
      <c r="B3433" s="227">
        <f t="shared" si="1029"/>
        <v>0</v>
      </c>
      <c r="C3433" s="228"/>
      <c r="D3433" s="229" t="str">
        <f t="shared" si="1030"/>
        <v/>
      </c>
      <c r="E3433" s="230"/>
      <c r="F3433" s="231">
        <f t="shared" si="1031"/>
        <v>0</v>
      </c>
      <c r="G3433" s="296">
        <f t="shared" si="1032"/>
        <v>0</v>
      </c>
    </row>
    <row r="3434" spans="1:7" s="232" customFormat="1" ht="24" customHeight="1" x14ac:dyDescent="0.2">
      <c r="A3434" s="229" t="str">
        <f t="shared" si="1028"/>
        <v/>
      </c>
      <c r="B3434" s="227">
        <f t="shared" si="1029"/>
        <v>0</v>
      </c>
      <c r="C3434" s="228"/>
      <c r="D3434" s="229" t="str">
        <f t="shared" si="1030"/>
        <v/>
      </c>
      <c r="E3434" s="230"/>
      <c r="F3434" s="231">
        <f t="shared" si="1031"/>
        <v>0</v>
      </c>
      <c r="G3434" s="296">
        <f t="shared" si="1032"/>
        <v>0</v>
      </c>
    </row>
    <row r="3435" spans="1:7" s="232" customFormat="1" ht="24" customHeight="1" x14ac:dyDescent="0.2">
      <c r="A3435" s="229" t="str">
        <f t="shared" si="1028"/>
        <v/>
      </c>
      <c r="B3435" s="227">
        <f t="shared" si="1029"/>
        <v>0</v>
      </c>
      <c r="C3435" s="228"/>
      <c r="D3435" s="229" t="str">
        <f t="shared" si="1030"/>
        <v/>
      </c>
      <c r="E3435" s="230"/>
      <c r="F3435" s="231">
        <f t="shared" si="1031"/>
        <v>0</v>
      </c>
      <c r="G3435" s="296">
        <f t="shared" si="1032"/>
        <v>0</v>
      </c>
    </row>
    <row r="3436" spans="1:7" s="232" customFormat="1" ht="24" customHeight="1" x14ac:dyDescent="0.2">
      <c r="A3436" s="229" t="str">
        <f t="shared" si="1028"/>
        <v/>
      </c>
      <c r="B3436" s="227">
        <f t="shared" si="1029"/>
        <v>0</v>
      </c>
      <c r="C3436" s="228"/>
      <c r="D3436" s="229" t="str">
        <f t="shared" si="1030"/>
        <v/>
      </c>
      <c r="E3436" s="230"/>
      <c r="F3436" s="231">
        <f t="shared" si="1031"/>
        <v>0</v>
      </c>
      <c r="G3436" s="296">
        <f t="shared" si="1032"/>
        <v>0</v>
      </c>
    </row>
    <row r="3437" spans="1:7" ht="24" customHeight="1" x14ac:dyDescent="0.2">
      <c r="A3437" s="297"/>
      <c r="B3437" s="97"/>
      <c r="C3437" s="97"/>
      <c r="D3437" s="103"/>
      <c r="E3437" s="104"/>
      <c r="F3437" s="368" t="s">
        <v>32</v>
      </c>
      <c r="G3437" s="298">
        <f>SUBTOTAL(9,G3429:G3436)</f>
        <v>0</v>
      </c>
    </row>
    <row r="3438" spans="1:7" ht="24" customHeight="1" x14ac:dyDescent="0.2">
      <c r="A3438" s="297"/>
      <c r="B3438" s="97"/>
      <c r="C3438" s="366" t="s">
        <v>606</v>
      </c>
      <c r="D3438" s="103"/>
      <c r="E3438" s="104"/>
      <c r="F3438" s="105"/>
      <c r="G3438" s="299"/>
    </row>
    <row r="3439" spans="1:7" s="232" customFormat="1" ht="24" customHeight="1" x14ac:dyDescent="0.2">
      <c r="A3439" s="229" t="str">
        <f t="shared" ref="A3439:A3447" si="1033">IFERROR(VLOOKUP(C3439,Tabla_Insumos,4,FALSE),"")</f>
        <v/>
      </c>
      <c r="B3439" s="227" t="str">
        <f t="shared" ref="B3439:B3447" si="1034">IFERROR(VLOOKUP(C3439,Tabla_Insumos,5,FALSE),"")</f>
        <v/>
      </c>
      <c r="C3439" s="228"/>
      <c r="D3439" s="229" t="str">
        <f t="shared" ref="D3439:D3447" si="1035">IFERROR(VLOOKUP(C3439,Tabla_Insumos,2,FALSE),"")</f>
        <v/>
      </c>
      <c r="E3439" s="230"/>
      <c r="F3439" s="231">
        <f t="shared" ref="F3439:F3447" si="1036">IFERROR(VLOOKUP(C3439,Tabla_Insumos,3,FALSE),0)</f>
        <v>0</v>
      </c>
      <c r="G3439" s="296">
        <f t="shared" ref="G3439:G3447" si="1037">ROUND(E3439*F3439,2)</f>
        <v>0</v>
      </c>
    </row>
    <row r="3440" spans="1:7" s="232" customFormat="1" ht="24" customHeight="1" x14ac:dyDescent="0.2">
      <c r="A3440" s="229" t="str">
        <f t="shared" si="1033"/>
        <v/>
      </c>
      <c r="B3440" s="227" t="str">
        <f t="shared" si="1034"/>
        <v/>
      </c>
      <c r="C3440" s="228"/>
      <c r="D3440" s="229" t="str">
        <f t="shared" si="1035"/>
        <v/>
      </c>
      <c r="E3440" s="230"/>
      <c r="F3440" s="231">
        <f t="shared" si="1036"/>
        <v>0</v>
      </c>
      <c r="G3440" s="296">
        <f t="shared" si="1037"/>
        <v>0</v>
      </c>
    </row>
    <row r="3441" spans="1:7" s="232" customFormat="1" ht="24" customHeight="1" x14ac:dyDescent="0.2">
      <c r="A3441" s="229" t="str">
        <f t="shared" si="1033"/>
        <v/>
      </c>
      <c r="B3441" s="227" t="str">
        <f t="shared" si="1034"/>
        <v/>
      </c>
      <c r="C3441" s="228"/>
      <c r="D3441" s="229" t="str">
        <f t="shared" si="1035"/>
        <v/>
      </c>
      <c r="E3441" s="230"/>
      <c r="F3441" s="231">
        <f t="shared" si="1036"/>
        <v>0</v>
      </c>
      <c r="G3441" s="296">
        <f t="shared" si="1037"/>
        <v>0</v>
      </c>
    </row>
    <row r="3442" spans="1:7" s="232" customFormat="1" ht="24" customHeight="1" x14ac:dyDescent="0.2">
      <c r="A3442" s="229" t="str">
        <f t="shared" si="1033"/>
        <v/>
      </c>
      <c r="B3442" s="227" t="str">
        <f t="shared" si="1034"/>
        <v/>
      </c>
      <c r="C3442" s="228"/>
      <c r="D3442" s="229" t="str">
        <f t="shared" si="1035"/>
        <v/>
      </c>
      <c r="E3442" s="230"/>
      <c r="F3442" s="231">
        <f t="shared" si="1036"/>
        <v>0</v>
      </c>
      <c r="G3442" s="296">
        <f t="shared" si="1037"/>
        <v>0</v>
      </c>
    </row>
    <row r="3443" spans="1:7" s="232" customFormat="1" ht="24" customHeight="1" x14ac:dyDescent="0.2">
      <c r="A3443" s="229" t="str">
        <f t="shared" si="1033"/>
        <v/>
      </c>
      <c r="B3443" s="227" t="str">
        <f t="shared" si="1034"/>
        <v/>
      </c>
      <c r="C3443" s="228"/>
      <c r="D3443" s="229" t="str">
        <f t="shared" si="1035"/>
        <v/>
      </c>
      <c r="E3443" s="230"/>
      <c r="F3443" s="231">
        <f t="shared" si="1036"/>
        <v>0</v>
      </c>
      <c r="G3443" s="296">
        <f t="shared" si="1037"/>
        <v>0</v>
      </c>
    </row>
    <row r="3444" spans="1:7" s="232" customFormat="1" ht="24" customHeight="1" x14ac:dyDescent="0.2">
      <c r="A3444" s="229" t="str">
        <f t="shared" si="1033"/>
        <v/>
      </c>
      <c r="B3444" s="227" t="str">
        <f t="shared" si="1034"/>
        <v/>
      </c>
      <c r="C3444" s="228"/>
      <c r="D3444" s="229" t="str">
        <f t="shared" si="1035"/>
        <v/>
      </c>
      <c r="E3444" s="230"/>
      <c r="F3444" s="231">
        <f t="shared" si="1036"/>
        <v>0</v>
      </c>
      <c r="G3444" s="296">
        <f t="shared" si="1037"/>
        <v>0</v>
      </c>
    </row>
    <row r="3445" spans="1:7" s="232" customFormat="1" ht="24" customHeight="1" x14ac:dyDescent="0.2">
      <c r="A3445" s="229" t="str">
        <f t="shared" si="1033"/>
        <v/>
      </c>
      <c r="B3445" s="227" t="str">
        <f t="shared" si="1034"/>
        <v/>
      </c>
      <c r="C3445" s="228"/>
      <c r="D3445" s="229" t="str">
        <f t="shared" si="1035"/>
        <v/>
      </c>
      <c r="E3445" s="230"/>
      <c r="F3445" s="231">
        <f t="shared" si="1036"/>
        <v>0</v>
      </c>
      <c r="G3445" s="296">
        <f t="shared" si="1037"/>
        <v>0</v>
      </c>
    </row>
    <row r="3446" spans="1:7" s="232" customFormat="1" ht="24" customHeight="1" x14ac:dyDescent="0.2">
      <c r="A3446" s="229" t="str">
        <f t="shared" si="1033"/>
        <v/>
      </c>
      <c r="B3446" s="227" t="str">
        <f t="shared" si="1034"/>
        <v/>
      </c>
      <c r="C3446" s="228"/>
      <c r="D3446" s="229" t="str">
        <f t="shared" si="1035"/>
        <v/>
      </c>
      <c r="E3446" s="230"/>
      <c r="F3446" s="231">
        <f t="shared" si="1036"/>
        <v>0</v>
      </c>
      <c r="G3446" s="296">
        <f t="shared" si="1037"/>
        <v>0</v>
      </c>
    </row>
    <row r="3447" spans="1:7" s="232" customFormat="1" ht="24" customHeight="1" x14ac:dyDescent="0.2">
      <c r="A3447" s="229" t="str">
        <f t="shared" si="1033"/>
        <v/>
      </c>
      <c r="B3447" s="227" t="str">
        <f t="shared" si="1034"/>
        <v/>
      </c>
      <c r="C3447" s="228"/>
      <c r="D3447" s="229" t="str">
        <f t="shared" si="1035"/>
        <v/>
      </c>
      <c r="E3447" s="230"/>
      <c r="F3447" s="231">
        <f t="shared" si="1036"/>
        <v>0</v>
      </c>
      <c r="G3447" s="296">
        <f t="shared" si="1037"/>
        <v>0</v>
      </c>
    </row>
    <row r="3448" spans="1:7" ht="24" customHeight="1" x14ac:dyDescent="0.2">
      <c r="A3448" s="300"/>
      <c r="B3448" s="103"/>
      <c r="C3448" s="97"/>
      <c r="D3448" s="103"/>
      <c r="E3448" s="104"/>
      <c r="F3448" s="368" t="s">
        <v>33</v>
      </c>
      <c r="G3448" s="298">
        <f>SUBTOTAL(9,G3439:G3447)</f>
        <v>0</v>
      </c>
    </row>
    <row r="3449" spans="1:7" ht="24" customHeight="1" x14ac:dyDescent="0.2">
      <c r="A3449" s="301"/>
      <c r="B3449" s="103"/>
      <c r="C3449" s="97"/>
      <c r="D3449" s="103"/>
      <c r="E3449" s="104"/>
      <c r="F3449" s="105"/>
      <c r="G3449" s="299"/>
    </row>
    <row r="3450" spans="1:7" ht="24" customHeight="1" x14ac:dyDescent="0.2">
      <c r="A3450" s="302" t="str">
        <f>B3408</f>
        <v/>
      </c>
      <c r="B3450" s="303" t="str">
        <f>C3408</f>
        <v/>
      </c>
      <c r="C3450" s="111"/>
      <c r="D3450" s="111" t="s">
        <v>34</v>
      </c>
      <c r="E3450" s="112"/>
      <c r="F3450" s="305" t="s">
        <v>35</v>
      </c>
      <c r="G3450" s="304">
        <f>SUBTOTAL(9,G3413:G3449)</f>
        <v>0</v>
      </c>
    </row>
    <row r="3452" spans="1:7" ht="24" customHeight="1" x14ac:dyDescent="0.2">
      <c r="A3452" s="284" t="s">
        <v>37</v>
      </c>
      <c r="B3452" s="285"/>
      <c r="C3452" s="285"/>
      <c r="D3452" s="285"/>
      <c r="E3452" s="285"/>
      <c r="F3452" s="285"/>
      <c r="G3452" s="286"/>
    </row>
    <row r="3453" spans="1:7" ht="24" customHeight="1" x14ac:dyDescent="0.2">
      <c r="A3453" s="287" t="s">
        <v>602</v>
      </c>
      <c r="B3453" s="99" t="str">
        <f>Comitente</f>
        <v>DIRECCION PROVINCIAL REDES DE GAS</v>
      </c>
      <c r="C3453" s="94"/>
      <c r="D3453" s="100"/>
      <c r="E3453" s="100"/>
      <c r="F3453" s="101"/>
      <c r="G3453" s="288"/>
    </row>
    <row r="3454" spans="1:7" ht="24" customHeight="1" x14ac:dyDescent="0.2">
      <c r="A3454" s="287" t="s">
        <v>603</v>
      </c>
      <c r="B3454" s="99">
        <f>Contratista</f>
        <v>0</v>
      </c>
      <c r="C3454" s="95"/>
      <c r="D3454" s="95"/>
      <c r="E3454" s="95"/>
      <c r="F3454" s="102"/>
      <c r="G3454" s="289"/>
    </row>
    <row r="3455" spans="1:7" ht="24" customHeight="1" x14ac:dyDescent="0.2">
      <c r="A3455" s="287" t="s">
        <v>24</v>
      </c>
      <c r="B3455" s="99" t="str">
        <f>Obra</f>
        <v>“SERVICIO de MANTENIMIENTO de las INSTALACIONES de GAS en los ESTABLECIMIENTOS EDUCATIVOS”</v>
      </c>
      <c r="C3455" s="95"/>
      <c r="D3455" s="95"/>
      <c r="E3455" s="95"/>
      <c r="F3455" s="102" t="s">
        <v>38</v>
      </c>
      <c r="G3455" s="290">
        <f>Fecha_Base</f>
        <v>0</v>
      </c>
    </row>
    <row r="3456" spans="1:7" ht="24" customHeight="1" x14ac:dyDescent="0.2">
      <c r="A3456" s="291" t="s">
        <v>601</v>
      </c>
      <c r="B3456" s="96" t="str">
        <f>Ubicación</f>
        <v>DEPARTAMENTO JACHAL A</v>
      </c>
      <c r="C3456" s="96"/>
      <c r="D3456" s="103"/>
      <c r="E3456" s="104"/>
      <c r="F3456" s="105"/>
      <c r="G3456" s="292"/>
    </row>
    <row r="3457" spans="1:123" ht="24" customHeight="1" x14ac:dyDescent="0.2">
      <c r="A3457" s="291" t="s">
        <v>39</v>
      </c>
      <c r="B3457" s="106" t="str">
        <f>IFERROR(VALUE(LEFT(B3458,FIND(".",B3458)-1)),"")</f>
        <v/>
      </c>
      <c r="C3457" s="97" t="str">
        <f>IFERROR(VLOOKUP(B3457,Tabla_CyP,2,FALSE),"")</f>
        <v/>
      </c>
      <c r="D3457" s="97"/>
      <c r="E3457" s="104"/>
      <c r="F3457" s="105"/>
      <c r="G3457" s="292"/>
    </row>
    <row r="3458" spans="1:123" ht="24" customHeight="1" x14ac:dyDescent="0.2">
      <c r="A3458" s="291" t="s">
        <v>25</v>
      </c>
      <c r="B3458" s="107" t="str">
        <f>IFERROR(VLOOKUP(COUNTIF($A$1:A3458,"ANALISIS DE PRECIOS"),Tabla_NumeroItem,2,FALSE),"")</f>
        <v/>
      </c>
      <c r="C3458" s="97" t="str">
        <f>IFERROR(VLOOKUP(B3458,Tabla_CyP,2,FALSE),"")</f>
        <v/>
      </c>
      <c r="D3458" s="103"/>
      <c r="E3458" s="104"/>
      <c r="F3458" s="102" t="s">
        <v>26</v>
      </c>
      <c r="G3458" s="293" t="str">
        <f>IFERROR(VLOOKUP(B3458,Tabla_CyP,4,FALSE),"")</f>
        <v/>
      </c>
    </row>
    <row r="3459" spans="1:123" ht="24" customHeight="1" x14ac:dyDescent="0.2">
      <c r="A3459" s="291"/>
      <c r="B3459" s="96"/>
      <c r="C3459" s="97"/>
      <c r="D3459" s="103"/>
      <c r="E3459" s="104"/>
      <c r="F3459" s="105"/>
      <c r="G3459" s="292"/>
    </row>
    <row r="3460" spans="1:123" ht="24" customHeight="1" x14ac:dyDescent="0.2">
      <c r="A3460" s="389" t="s">
        <v>507</v>
      </c>
      <c r="B3460" s="390"/>
      <c r="C3460" s="391" t="s">
        <v>0</v>
      </c>
      <c r="D3460" s="391" t="s">
        <v>27</v>
      </c>
      <c r="E3460" s="393" t="s">
        <v>28</v>
      </c>
      <c r="F3460" s="387" t="s">
        <v>29</v>
      </c>
      <c r="G3460" s="387" t="s">
        <v>30</v>
      </c>
    </row>
    <row r="3461" spans="1:123" s="109" customFormat="1" ht="24" customHeight="1" x14ac:dyDescent="0.2">
      <c r="A3461" s="108" t="s">
        <v>508</v>
      </c>
      <c r="B3461" s="108" t="s">
        <v>509</v>
      </c>
      <c r="C3461" s="392"/>
      <c r="D3461" s="392"/>
      <c r="E3461" s="394"/>
      <c r="F3461" s="388"/>
      <c r="G3461" s="388"/>
      <c r="H3461" s="233"/>
      <c r="I3461" s="233"/>
      <c r="J3461" s="233"/>
      <c r="K3461" s="233"/>
      <c r="L3461" s="233"/>
      <c r="M3461" s="233"/>
      <c r="N3461" s="233"/>
      <c r="O3461" s="233"/>
      <c r="P3461" s="233"/>
      <c r="Q3461" s="233"/>
      <c r="R3461" s="233"/>
      <c r="S3461" s="233"/>
      <c r="T3461" s="233"/>
      <c r="U3461" s="233"/>
      <c r="V3461" s="233"/>
      <c r="W3461" s="233"/>
      <c r="X3461" s="233"/>
      <c r="Y3461" s="233"/>
      <c r="Z3461" s="233"/>
      <c r="AA3461" s="233"/>
      <c r="AB3461" s="233"/>
      <c r="AC3461" s="233"/>
      <c r="AD3461" s="233"/>
      <c r="AE3461" s="233"/>
      <c r="AF3461" s="233"/>
      <c r="AG3461" s="233"/>
      <c r="AH3461" s="233"/>
      <c r="AI3461" s="233"/>
      <c r="AJ3461" s="233"/>
      <c r="AK3461" s="233"/>
      <c r="AL3461" s="233"/>
      <c r="AM3461" s="233"/>
      <c r="AN3461" s="233"/>
      <c r="AO3461" s="233"/>
      <c r="AP3461" s="233"/>
      <c r="AQ3461" s="233"/>
      <c r="AR3461" s="233"/>
      <c r="AS3461" s="233"/>
      <c r="AT3461" s="233"/>
      <c r="AU3461" s="233"/>
      <c r="AV3461" s="233"/>
      <c r="AW3461" s="233"/>
      <c r="AX3461" s="233"/>
      <c r="AY3461" s="233"/>
      <c r="AZ3461" s="233"/>
      <c r="BA3461" s="233"/>
      <c r="BB3461" s="233"/>
      <c r="BC3461" s="233"/>
      <c r="BD3461" s="233"/>
      <c r="BE3461" s="233"/>
      <c r="BF3461" s="233"/>
      <c r="BG3461" s="233"/>
      <c r="BH3461" s="233"/>
      <c r="BI3461" s="233"/>
      <c r="BJ3461" s="233"/>
      <c r="BK3461" s="233"/>
      <c r="BL3461" s="233"/>
      <c r="BM3461" s="233"/>
      <c r="BN3461" s="233"/>
      <c r="BO3461" s="233"/>
      <c r="BP3461" s="233"/>
      <c r="BQ3461" s="233"/>
      <c r="BR3461" s="233"/>
      <c r="BS3461" s="233"/>
      <c r="BT3461" s="233"/>
      <c r="BU3461" s="233"/>
      <c r="BV3461" s="233"/>
      <c r="BW3461" s="233"/>
      <c r="BX3461" s="233"/>
      <c r="BY3461" s="233"/>
      <c r="BZ3461" s="233"/>
      <c r="CA3461" s="233"/>
      <c r="CB3461" s="233"/>
      <c r="CC3461" s="233"/>
      <c r="CD3461" s="233"/>
      <c r="CE3461" s="233"/>
      <c r="CF3461" s="233"/>
      <c r="CG3461" s="233"/>
      <c r="CH3461" s="233"/>
      <c r="CI3461" s="233"/>
      <c r="CJ3461" s="233"/>
      <c r="CK3461" s="233"/>
      <c r="CL3461" s="233"/>
      <c r="CM3461" s="233"/>
      <c r="CN3461" s="233"/>
      <c r="CO3461" s="233"/>
      <c r="CP3461" s="233"/>
      <c r="CQ3461" s="233"/>
      <c r="CR3461" s="233"/>
      <c r="CS3461" s="233"/>
      <c r="CT3461" s="233"/>
      <c r="CU3461" s="233"/>
      <c r="CV3461" s="233"/>
      <c r="CW3461" s="233"/>
      <c r="CX3461" s="233"/>
      <c r="CY3461" s="233"/>
      <c r="CZ3461" s="233"/>
      <c r="DA3461" s="233"/>
      <c r="DB3461" s="233"/>
      <c r="DC3461" s="233"/>
      <c r="DD3461" s="233"/>
      <c r="DE3461" s="233"/>
      <c r="DF3461" s="233"/>
      <c r="DG3461" s="233"/>
      <c r="DH3461" s="233"/>
      <c r="DI3461" s="233"/>
      <c r="DJ3461" s="233"/>
      <c r="DK3461" s="233"/>
      <c r="DL3461" s="233"/>
      <c r="DM3461" s="233"/>
      <c r="DN3461" s="233"/>
      <c r="DO3461" s="233"/>
      <c r="DP3461" s="233"/>
      <c r="DQ3461" s="233"/>
      <c r="DR3461" s="233"/>
      <c r="DS3461" s="233"/>
    </row>
    <row r="3462" spans="1:123" ht="24" customHeight="1" x14ac:dyDescent="0.2">
      <c r="A3462" s="369"/>
      <c r="B3462" s="110"/>
      <c r="C3462" s="367" t="s">
        <v>604</v>
      </c>
      <c r="D3462" s="111"/>
      <c r="E3462" s="112"/>
      <c r="F3462" s="113"/>
      <c r="G3462" s="295"/>
    </row>
    <row r="3463" spans="1:123" s="232" customFormat="1" ht="24" customHeight="1" x14ac:dyDescent="0.2">
      <c r="A3463" s="229" t="str">
        <f t="shared" ref="A3463:A3476" si="1038">IFERROR(VLOOKUP(C3463,Tabla_Insumos,4,FALSE),"")</f>
        <v/>
      </c>
      <c r="B3463" s="227" t="str">
        <f t="shared" ref="B3463:B3476" si="1039">IFERROR(VLOOKUP(C3463,Tabla_Insumos,5,FALSE),"")</f>
        <v/>
      </c>
      <c r="C3463" s="228"/>
      <c r="D3463" s="229" t="str">
        <f t="shared" ref="D3463:D3476" si="1040">IFERROR(VLOOKUP(C3463,Tabla_Insumos,2,FALSE),"")</f>
        <v/>
      </c>
      <c r="E3463" s="230"/>
      <c r="F3463" s="231">
        <f t="shared" ref="F3463:F3476" si="1041">IFERROR(VLOOKUP(C3463,Tabla_Insumos,3,FALSE),0)</f>
        <v>0</v>
      </c>
      <c r="G3463" s="296">
        <f>ROUND(E3463*F3463,2)</f>
        <v>0</v>
      </c>
    </row>
    <row r="3464" spans="1:123" s="232" customFormat="1" ht="24" customHeight="1" x14ac:dyDescent="0.2">
      <c r="A3464" s="229" t="str">
        <f t="shared" si="1038"/>
        <v/>
      </c>
      <c r="B3464" s="227" t="str">
        <f t="shared" si="1039"/>
        <v/>
      </c>
      <c r="C3464" s="228"/>
      <c r="D3464" s="229" t="str">
        <f t="shared" si="1040"/>
        <v/>
      </c>
      <c r="E3464" s="230"/>
      <c r="F3464" s="231">
        <f t="shared" si="1041"/>
        <v>0</v>
      </c>
      <c r="G3464" s="296">
        <f t="shared" ref="G3464:G3476" si="1042">ROUND(E3464*F3464,2)</f>
        <v>0</v>
      </c>
    </row>
    <row r="3465" spans="1:123" s="232" customFormat="1" ht="24" customHeight="1" x14ac:dyDescent="0.2">
      <c r="A3465" s="229" t="str">
        <f t="shared" si="1038"/>
        <v/>
      </c>
      <c r="B3465" s="227" t="str">
        <f t="shared" si="1039"/>
        <v/>
      </c>
      <c r="C3465" s="228"/>
      <c r="D3465" s="229" t="str">
        <f t="shared" si="1040"/>
        <v/>
      </c>
      <c r="E3465" s="230"/>
      <c r="F3465" s="231">
        <f t="shared" si="1041"/>
        <v>0</v>
      </c>
      <c r="G3465" s="296">
        <f t="shared" si="1042"/>
        <v>0</v>
      </c>
    </row>
    <row r="3466" spans="1:123" s="232" customFormat="1" ht="24" customHeight="1" x14ac:dyDescent="0.2">
      <c r="A3466" s="229" t="str">
        <f t="shared" si="1038"/>
        <v/>
      </c>
      <c r="B3466" s="227" t="str">
        <f t="shared" si="1039"/>
        <v/>
      </c>
      <c r="C3466" s="228"/>
      <c r="D3466" s="229" t="str">
        <f t="shared" si="1040"/>
        <v/>
      </c>
      <c r="E3466" s="230"/>
      <c r="F3466" s="231">
        <f t="shared" si="1041"/>
        <v>0</v>
      </c>
      <c r="G3466" s="296">
        <f t="shared" si="1042"/>
        <v>0</v>
      </c>
    </row>
    <row r="3467" spans="1:123" s="232" customFormat="1" ht="24" customHeight="1" x14ac:dyDescent="0.2">
      <c r="A3467" s="229" t="str">
        <f t="shared" si="1038"/>
        <v/>
      </c>
      <c r="B3467" s="227" t="str">
        <f t="shared" si="1039"/>
        <v/>
      </c>
      <c r="C3467" s="228"/>
      <c r="D3467" s="229" t="str">
        <f t="shared" si="1040"/>
        <v/>
      </c>
      <c r="E3467" s="230"/>
      <c r="F3467" s="231">
        <f t="shared" si="1041"/>
        <v>0</v>
      </c>
      <c r="G3467" s="296">
        <f t="shared" si="1042"/>
        <v>0</v>
      </c>
    </row>
    <row r="3468" spans="1:123" s="232" customFormat="1" ht="24" customHeight="1" x14ac:dyDescent="0.2">
      <c r="A3468" s="229" t="str">
        <f t="shared" si="1038"/>
        <v/>
      </c>
      <c r="B3468" s="227" t="str">
        <f t="shared" si="1039"/>
        <v/>
      </c>
      <c r="C3468" s="228"/>
      <c r="D3468" s="229" t="str">
        <f t="shared" si="1040"/>
        <v/>
      </c>
      <c r="E3468" s="230"/>
      <c r="F3468" s="231">
        <f t="shared" si="1041"/>
        <v>0</v>
      </c>
      <c r="G3468" s="296">
        <f t="shared" si="1042"/>
        <v>0</v>
      </c>
    </row>
    <row r="3469" spans="1:123" s="232" customFormat="1" ht="24" customHeight="1" x14ac:dyDescent="0.2">
      <c r="A3469" s="229" t="str">
        <f t="shared" si="1038"/>
        <v/>
      </c>
      <c r="B3469" s="227" t="str">
        <f t="shared" si="1039"/>
        <v/>
      </c>
      <c r="C3469" s="228"/>
      <c r="D3469" s="229" t="str">
        <f t="shared" si="1040"/>
        <v/>
      </c>
      <c r="E3469" s="230"/>
      <c r="F3469" s="231">
        <f t="shared" si="1041"/>
        <v>0</v>
      </c>
      <c r="G3469" s="296">
        <f t="shared" si="1042"/>
        <v>0</v>
      </c>
    </row>
    <row r="3470" spans="1:123" s="232" customFormat="1" ht="24" customHeight="1" x14ac:dyDescent="0.2">
      <c r="A3470" s="229" t="str">
        <f t="shared" si="1038"/>
        <v/>
      </c>
      <c r="B3470" s="227" t="str">
        <f t="shared" si="1039"/>
        <v/>
      </c>
      <c r="C3470" s="228"/>
      <c r="D3470" s="229" t="str">
        <f t="shared" si="1040"/>
        <v/>
      </c>
      <c r="E3470" s="230"/>
      <c r="F3470" s="231">
        <f t="shared" si="1041"/>
        <v>0</v>
      </c>
      <c r="G3470" s="296">
        <f t="shared" si="1042"/>
        <v>0</v>
      </c>
    </row>
    <row r="3471" spans="1:123" s="232" customFormat="1" ht="24" customHeight="1" x14ac:dyDescent="0.2">
      <c r="A3471" s="229" t="str">
        <f t="shared" si="1038"/>
        <v/>
      </c>
      <c r="B3471" s="227" t="str">
        <f t="shared" si="1039"/>
        <v/>
      </c>
      <c r="C3471" s="228"/>
      <c r="D3471" s="229" t="str">
        <f t="shared" si="1040"/>
        <v/>
      </c>
      <c r="E3471" s="230"/>
      <c r="F3471" s="231">
        <f t="shared" si="1041"/>
        <v>0</v>
      </c>
      <c r="G3471" s="296">
        <f t="shared" si="1042"/>
        <v>0</v>
      </c>
    </row>
    <row r="3472" spans="1:123" s="232" customFormat="1" ht="24" customHeight="1" x14ac:dyDescent="0.2">
      <c r="A3472" s="229" t="str">
        <f t="shared" si="1038"/>
        <v/>
      </c>
      <c r="B3472" s="227" t="str">
        <f t="shared" si="1039"/>
        <v/>
      </c>
      <c r="C3472" s="228"/>
      <c r="D3472" s="229" t="str">
        <f t="shared" si="1040"/>
        <v/>
      </c>
      <c r="E3472" s="230"/>
      <c r="F3472" s="231">
        <f t="shared" si="1041"/>
        <v>0</v>
      </c>
      <c r="G3472" s="296">
        <f t="shared" si="1042"/>
        <v>0</v>
      </c>
    </row>
    <row r="3473" spans="1:7" s="232" customFormat="1" ht="24" customHeight="1" x14ac:dyDescent="0.2">
      <c r="A3473" s="229" t="str">
        <f t="shared" si="1038"/>
        <v/>
      </c>
      <c r="B3473" s="227" t="str">
        <f t="shared" si="1039"/>
        <v/>
      </c>
      <c r="C3473" s="228"/>
      <c r="D3473" s="229" t="str">
        <f t="shared" si="1040"/>
        <v/>
      </c>
      <c r="E3473" s="230"/>
      <c r="F3473" s="231">
        <f t="shared" si="1041"/>
        <v>0</v>
      </c>
      <c r="G3473" s="296">
        <f t="shared" si="1042"/>
        <v>0</v>
      </c>
    </row>
    <row r="3474" spans="1:7" s="232" customFormat="1" ht="24" customHeight="1" x14ac:dyDescent="0.2">
      <c r="A3474" s="229" t="str">
        <f t="shared" si="1038"/>
        <v/>
      </c>
      <c r="B3474" s="227" t="str">
        <f t="shared" si="1039"/>
        <v/>
      </c>
      <c r="C3474" s="228"/>
      <c r="D3474" s="229" t="str">
        <f t="shared" si="1040"/>
        <v/>
      </c>
      <c r="E3474" s="230"/>
      <c r="F3474" s="231">
        <f t="shared" si="1041"/>
        <v>0</v>
      </c>
      <c r="G3474" s="296">
        <f t="shared" si="1042"/>
        <v>0</v>
      </c>
    </row>
    <row r="3475" spans="1:7" s="232" customFormat="1" ht="24" customHeight="1" x14ac:dyDescent="0.2">
      <c r="A3475" s="229" t="str">
        <f t="shared" si="1038"/>
        <v/>
      </c>
      <c r="B3475" s="227" t="str">
        <f t="shared" si="1039"/>
        <v/>
      </c>
      <c r="C3475" s="228"/>
      <c r="D3475" s="229" t="str">
        <f t="shared" si="1040"/>
        <v/>
      </c>
      <c r="E3475" s="230"/>
      <c r="F3475" s="231">
        <f t="shared" si="1041"/>
        <v>0</v>
      </c>
      <c r="G3475" s="296">
        <f t="shared" si="1042"/>
        <v>0</v>
      </c>
    </row>
    <row r="3476" spans="1:7" s="232" customFormat="1" ht="24" customHeight="1" x14ac:dyDescent="0.2">
      <c r="A3476" s="229" t="str">
        <f t="shared" si="1038"/>
        <v/>
      </c>
      <c r="B3476" s="227" t="str">
        <f t="shared" si="1039"/>
        <v/>
      </c>
      <c r="C3476" s="228"/>
      <c r="D3476" s="229" t="str">
        <f t="shared" si="1040"/>
        <v/>
      </c>
      <c r="E3476" s="230"/>
      <c r="F3476" s="231">
        <f t="shared" si="1041"/>
        <v>0</v>
      </c>
      <c r="G3476" s="296">
        <f t="shared" si="1042"/>
        <v>0</v>
      </c>
    </row>
    <row r="3477" spans="1:7" ht="24" customHeight="1" x14ac:dyDescent="0.2">
      <c r="A3477" s="297"/>
      <c r="B3477" s="97"/>
      <c r="C3477" s="97"/>
      <c r="D3477" s="103"/>
      <c r="E3477" s="104"/>
      <c r="F3477" s="368" t="s">
        <v>31</v>
      </c>
      <c r="G3477" s="298">
        <f>SUBTOTAL(9,G3463:G3476)</f>
        <v>0</v>
      </c>
    </row>
    <row r="3478" spans="1:7" ht="24" customHeight="1" x14ac:dyDescent="0.2">
      <c r="A3478" s="297"/>
      <c r="B3478" s="97"/>
      <c r="C3478" s="366" t="s">
        <v>605</v>
      </c>
      <c r="D3478" s="103"/>
      <c r="E3478" s="104"/>
      <c r="F3478" s="105"/>
      <c r="G3478" s="299"/>
    </row>
    <row r="3479" spans="1:7" s="232" customFormat="1" ht="24" customHeight="1" x14ac:dyDescent="0.2">
      <c r="A3479" s="229" t="str">
        <f t="shared" ref="A3479:A3486" si="1043">IFERROR(VLOOKUP(C3479,Tabla_Insumos,4,FALSE),"")</f>
        <v/>
      </c>
      <c r="B3479" s="227">
        <f t="shared" ref="B3479:B3486" si="1044">IFERROR(VLOOKUP(A3479,Tabla_Indices,5,FALSE),"")</f>
        <v>0</v>
      </c>
      <c r="C3479" s="228"/>
      <c r="D3479" s="229" t="str">
        <f t="shared" ref="D3479:D3486" si="1045">IFERROR(VLOOKUP(C3479,Tabla_Insumos,2,FALSE),"")</f>
        <v/>
      </c>
      <c r="E3479" s="230"/>
      <c r="F3479" s="231">
        <f t="shared" ref="F3479:F3486" si="1046">IFERROR(VLOOKUP(C3479,Tabla_Insumos,3,FALSE),0)</f>
        <v>0</v>
      </c>
      <c r="G3479" s="296">
        <f>ROUND(E3479*F3479,2)</f>
        <v>0</v>
      </c>
    </row>
    <row r="3480" spans="1:7" s="232" customFormat="1" ht="24" customHeight="1" x14ac:dyDescent="0.2">
      <c r="A3480" s="229" t="str">
        <f t="shared" si="1043"/>
        <v/>
      </c>
      <c r="B3480" s="227">
        <f t="shared" si="1044"/>
        <v>0</v>
      </c>
      <c r="C3480" s="228"/>
      <c r="D3480" s="229" t="str">
        <f t="shared" si="1045"/>
        <v/>
      </c>
      <c r="E3480" s="230"/>
      <c r="F3480" s="231">
        <f t="shared" si="1046"/>
        <v>0</v>
      </c>
      <c r="G3480" s="296">
        <f>ROUND(E3480*F3480,2)</f>
        <v>0</v>
      </c>
    </row>
    <row r="3481" spans="1:7" s="232" customFormat="1" ht="24" customHeight="1" x14ac:dyDescent="0.2">
      <c r="A3481" s="229" t="str">
        <f t="shared" si="1043"/>
        <v/>
      </c>
      <c r="B3481" s="227">
        <f t="shared" si="1044"/>
        <v>0</v>
      </c>
      <c r="C3481" s="228"/>
      <c r="D3481" s="229" t="str">
        <f t="shared" si="1045"/>
        <v/>
      </c>
      <c r="E3481" s="230"/>
      <c r="F3481" s="231">
        <f t="shared" si="1046"/>
        <v>0</v>
      </c>
      <c r="G3481" s="296">
        <f t="shared" ref="G3481:G3486" si="1047">ROUND(E3481*F3481,2)</f>
        <v>0</v>
      </c>
    </row>
    <row r="3482" spans="1:7" s="232" customFormat="1" ht="24" customHeight="1" x14ac:dyDescent="0.2">
      <c r="A3482" s="229" t="str">
        <f t="shared" si="1043"/>
        <v/>
      </c>
      <c r="B3482" s="227">
        <f t="shared" si="1044"/>
        <v>0</v>
      </c>
      <c r="C3482" s="228"/>
      <c r="D3482" s="229" t="str">
        <f t="shared" si="1045"/>
        <v/>
      </c>
      <c r="E3482" s="230"/>
      <c r="F3482" s="231">
        <f t="shared" si="1046"/>
        <v>0</v>
      </c>
      <c r="G3482" s="296">
        <f t="shared" si="1047"/>
        <v>0</v>
      </c>
    </row>
    <row r="3483" spans="1:7" s="232" customFormat="1" ht="24" customHeight="1" x14ac:dyDescent="0.2">
      <c r="A3483" s="229" t="str">
        <f t="shared" si="1043"/>
        <v/>
      </c>
      <c r="B3483" s="227">
        <f t="shared" si="1044"/>
        <v>0</v>
      </c>
      <c r="C3483" s="228"/>
      <c r="D3483" s="229" t="str">
        <f t="shared" si="1045"/>
        <v/>
      </c>
      <c r="E3483" s="230"/>
      <c r="F3483" s="231">
        <f t="shared" si="1046"/>
        <v>0</v>
      </c>
      <c r="G3483" s="296">
        <f t="shared" si="1047"/>
        <v>0</v>
      </c>
    </row>
    <row r="3484" spans="1:7" s="232" customFormat="1" ht="24" customHeight="1" x14ac:dyDescent="0.2">
      <c r="A3484" s="229" t="str">
        <f t="shared" si="1043"/>
        <v/>
      </c>
      <c r="B3484" s="227">
        <f t="shared" si="1044"/>
        <v>0</v>
      </c>
      <c r="C3484" s="228"/>
      <c r="D3484" s="229" t="str">
        <f t="shared" si="1045"/>
        <v/>
      </c>
      <c r="E3484" s="230"/>
      <c r="F3484" s="231">
        <f t="shared" si="1046"/>
        <v>0</v>
      </c>
      <c r="G3484" s="296">
        <f t="shared" si="1047"/>
        <v>0</v>
      </c>
    </row>
    <row r="3485" spans="1:7" s="232" customFormat="1" ht="24" customHeight="1" x14ac:dyDescent="0.2">
      <c r="A3485" s="229" t="str">
        <f t="shared" si="1043"/>
        <v/>
      </c>
      <c r="B3485" s="227">
        <f t="shared" si="1044"/>
        <v>0</v>
      </c>
      <c r="C3485" s="228"/>
      <c r="D3485" s="229" t="str">
        <f t="shared" si="1045"/>
        <v/>
      </c>
      <c r="E3485" s="230"/>
      <c r="F3485" s="231">
        <f t="shared" si="1046"/>
        <v>0</v>
      </c>
      <c r="G3485" s="296">
        <f t="shared" si="1047"/>
        <v>0</v>
      </c>
    </row>
    <row r="3486" spans="1:7" s="232" customFormat="1" ht="24" customHeight="1" x14ac:dyDescent="0.2">
      <c r="A3486" s="229" t="str">
        <f t="shared" si="1043"/>
        <v/>
      </c>
      <c r="B3486" s="227">
        <f t="shared" si="1044"/>
        <v>0</v>
      </c>
      <c r="C3486" s="228"/>
      <c r="D3486" s="229" t="str">
        <f t="shared" si="1045"/>
        <v/>
      </c>
      <c r="E3486" s="230"/>
      <c r="F3486" s="231">
        <f t="shared" si="1046"/>
        <v>0</v>
      </c>
      <c r="G3486" s="296">
        <f t="shared" si="1047"/>
        <v>0</v>
      </c>
    </row>
    <row r="3487" spans="1:7" ht="24" customHeight="1" x14ac:dyDescent="0.2">
      <c r="A3487" s="297"/>
      <c r="B3487" s="97"/>
      <c r="C3487" s="97"/>
      <c r="D3487" s="103"/>
      <c r="E3487" s="104"/>
      <c r="F3487" s="368" t="s">
        <v>32</v>
      </c>
      <c r="G3487" s="298">
        <f>SUBTOTAL(9,G3479:G3486)</f>
        <v>0</v>
      </c>
    </row>
    <row r="3488" spans="1:7" ht="24" customHeight="1" x14ac:dyDescent="0.2">
      <c r="A3488" s="297"/>
      <c r="B3488" s="97"/>
      <c r="C3488" s="366" t="s">
        <v>606</v>
      </c>
      <c r="D3488" s="103"/>
      <c r="E3488" s="104"/>
      <c r="F3488" s="105"/>
      <c r="G3488" s="299"/>
    </row>
    <row r="3489" spans="1:7" s="232" customFormat="1" ht="24" customHeight="1" x14ac:dyDescent="0.2">
      <c r="A3489" s="229" t="str">
        <f t="shared" ref="A3489:A3497" si="1048">IFERROR(VLOOKUP(C3489,Tabla_Insumos,4,FALSE),"")</f>
        <v/>
      </c>
      <c r="B3489" s="227" t="str">
        <f t="shared" ref="B3489:B3497" si="1049">IFERROR(VLOOKUP(C3489,Tabla_Insumos,5,FALSE),"")</f>
        <v/>
      </c>
      <c r="C3489" s="228"/>
      <c r="D3489" s="229" t="str">
        <f t="shared" ref="D3489:D3497" si="1050">IFERROR(VLOOKUP(C3489,Tabla_Insumos,2,FALSE),"")</f>
        <v/>
      </c>
      <c r="E3489" s="230"/>
      <c r="F3489" s="231">
        <f t="shared" ref="F3489:F3497" si="1051">IFERROR(VLOOKUP(C3489,Tabla_Insumos,3,FALSE),0)</f>
        <v>0</v>
      </c>
      <c r="G3489" s="296">
        <f t="shared" ref="G3489:G3497" si="1052">ROUND(E3489*F3489,2)</f>
        <v>0</v>
      </c>
    </row>
    <row r="3490" spans="1:7" s="232" customFormat="1" ht="24" customHeight="1" x14ac:dyDescent="0.2">
      <c r="A3490" s="229" t="str">
        <f t="shared" si="1048"/>
        <v/>
      </c>
      <c r="B3490" s="227" t="str">
        <f t="shared" si="1049"/>
        <v/>
      </c>
      <c r="C3490" s="228"/>
      <c r="D3490" s="229" t="str">
        <f t="shared" si="1050"/>
        <v/>
      </c>
      <c r="E3490" s="230"/>
      <c r="F3490" s="231">
        <f t="shared" si="1051"/>
        <v>0</v>
      </c>
      <c r="G3490" s="296">
        <f t="shared" si="1052"/>
        <v>0</v>
      </c>
    </row>
    <row r="3491" spans="1:7" s="232" customFormat="1" ht="24" customHeight="1" x14ac:dyDescent="0.2">
      <c r="A3491" s="229" t="str">
        <f t="shared" si="1048"/>
        <v/>
      </c>
      <c r="B3491" s="227" t="str">
        <f t="shared" si="1049"/>
        <v/>
      </c>
      <c r="C3491" s="228"/>
      <c r="D3491" s="229" t="str">
        <f t="shared" si="1050"/>
        <v/>
      </c>
      <c r="E3491" s="230"/>
      <c r="F3491" s="231">
        <f t="shared" si="1051"/>
        <v>0</v>
      </c>
      <c r="G3491" s="296">
        <f t="shared" si="1052"/>
        <v>0</v>
      </c>
    </row>
    <row r="3492" spans="1:7" s="232" customFormat="1" ht="24" customHeight="1" x14ac:dyDescent="0.2">
      <c r="A3492" s="229" t="str">
        <f t="shared" si="1048"/>
        <v/>
      </c>
      <c r="B3492" s="227" t="str">
        <f t="shared" si="1049"/>
        <v/>
      </c>
      <c r="C3492" s="228"/>
      <c r="D3492" s="229" t="str">
        <f t="shared" si="1050"/>
        <v/>
      </c>
      <c r="E3492" s="230"/>
      <c r="F3492" s="231">
        <f t="shared" si="1051"/>
        <v>0</v>
      </c>
      <c r="G3492" s="296">
        <f t="shared" si="1052"/>
        <v>0</v>
      </c>
    </row>
    <row r="3493" spans="1:7" s="232" customFormat="1" ht="24" customHeight="1" x14ac:dyDescent="0.2">
      <c r="A3493" s="229" t="str">
        <f t="shared" si="1048"/>
        <v/>
      </c>
      <c r="B3493" s="227" t="str">
        <f t="shared" si="1049"/>
        <v/>
      </c>
      <c r="C3493" s="228"/>
      <c r="D3493" s="229" t="str">
        <f t="shared" si="1050"/>
        <v/>
      </c>
      <c r="E3493" s="230"/>
      <c r="F3493" s="231">
        <f t="shared" si="1051"/>
        <v>0</v>
      </c>
      <c r="G3493" s="296">
        <f t="shared" si="1052"/>
        <v>0</v>
      </c>
    </row>
    <row r="3494" spans="1:7" s="232" customFormat="1" ht="24" customHeight="1" x14ac:dyDescent="0.2">
      <c r="A3494" s="229" t="str">
        <f t="shared" si="1048"/>
        <v/>
      </c>
      <c r="B3494" s="227" t="str">
        <f t="shared" si="1049"/>
        <v/>
      </c>
      <c r="C3494" s="228"/>
      <c r="D3494" s="229" t="str">
        <f t="shared" si="1050"/>
        <v/>
      </c>
      <c r="E3494" s="230"/>
      <c r="F3494" s="231">
        <f t="shared" si="1051"/>
        <v>0</v>
      </c>
      <c r="G3494" s="296">
        <f t="shared" si="1052"/>
        <v>0</v>
      </c>
    </row>
    <row r="3495" spans="1:7" s="232" customFormat="1" ht="24" customHeight="1" x14ac:dyDescent="0.2">
      <c r="A3495" s="229" t="str">
        <f t="shared" si="1048"/>
        <v/>
      </c>
      <c r="B3495" s="227" t="str">
        <f t="shared" si="1049"/>
        <v/>
      </c>
      <c r="C3495" s="228"/>
      <c r="D3495" s="229" t="str">
        <f t="shared" si="1050"/>
        <v/>
      </c>
      <c r="E3495" s="230"/>
      <c r="F3495" s="231">
        <f t="shared" si="1051"/>
        <v>0</v>
      </c>
      <c r="G3495" s="296">
        <f t="shared" si="1052"/>
        <v>0</v>
      </c>
    </row>
    <row r="3496" spans="1:7" s="232" customFormat="1" ht="24" customHeight="1" x14ac:dyDescent="0.2">
      <c r="A3496" s="229" t="str">
        <f t="shared" si="1048"/>
        <v/>
      </c>
      <c r="B3496" s="227" t="str">
        <f t="shared" si="1049"/>
        <v/>
      </c>
      <c r="C3496" s="228"/>
      <c r="D3496" s="229" t="str">
        <f t="shared" si="1050"/>
        <v/>
      </c>
      <c r="E3496" s="230"/>
      <c r="F3496" s="231">
        <f t="shared" si="1051"/>
        <v>0</v>
      </c>
      <c r="G3496" s="296">
        <f t="shared" si="1052"/>
        <v>0</v>
      </c>
    </row>
    <row r="3497" spans="1:7" s="232" customFormat="1" ht="24" customHeight="1" x14ac:dyDescent="0.2">
      <c r="A3497" s="229" t="str">
        <f t="shared" si="1048"/>
        <v/>
      </c>
      <c r="B3497" s="227" t="str">
        <f t="shared" si="1049"/>
        <v/>
      </c>
      <c r="C3497" s="228"/>
      <c r="D3497" s="229" t="str">
        <f t="shared" si="1050"/>
        <v/>
      </c>
      <c r="E3497" s="230"/>
      <c r="F3497" s="231">
        <f t="shared" si="1051"/>
        <v>0</v>
      </c>
      <c r="G3497" s="296">
        <f t="shared" si="1052"/>
        <v>0</v>
      </c>
    </row>
    <row r="3498" spans="1:7" ht="24" customHeight="1" x14ac:dyDescent="0.2">
      <c r="A3498" s="300"/>
      <c r="B3498" s="103"/>
      <c r="C3498" s="97"/>
      <c r="D3498" s="103"/>
      <c r="E3498" s="104"/>
      <c r="F3498" s="368" t="s">
        <v>33</v>
      </c>
      <c r="G3498" s="298">
        <f>SUBTOTAL(9,G3489:G3497)</f>
        <v>0</v>
      </c>
    </row>
    <row r="3499" spans="1:7" ht="24" customHeight="1" x14ac:dyDescent="0.2">
      <c r="A3499" s="301"/>
      <c r="B3499" s="103"/>
      <c r="C3499" s="97"/>
      <c r="D3499" s="103"/>
      <c r="E3499" s="104"/>
      <c r="F3499" s="105"/>
      <c r="G3499" s="299"/>
    </row>
    <row r="3500" spans="1:7" ht="24" customHeight="1" x14ac:dyDescent="0.2">
      <c r="A3500" s="302" t="str">
        <f>B3458</f>
        <v/>
      </c>
      <c r="B3500" s="303" t="str">
        <f>C3458</f>
        <v/>
      </c>
      <c r="C3500" s="111"/>
      <c r="D3500" s="111" t="s">
        <v>34</v>
      </c>
      <c r="E3500" s="112"/>
      <c r="F3500" s="305" t="s">
        <v>35</v>
      </c>
      <c r="G3500" s="304">
        <f>SUBTOTAL(9,G3463:G3499)</f>
        <v>0</v>
      </c>
    </row>
    <row r="3502" spans="1:7" ht="24" customHeight="1" x14ac:dyDescent="0.2">
      <c r="A3502" s="284" t="s">
        <v>37</v>
      </c>
      <c r="B3502" s="285"/>
      <c r="C3502" s="285"/>
      <c r="D3502" s="285"/>
      <c r="E3502" s="285"/>
      <c r="F3502" s="285"/>
      <c r="G3502" s="286"/>
    </row>
    <row r="3503" spans="1:7" ht="24" customHeight="1" x14ac:dyDescent="0.2">
      <c r="A3503" s="287" t="s">
        <v>602</v>
      </c>
      <c r="B3503" s="99" t="str">
        <f>Comitente</f>
        <v>DIRECCION PROVINCIAL REDES DE GAS</v>
      </c>
      <c r="C3503" s="94"/>
      <c r="D3503" s="100"/>
      <c r="E3503" s="100"/>
      <c r="F3503" s="101"/>
      <c r="G3503" s="288"/>
    </row>
    <row r="3504" spans="1:7" ht="24" customHeight="1" x14ac:dyDescent="0.2">
      <c r="A3504" s="287" t="s">
        <v>603</v>
      </c>
      <c r="B3504" s="99">
        <f>Contratista</f>
        <v>0</v>
      </c>
      <c r="C3504" s="95"/>
      <c r="D3504" s="95"/>
      <c r="E3504" s="95"/>
      <c r="F3504" s="102"/>
      <c r="G3504" s="289"/>
    </row>
    <row r="3505" spans="1:123" ht="24" customHeight="1" x14ac:dyDescent="0.2">
      <c r="A3505" s="287" t="s">
        <v>24</v>
      </c>
      <c r="B3505" s="99" t="str">
        <f>Obra</f>
        <v>“SERVICIO de MANTENIMIENTO de las INSTALACIONES de GAS en los ESTABLECIMIENTOS EDUCATIVOS”</v>
      </c>
      <c r="C3505" s="95"/>
      <c r="D3505" s="95"/>
      <c r="E3505" s="95"/>
      <c r="F3505" s="102" t="s">
        <v>38</v>
      </c>
      <c r="G3505" s="290">
        <f>Fecha_Base</f>
        <v>0</v>
      </c>
    </row>
    <row r="3506" spans="1:123" ht="24" customHeight="1" x14ac:dyDescent="0.2">
      <c r="A3506" s="291" t="s">
        <v>601</v>
      </c>
      <c r="B3506" s="96" t="str">
        <f>Ubicación</f>
        <v>DEPARTAMENTO JACHAL A</v>
      </c>
      <c r="C3506" s="96"/>
      <c r="D3506" s="103"/>
      <c r="E3506" s="104"/>
      <c r="F3506" s="105"/>
      <c r="G3506" s="292"/>
    </row>
    <row r="3507" spans="1:123" ht="24" customHeight="1" x14ac:dyDescent="0.2">
      <c r="A3507" s="291" t="s">
        <v>39</v>
      </c>
      <c r="B3507" s="106" t="str">
        <f>IFERROR(VALUE(LEFT(B3508,FIND(".",B3508)-1)),"")</f>
        <v/>
      </c>
      <c r="C3507" s="97" t="str">
        <f>IFERROR(VLOOKUP(B3507,Tabla_CyP,2,FALSE),"")</f>
        <v/>
      </c>
      <c r="D3507" s="97"/>
      <c r="E3507" s="104"/>
      <c r="F3507" s="105"/>
      <c r="G3507" s="292"/>
    </row>
    <row r="3508" spans="1:123" ht="24" customHeight="1" x14ac:dyDescent="0.2">
      <c r="A3508" s="291" t="s">
        <v>25</v>
      </c>
      <c r="B3508" s="107" t="str">
        <f>IFERROR(VLOOKUP(COUNTIF($A$1:A3508,"ANALISIS DE PRECIOS"),Tabla_NumeroItem,2,FALSE),"")</f>
        <v/>
      </c>
      <c r="C3508" s="97" t="str">
        <f>IFERROR(VLOOKUP(B3508,Tabla_CyP,2,FALSE),"")</f>
        <v/>
      </c>
      <c r="D3508" s="103"/>
      <c r="E3508" s="104"/>
      <c r="F3508" s="102" t="s">
        <v>26</v>
      </c>
      <c r="G3508" s="293" t="str">
        <f>IFERROR(VLOOKUP(B3508,Tabla_CyP,4,FALSE),"")</f>
        <v/>
      </c>
    </row>
    <row r="3509" spans="1:123" ht="24" customHeight="1" x14ac:dyDescent="0.2">
      <c r="A3509" s="291"/>
      <c r="B3509" s="96"/>
      <c r="C3509" s="97"/>
      <c r="D3509" s="103"/>
      <c r="E3509" s="104"/>
      <c r="F3509" s="105"/>
      <c r="G3509" s="292"/>
    </row>
    <row r="3510" spans="1:123" ht="24" customHeight="1" x14ac:dyDescent="0.2">
      <c r="A3510" s="389" t="s">
        <v>507</v>
      </c>
      <c r="B3510" s="390"/>
      <c r="C3510" s="391" t="s">
        <v>0</v>
      </c>
      <c r="D3510" s="391" t="s">
        <v>27</v>
      </c>
      <c r="E3510" s="393" t="s">
        <v>28</v>
      </c>
      <c r="F3510" s="387" t="s">
        <v>29</v>
      </c>
      <c r="G3510" s="387" t="s">
        <v>30</v>
      </c>
    </row>
    <row r="3511" spans="1:123" s="109" customFormat="1" ht="24" customHeight="1" x14ac:dyDescent="0.2">
      <c r="A3511" s="108" t="s">
        <v>508</v>
      </c>
      <c r="B3511" s="108" t="s">
        <v>509</v>
      </c>
      <c r="C3511" s="392"/>
      <c r="D3511" s="392"/>
      <c r="E3511" s="394"/>
      <c r="F3511" s="388"/>
      <c r="G3511" s="388"/>
      <c r="H3511" s="233"/>
      <c r="I3511" s="233"/>
      <c r="J3511" s="233"/>
      <c r="K3511" s="233"/>
      <c r="L3511" s="233"/>
      <c r="M3511" s="233"/>
      <c r="N3511" s="233"/>
      <c r="O3511" s="233"/>
      <c r="P3511" s="233"/>
      <c r="Q3511" s="233"/>
      <c r="R3511" s="233"/>
      <c r="S3511" s="233"/>
      <c r="T3511" s="233"/>
      <c r="U3511" s="233"/>
      <c r="V3511" s="233"/>
      <c r="W3511" s="233"/>
      <c r="X3511" s="233"/>
      <c r="Y3511" s="233"/>
      <c r="Z3511" s="233"/>
      <c r="AA3511" s="233"/>
      <c r="AB3511" s="233"/>
      <c r="AC3511" s="233"/>
      <c r="AD3511" s="233"/>
      <c r="AE3511" s="233"/>
      <c r="AF3511" s="233"/>
      <c r="AG3511" s="233"/>
      <c r="AH3511" s="233"/>
      <c r="AI3511" s="233"/>
      <c r="AJ3511" s="233"/>
      <c r="AK3511" s="233"/>
      <c r="AL3511" s="233"/>
      <c r="AM3511" s="233"/>
      <c r="AN3511" s="233"/>
      <c r="AO3511" s="233"/>
      <c r="AP3511" s="233"/>
      <c r="AQ3511" s="233"/>
      <c r="AR3511" s="233"/>
      <c r="AS3511" s="233"/>
      <c r="AT3511" s="233"/>
      <c r="AU3511" s="233"/>
      <c r="AV3511" s="233"/>
      <c r="AW3511" s="233"/>
      <c r="AX3511" s="233"/>
      <c r="AY3511" s="233"/>
      <c r="AZ3511" s="233"/>
      <c r="BA3511" s="233"/>
      <c r="BB3511" s="233"/>
      <c r="BC3511" s="233"/>
      <c r="BD3511" s="233"/>
      <c r="BE3511" s="233"/>
      <c r="BF3511" s="233"/>
      <c r="BG3511" s="233"/>
      <c r="BH3511" s="233"/>
      <c r="BI3511" s="233"/>
      <c r="BJ3511" s="233"/>
      <c r="BK3511" s="233"/>
      <c r="BL3511" s="233"/>
      <c r="BM3511" s="233"/>
      <c r="BN3511" s="233"/>
      <c r="BO3511" s="233"/>
      <c r="BP3511" s="233"/>
      <c r="BQ3511" s="233"/>
      <c r="BR3511" s="233"/>
      <c r="BS3511" s="233"/>
      <c r="BT3511" s="233"/>
      <c r="BU3511" s="233"/>
      <c r="BV3511" s="233"/>
      <c r="BW3511" s="233"/>
      <c r="BX3511" s="233"/>
      <c r="BY3511" s="233"/>
      <c r="BZ3511" s="233"/>
      <c r="CA3511" s="233"/>
      <c r="CB3511" s="233"/>
      <c r="CC3511" s="233"/>
      <c r="CD3511" s="233"/>
      <c r="CE3511" s="233"/>
      <c r="CF3511" s="233"/>
      <c r="CG3511" s="233"/>
      <c r="CH3511" s="233"/>
      <c r="CI3511" s="233"/>
      <c r="CJ3511" s="233"/>
      <c r="CK3511" s="233"/>
      <c r="CL3511" s="233"/>
      <c r="CM3511" s="233"/>
      <c r="CN3511" s="233"/>
      <c r="CO3511" s="233"/>
      <c r="CP3511" s="233"/>
      <c r="CQ3511" s="233"/>
      <c r="CR3511" s="233"/>
      <c r="CS3511" s="233"/>
      <c r="CT3511" s="233"/>
      <c r="CU3511" s="233"/>
      <c r="CV3511" s="233"/>
      <c r="CW3511" s="233"/>
      <c r="CX3511" s="233"/>
      <c r="CY3511" s="233"/>
      <c r="CZ3511" s="233"/>
      <c r="DA3511" s="233"/>
      <c r="DB3511" s="233"/>
      <c r="DC3511" s="233"/>
      <c r="DD3511" s="233"/>
      <c r="DE3511" s="233"/>
      <c r="DF3511" s="233"/>
      <c r="DG3511" s="233"/>
      <c r="DH3511" s="233"/>
      <c r="DI3511" s="233"/>
      <c r="DJ3511" s="233"/>
      <c r="DK3511" s="233"/>
      <c r="DL3511" s="233"/>
      <c r="DM3511" s="233"/>
      <c r="DN3511" s="233"/>
      <c r="DO3511" s="233"/>
      <c r="DP3511" s="233"/>
      <c r="DQ3511" s="233"/>
      <c r="DR3511" s="233"/>
      <c r="DS3511" s="233"/>
    </row>
    <row r="3512" spans="1:123" ht="24" customHeight="1" x14ac:dyDescent="0.2">
      <c r="A3512" s="369"/>
      <c r="B3512" s="110"/>
      <c r="C3512" s="367" t="s">
        <v>604</v>
      </c>
      <c r="D3512" s="111"/>
      <c r="E3512" s="112"/>
      <c r="F3512" s="113"/>
      <c r="G3512" s="295"/>
    </row>
    <row r="3513" spans="1:123" s="232" customFormat="1" ht="24" customHeight="1" x14ac:dyDescent="0.2">
      <c r="A3513" s="229" t="str">
        <f t="shared" ref="A3513:A3526" si="1053">IFERROR(VLOOKUP(C3513,Tabla_Insumos,4,FALSE),"")</f>
        <v/>
      </c>
      <c r="B3513" s="227" t="str">
        <f t="shared" ref="B3513:B3526" si="1054">IFERROR(VLOOKUP(C3513,Tabla_Insumos,5,FALSE),"")</f>
        <v/>
      </c>
      <c r="C3513" s="228"/>
      <c r="D3513" s="229" t="str">
        <f t="shared" ref="D3513:D3526" si="1055">IFERROR(VLOOKUP(C3513,Tabla_Insumos,2,FALSE),"")</f>
        <v/>
      </c>
      <c r="E3513" s="230"/>
      <c r="F3513" s="231">
        <f t="shared" ref="F3513:F3526" si="1056">IFERROR(VLOOKUP(C3513,Tabla_Insumos,3,FALSE),0)</f>
        <v>0</v>
      </c>
      <c r="G3513" s="296">
        <f>ROUND(E3513*F3513,2)</f>
        <v>0</v>
      </c>
    </row>
    <row r="3514" spans="1:123" s="232" customFormat="1" ht="24" customHeight="1" x14ac:dyDescent="0.2">
      <c r="A3514" s="229" t="str">
        <f t="shared" si="1053"/>
        <v/>
      </c>
      <c r="B3514" s="227" t="str">
        <f t="shared" si="1054"/>
        <v/>
      </c>
      <c r="C3514" s="228"/>
      <c r="D3514" s="229" t="str">
        <f t="shared" si="1055"/>
        <v/>
      </c>
      <c r="E3514" s="230"/>
      <c r="F3514" s="231">
        <f t="shared" si="1056"/>
        <v>0</v>
      </c>
      <c r="G3514" s="296">
        <f t="shared" ref="G3514:G3526" si="1057">ROUND(E3514*F3514,2)</f>
        <v>0</v>
      </c>
    </row>
    <row r="3515" spans="1:123" s="232" customFormat="1" ht="24" customHeight="1" x14ac:dyDescent="0.2">
      <c r="A3515" s="229" t="str">
        <f t="shared" si="1053"/>
        <v/>
      </c>
      <c r="B3515" s="227" t="str">
        <f t="shared" si="1054"/>
        <v/>
      </c>
      <c r="C3515" s="228"/>
      <c r="D3515" s="229" t="str">
        <f t="shared" si="1055"/>
        <v/>
      </c>
      <c r="E3515" s="230"/>
      <c r="F3515" s="231">
        <f t="shared" si="1056"/>
        <v>0</v>
      </c>
      <c r="G3515" s="296">
        <f t="shared" si="1057"/>
        <v>0</v>
      </c>
    </row>
    <row r="3516" spans="1:123" s="232" customFormat="1" ht="24" customHeight="1" x14ac:dyDescent="0.2">
      <c r="A3516" s="229" t="str">
        <f t="shared" si="1053"/>
        <v/>
      </c>
      <c r="B3516" s="227" t="str">
        <f t="shared" si="1054"/>
        <v/>
      </c>
      <c r="C3516" s="228"/>
      <c r="D3516" s="229" t="str">
        <f t="shared" si="1055"/>
        <v/>
      </c>
      <c r="E3516" s="230"/>
      <c r="F3516" s="231">
        <f t="shared" si="1056"/>
        <v>0</v>
      </c>
      <c r="G3516" s="296">
        <f t="shared" si="1057"/>
        <v>0</v>
      </c>
    </row>
    <row r="3517" spans="1:123" s="232" customFormat="1" ht="24" customHeight="1" x14ac:dyDescent="0.2">
      <c r="A3517" s="229" t="str">
        <f t="shared" si="1053"/>
        <v/>
      </c>
      <c r="B3517" s="227" t="str">
        <f t="shared" si="1054"/>
        <v/>
      </c>
      <c r="C3517" s="228"/>
      <c r="D3517" s="229" t="str">
        <f t="shared" si="1055"/>
        <v/>
      </c>
      <c r="E3517" s="230"/>
      <c r="F3517" s="231">
        <f t="shared" si="1056"/>
        <v>0</v>
      </c>
      <c r="G3517" s="296">
        <f t="shared" si="1057"/>
        <v>0</v>
      </c>
    </row>
    <row r="3518" spans="1:123" s="232" customFormat="1" ht="24" customHeight="1" x14ac:dyDescent="0.2">
      <c r="A3518" s="229" t="str">
        <f t="shared" si="1053"/>
        <v/>
      </c>
      <c r="B3518" s="227" t="str">
        <f t="shared" si="1054"/>
        <v/>
      </c>
      <c r="C3518" s="228"/>
      <c r="D3518" s="229" t="str">
        <f t="shared" si="1055"/>
        <v/>
      </c>
      <c r="E3518" s="230"/>
      <c r="F3518" s="231">
        <f t="shared" si="1056"/>
        <v>0</v>
      </c>
      <c r="G3518" s="296">
        <f t="shared" si="1057"/>
        <v>0</v>
      </c>
    </row>
    <row r="3519" spans="1:123" s="232" customFormat="1" ht="24" customHeight="1" x14ac:dyDescent="0.2">
      <c r="A3519" s="229" t="str">
        <f t="shared" si="1053"/>
        <v/>
      </c>
      <c r="B3519" s="227" t="str">
        <f t="shared" si="1054"/>
        <v/>
      </c>
      <c r="C3519" s="228"/>
      <c r="D3519" s="229" t="str">
        <f t="shared" si="1055"/>
        <v/>
      </c>
      <c r="E3519" s="230"/>
      <c r="F3519" s="231">
        <f t="shared" si="1056"/>
        <v>0</v>
      </c>
      <c r="G3519" s="296">
        <f t="shared" si="1057"/>
        <v>0</v>
      </c>
    </row>
    <row r="3520" spans="1:123" s="232" customFormat="1" ht="24" customHeight="1" x14ac:dyDescent="0.2">
      <c r="A3520" s="229" t="str">
        <f t="shared" si="1053"/>
        <v/>
      </c>
      <c r="B3520" s="227" t="str">
        <f t="shared" si="1054"/>
        <v/>
      </c>
      <c r="C3520" s="228"/>
      <c r="D3520" s="229" t="str">
        <f t="shared" si="1055"/>
        <v/>
      </c>
      <c r="E3520" s="230"/>
      <c r="F3520" s="231">
        <f t="shared" si="1056"/>
        <v>0</v>
      </c>
      <c r="G3520" s="296">
        <f t="shared" si="1057"/>
        <v>0</v>
      </c>
    </row>
    <row r="3521" spans="1:7" s="232" customFormat="1" ht="24" customHeight="1" x14ac:dyDescent="0.2">
      <c r="A3521" s="229" t="str">
        <f t="shared" si="1053"/>
        <v/>
      </c>
      <c r="B3521" s="227" t="str">
        <f t="shared" si="1054"/>
        <v/>
      </c>
      <c r="C3521" s="228"/>
      <c r="D3521" s="229" t="str">
        <f t="shared" si="1055"/>
        <v/>
      </c>
      <c r="E3521" s="230"/>
      <c r="F3521" s="231">
        <f t="shared" si="1056"/>
        <v>0</v>
      </c>
      <c r="G3521" s="296">
        <f t="shared" si="1057"/>
        <v>0</v>
      </c>
    </row>
    <row r="3522" spans="1:7" s="232" customFormat="1" ht="24" customHeight="1" x14ac:dyDescent="0.2">
      <c r="A3522" s="229" t="str">
        <f t="shared" si="1053"/>
        <v/>
      </c>
      <c r="B3522" s="227" t="str">
        <f t="shared" si="1054"/>
        <v/>
      </c>
      <c r="C3522" s="228"/>
      <c r="D3522" s="229" t="str">
        <f t="shared" si="1055"/>
        <v/>
      </c>
      <c r="E3522" s="230"/>
      <c r="F3522" s="231">
        <f t="shared" si="1056"/>
        <v>0</v>
      </c>
      <c r="G3522" s="296">
        <f t="shared" si="1057"/>
        <v>0</v>
      </c>
    </row>
    <row r="3523" spans="1:7" s="232" customFormat="1" ht="24" customHeight="1" x14ac:dyDescent="0.2">
      <c r="A3523" s="229" t="str">
        <f t="shared" si="1053"/>
        <v/>
      </c>
      <c r="B3523" s="227" t="str">
        <f t="shared" si="1054"/>
        <v/>
      </c>
      <c r="C3523" s="228"/>
      <c r="D3523" s="229" t="str">
        <f t="shared" si="1055"/>
        <v/>
      </c>
      <c r="E3523" s="230"/>
      <c r="F3523" s="231">
        <f t="shared" si="1056"/>
        <v>0</v>
      </c>
      <c r="G3523" s="296">
        <f t="shared" si="1057"/>
        <v>0</v>
      </c>
    </row>
    <row r="3524" spans="1:7" s="232" customFormat="1" ht="24" customHeight="1" x14ac:dyDescent="0.2">
      <c r="A3524" s="229" t="str">
        <f t="shared" si="1053"/>
        <v/>
      </c>
      <c r="B3524" s="227" t="str">
        <f t="shared" si="1054"/>
        <v/>
      </c>
      <c r="C3524" s="228"/>
      <c r="D3524" s="229" t="str">
        <f t="shared" si="1055"/>
        <v/>
      </c>
      <c r="E3524" s="230"/>
      <c r="F3524" s="231">
        <f t="shared" si="1056"/>
        <v>0</v>
      </c>
      <c r="G3524" s="296">
        <f t="shared" si="1057"/>
        <v>0</v>
      </c>
    </row>
    <row r="3525" spans="1:7" s="232" customFormat="1" ht="24" customHeight="1" x14ac:dyDescent="0.2">
      <c r="A3525" s="229" t="str">
        <f t="shared" si="1053"/>
        <v/>
      </c>
      <c r="B3525" s="227" t="str">
        <f t="shared" si="1054"/>
        <v/>
      </c>
      <c r="C3525" s="228"/>
      <c r="D3525" s="229" t="str">
        <f t="shared" si="1055"/>
        <v/>
      </c>
      <c r="E3525" s="230"/>
      <c r="F3525" s="231">
        <f t="shared" si="1056"/>
        <v>0</v>
      </c>
      <c r="G3525" s="296">
        <f t="shared" si="1057"/>
        <v>0</v>
      </c>
    </row>
    <row r="3526" spans="1:7" s="232" customFormat="1" ht="24" customHeight="1" x14ac:dyDescent="0.2">
      <c r="A3526" s="229" t="str">
        <f t="shared" si="1053"/>
        <v/>
      </c>
      <c r="B3526" s="227" t="str">
        <f t="shared" si="1054"/>
        <v/>
      </c>
      <c r="C3526" s="228"/>
      <c r="D3526" s="229" t="str">
        <f t="shared" si="1055"/>
        <v/>
      </c>
      <c r="E3526" s="230"/>
      <c r="F3526" s="231">
        <f t="shared" si="1056"/>
        <v>0</v>
      </c>
      <c r="G3526" s="296">
        <f t="shared" si="1057"/>
        <v>0</v>
      </c>
    </row>
    <row r="3527" spans="1:7" ht="24" customHeight="1" x14ac:dyDescent="0.2">
      <c r="A3527" s="297"/>
      <c r="B3527" s="97"/>
      <c r="C3527" s="97"/>
      <c r="D3527" s="103"/>
      <c r="E3527" s="104"/>
      <c r="F3527" s="368" t="s">
        <v>31</v>
      </c>
      <c r="G3527" s="298">
        <f>SUBTOTAL(9,G3513:G3526)</f>
        <v>0</v>
      </c>
    </row>
    <row r="3528" spans="1:7" ht="24" customHeight="1" x14ac:dyDescent="0.2">
      <c r="A3528" s="297"/>
      <c r="B3528" s="97"/>
      <c r="C3528" s="366" t="s">
        <v>605</v>
      </c>
      <c r="D3528" s="103"/>
      <c r="E3528" s="104"/>
      <c r="F3528" s="105"/>
      <c r="G3528" s="299"/>
    </row>
    <row r="3529" spans="1:7" s="232" customFormat="1" ht="24" customHeight="1" x14ac:dyDescent="0.2">
      <c r="A3529" s="229" t="str">
        <f t="shared" ref="A3529:A3536" si="1058">IFERROR(VLOOKUP(C3529,Tabla_Insumos,4,FALSE),"")</f>
        <v/>
      </c>
      <c r="B3529" s="227">
        <f t="shared" ref="B3529:B3536" si="1059">IFERROR(VLOOKUP(A3529,Tabla_Indices,5,FALSE),"")</f>
        <v>0</v>
      </c>
      <c r="C3529" s="228"/>
      <c r="D3529" s="229" t="str">
        <f t="shared" ref="D3529:D3536" si="1060">IFERROR(VLOOKUP(C3529,Tabla_Insumos,2,FALSE),"")</f>
        <v/>
      </c>
      <c r="E3529" s="230"/>
      <c r="F3529" s="231">
        <f t="shared" ref="F3529:F3536" si="1061">IFERROR(VLOOKUP(C3529,Tabla_Insumos,3,FALSE),0)</f>
        <v>0</v>
      </c>
      <c r="G3529" s="296">
        <f>ROUND(E3529*F3529,2)</f>
        <v>0</v>
      </c>
    </row>
    <row r="3530" spans="1:7" s="232" customFormat="1" ht="24" customHeight="1" x14ac:dyDescent="0.2">
      <c r="A3530" s="229" t="str">
        <f t="shared" si="1058"/>
        <v/>
      </c>
      <c r="B3530" s="227">
        <f t="shared" si="1059"/>
        <v>0</v>
      </c>
      <c r="C3530" s="228"/>
      <c r="D3530" s="229" t="str">
        <f t="shared" si="1060"/>
        <v/>
      </c>
      <c r="E3530" s="230"/>
      <c r="F3530" s="231">
        <f t="shared" si="1061"/>
        <v>0</v>
      </c>
      <c r="G3530" s="296">
        <f>ROUND(E3530*F3530,2)</f>
        <v>0</v>
      </c>
    </row>
    <row r="3531" spans="1:7" s="232" customFormat="1" ht="24" customHeight="1" x14ac:dyDescent="0.2">
      <c r="A3531" s="229" t="str">
        <f t="shared" si="1058"/>
        <v/>
      </c>
      <c r="B3531" s="227">
        <f t="shared" si="1059"/>
        <v>0</v>
      </c>
      <c r="C3531" s="228"/>
      <c r="D3531" s="229" t="str">
        <f t="shared" si="1060"/>
        <v/>
      </c>
      <c r="E3531" s="230"/>
      <c r="F3531" s="231">
        <f t="shared" si="1061"/>
        <v>0</v>
      </c>
      <c r="G3531" s="296">
        <f t="shared" ref="G3531:G3536" si="1062">ROUND(E3531*F3531,2)</f>
        <v>0</v>
      </c>
    </row>
    <row r="3532" spans="1:7" s="232" customFormat="1" ht="24" customHeight="1" x14ac:dyDescent="0.2">
      <c r="A3532" s="229" t="str">
        <f t="shared" si="1058"/>
        <v/>
      </c>
      <c r="B3532" s="227">
        <f t="shared" si="1059"/>
        <v>0</v>
      </c>
      <c r="C3532" s="228"/>
      <c r="D3532" s="229" t="str">
        <f t="shared" si="1060"/>
        <v/>
      </c>
      <c r="E3532" s="230"/>
      <c r="F3532" s="231">
        <f t="shared" si="1061"/>
        <v>0</v>
      </c>
      <c r="G3532" s="296">
        <f t="shared" si="1062"/>
        <v>0</v>
      </c>
    </row>
    <row r="3533" spans="1:7" s="232" customFormat="1" ht="24" customHeight="1" x14ac:dyDescent="0.2">
      <c r="A3533" s="229" t="str">
        <f t="shared" si="1058"/>
        <v/>
      </c>
      <c r="B3533" s="227">
        <f t="shared" si="1059"/>
        <v>0</v>
      </c>
      <c r="C3533" s="228"/>
      <c r="D3533" s="229" t="str">
        <f t="shared" si="1060"/>
        <v/>
      </c>
      <c r="E3533" s="230"/>
      <c r="F3533" s="231">
        <f t="shared" si="1061"/>
        <v>0</v>
      </c>
      <c r="G3533" s="296">
        <f t="shared" si="1062"/>
        <v>0</v>
      </c>
    </row>
    <row r="3534" spans="1:7" s="232" customFormat="1" ht="24" customHeight="1" x14ac:dyDescent="0.2">
      <c r="A3534" s="229" t="str">
        <f t="shared" si="1058"/>
        <v/>
      </c>
      <c r="B3534" s="227">
        <f t="shared" si="1059"/>
        <v>0</v>
      </c>
      <c r="C3534" s="228"/>
      <c r="D3534" s="229" t="str">
        <f t="shared" si="1060"/>
        <v/>
      </c>
      <c r="E3534" s="230"/>
      <c r="F3534" s="231">
        <f t="shared" si="1061"/>
        <v>0</v>
      </c>
      <c r="G3534" s="296">
        <f t="shared" si="1062"/>
        <v>0</v>
      </c>
    </row>
    <row r="3535" spans="1:7" s="232" customFormat="1" ht="24" customHeight="1" x14ac:dyDescent="0.2">
      <c r="A3535" s="229" t="str">
        <f t="shared" si="1058"/>
        <v/>
      </c>
      <c r="B3535" s="227">
        <f t="shared" si="1059"/>
        <v>0</v>
      </c>
      <c r="C3535" s="228"/>
      <c r="D3535" s="229" t="str">
        <f t="shared" si="1060"/>
        <v/>
      </c>
      <c r="E3535" s="230"/>
      <c r="F3535" s="231">
        <f t="shared" si="1061"/>
        <v>0</v>
      </c>
      <c r="G3535" s="296">
        <f t="shared" si="1062"/>
        <v>0</v>
      </c>
    </row>
    <row r="3536" spans="1:7" s="232" customFormat="1" ht="24" customHeight="1" x14ac:dyDescent="0.2">
      <c r="A3536" s="229" t="str">
        <f t="shared" si="1058"/>
        <v/>
      </c>
      <c r="B3536" s="227">
        <f t="shared" si="1059"/>
        <v>0</v>
      </c>
      <c r="C3536" s="228"/>
      <c r="D3536" s="229" t="str">
        <f t="shared" si="1060"/>
        <v/>
      </c>
      <c r="E3536" s="230"/>
      <c r="F3536" s="231">
        <f t="shared" si="1061"/>
        <v>0</v>
      </c>
      <c r="G3536" s="296">
        <f t="shared" si="1062"/>
        <v>0</v>
      </c>
    </row>
    <row r="3537" spans="1:7" ht="24" customHeight="1" x14ac:dyDescent="0.2">
      <c r="A3537" s="297"/>
      <c r="B3537" s="97"/>
      <c r="C3537" s="97"/>
      <c r="D3537" s="103"/>
      <c r="E3537" s="104"/>
      <c r="F3537" s="368" t="s">
        <v>32</v>
      </c>
      <c r="G3537" s="298">
        <f>SUBTOTAL(9,G3529:G3536)</f>
        <v>0</v>
      </c>
    </row>
    <row r="3538" spans="1:7" ht="24" customHeight="1" x14ac:dyDescent="0.2">
      <c r="A3538" s="297"/>
      <c r="B3538" s="97"/>
      <c r="C3538" s="366" t="s">
        <v>606</v>
      </c>
      <c r="D3538" s="103"/>
      <c r="E3538" s="104"/>
      <c r="F3538" s="105"/>
      <c r="G3538" s="299"/>
    </row>
    <row r="3539" spans="1:7" s="232" customFormat="1" ht="24" customHeight="1" x14ac:dyDescent="0.2">
      <c r="A3539" s="229" t="str">
        <f t="shared" ref="A3539:A3547" si="1063">IFERROR(VLOOKUP(C3539,Tabla_Insumos,4,FALSE),"")</f>
        <v/>
      </c>
      <c r="B3539" s="227" t="str">
        <f t="shared" ref="B3539:B3547" si="1064">IFERROR(VLOOKUP(C3539,Tabla_Insumos,5,FALSE),"")</f>
        <v/>
      </c>
      <c r="C3539" s="228"/>
      <c r="D3539" s="229" t="str">
        <f t="shared" ref="D3539:D3547" si="1065">IFERROR(VLOOKUP(C3539,Tabla_Insumos,2,FALSE),"")</f>
        <v/>
      </c>
      <c r="E3539" s="230"/>
      <c r="F3539" s="231">
        <f t="shared" ref="F3539:F3547" si="1066">IFERROR(VLOOKUP(C3539,Tabla_Insumos,3,FALSE),0)</f>
        <v>0</v>
      </c>
      <c r="G3539" s="296">
        <f t="shared" ref="G3539:G3547" si="1067">ROUND(E3539*F3539,2)</f>
        <v>0</v>
      </c>
    </row>
    <row r="3540" spans="1:7" s="232" customFormat="1" ht="24" customHeight="1" x14ac:dyDescent="0.2">
      <c r="A3540" s="229" t="str">
        <f t="shared" si="1063"/>
        <v/>
      </c>
      <c r="B3540" s="227" t="str">
        <f t="shared" si="1064"/>
        <v/>
      </c>
      <c r="C3540" s="228"/>
      <c r="D3540" s="229" t="str">
        <f t="shared" si="1065"/>
        <v/>
      </c>
      <c r="E3540" s="230"/>
      <c r="F3540" s="231">
        <f t="shared" si="1066"/>
        <v>0</v>
      </c>
      <c r="G3540" s="296">
        <f t="shared" si="1067"/>
        <v>0</v>
      </c>
    </row>
    <row r="3541" spans="1:7" s="232" customFormat="1" ht="24" customHeight="1" x14ac:dyDescent="0.2">
      <c r="A3541" s="229" t="str">
        <f t="shared" si="1063"/>
        <v/>
      </c>
      <c r="B3541" s="227" t="str">
        <f t="shared" si="1064"/>
        <v/>
      </c>
      <c r="C3541" s="228"/>
      <c r="D3541" s="229" t="str">
        <f t="shared" si="1065"/>
        <v/>
      </c>
      <c r="E3541" s="230"/>
      <c r="F3541" s="231">
        <f t="shared" si="1066"/>
        <v>0</v>
      </c>
      <c r="G3541" s="296">
        <f t="shared" si="1067"/>
        <v>0</v>
      </c>
    </row>
    <row r="3542" spans="1:7" s="232" customFormat="1" ht="24" customHeight="1" x14ac:dyDescent="0.2">
      <c r="A3542" s="229" t="str">
        <f t="shared" si="1063"/>
        <v/>
      </c>
      <c r="B3542" s="227" t="str">
        <f t="shared" si="1064"/>
        <v/>
      </c>
      <c r="C3542" s="228"/>
      <c r="D3542" s="229" t="str">
        <f t="shared" si="1065"/>
        <v/>
      </c>
      <c r="E3542" s="230"/>
      <c r="F3542" s="231">
        <f t="shared" si="1066"/>
        <v>0</v>
      </c>
      <c r="G3542" s="296">
        <f t="shared" si="1067"/>
        <v>0</v>
      </c>
    </row>
    <row r="3543" spans="1:7" s="232" customFormat="1" ht="24" customHeight="1" x14ac:dyDescent="0.2">
      <c r="A3543" s="229" t="str">
        <f t="shared" si="1063"/>
        <v/>
      </c>
      <c r="B3543" s="227" t="str">
        <f t="shared" si="1064"/>
        <v/>
      </c>
      <c r="C3543" s="228"/>
      <c r="D3543" s="229" t="str">
        <f t="shared" si="1065"/>
        <v/>
      </c>
      <c r="E3543" s="230"/>
      <c r="F3543" s="231">
        <f t="shared" si="1066"/>
        <v>0</v>
      </c>
      <c r="G3543" s="296">
        <f t="shared" si="1067"/>
        <v>0</v>
      </c>
    </row>
    <row r="3544" spans="1:7" s="232" customFormat="1" ht="24" customHeight="1" x14ac:dyDescent="0.2">
      <c r="A3544" s="229" t="str">
        <f t="shared" si="1063"/>
        <v/>
      </c>
      <c r="B3544" s="227" t="str">
        <f t="shared" si="1064"/>
        <v/>
      </c>
      <c r="C3544" s="228"/>
      <c r="D3544" s="229" t="str">
        <f t="shared" si="1065"/>
        <v/>
      </c>
      <c r="E3544" s="230"/>
      <c r="F3544" s="231">
        <f t="shared" si="1066"/>
        <v>0</v>
      </c>
      <c r="G3544" s="296">
        <f t="shared" si="1067"/>
        <v>0</v>
      </c>
    </row>
    <row r="3545" spans="1:7" s="232" customFormat="1" ht="24" customHeight="1" x14ac:dyDescent="0.2">
      <c r="A3545" s="229" t="str">
        <f t="shared" si="1063"/>
        <v/>
      </c>
      <c r="B3545" s="227" t="str">
        <f t="shared" si="1064"/>
        <v/>
      </c>
      <c r="C3545" s="228"/>
      <c r="D3545" s="229" t="str">
        <f t="shared" si="1065"/>
        <v/>
      </c>
      <c r="E3545" s="230"/>
      <c r="F3545" s="231">
        <f t="shared" si="1066"/>
        <v>0</v>
      </c>
      <c r="G3545" s="296">
        <f t="shared" si="1067"/>
        <v>0</v>
      </c>
    </row>
    <row r="3546" spans="1:7" s="232" customFormat="1" ht="24" customHeight="1" x14ac:dyDescent="0.2">
      <c r="A3546" s="229" t="str">
        <f t="shared" si="1063"/>
        <v/>
      </c>
      <c r="B3546" s="227" t="str">
        <f t="shared" si="1064"/>
        <v/>
      </c>
      <c r="C3546" s="228"/>
      <c r="D3546" s="229" t="str">
        <f t="shared" si="1065"/>
        <v/>
      </c>
      <c r="E3546" s="230"/>
      <c r="F3546" s="231">
        <f t="shared" si="1066"/>
        <v>0</v>
      </c>
      <c r="G3546" s="296">
        <f t="shared" si="1067"/>
        <v>0</v>
      </c>
    </row>
    <row r="3547" spans="1:7" s="232" customFormat="1" ht="24" customHeight="1" x14ac:dyDescent="0.2">
      <c r="A3547" s="229" t="str">
        <f t="shared" si="1063"/>
        <v/>
      </c>
      <c r="B3547" s="227" t="str">
        <f t="shared" si="1064"/>
        <v/>
      </c>
      <c r="C3547" s="228"/>
      <c r="D3547" s="229" t="str">
        <f t="shared" si="1065"/>
        <v/>
      </c>
      <c r="E3547" s="230"/>
      <c r="F3547" s="231">
        <f t="shared" si="1066"/>
        <v>0</v>
      </c>
      <c r="G3547" s="296">
        <f t="shared" si="1067"/>
        <v>0</v>
      </c>
    </row>
    <row r="3548" spans="1:7" ht="24" customHeight="1" x14ac:dyDescent="0.2">
      <c r="A3548" s="300"/>
      <c r="B3548" s="103"/>
      <c r="C3548" s="97"/>
      <c r="D3548" s="103"/>
      <c r="E3548" s="104"/>
      <c r="F3548" s="368" t="s">
        <v>33</v>
      </c>
      <c r="G3548" s="298">
        <f>SUBTOTAL(9,G3539:G3547)</f>
        <v>0</v>
      </c>
    </row>
    <row r="3549" spans="1:7" ht="24" customHeight="1" x14ac:dyDescent="0.2">
      <c r="A3549" s="301"/>
      <c r="B3549" s="103"/>
      <c r="C3549" s="97"/>
      <c r="D3549" s="103"/>
      <c r="E3549" s="104"/>
      <c r="F3549" s="105"/>
      <c r="G3549" s="299"/>
    </row>
    <row r="3550" spans="1:7" ht="24" customHeight="1" x14ac:dyDescent="0.2">
      <c r="A3550" s="302" t="str">
        <f>B3508</f>
        <v/>
      </c>
      <c r="B3550" s="303" t="str">
        <f>C3508</f>
        <v/>
      </c>
      <c r="C3550" s="111"/>
      <c r="D3550" s="111" t="s">
        <v>34</v>
      </c>
      <c r="E3550" s="112"/>
      <c r="F3550" s="305" t="s">
        <v>35</v>
      </c>
      <c r="G3550" s="304">
        <f>SUBTOTAL(9,G3513:G3549)</f>
        <v>0</v>
      </c>
    </row>
    <row r="3552" spans="1:7" ht="24" customHeight="1" x14ac:dyDescent="0.2">
      <c r="A3552" s="284" t="s">
        <v>37</v>
      </c>
      <c r="B3552" s="285"/>
      <c r="C3552" s="285"/>
      <c r="D3552" s="285"/>
      <c r="E3552" s="285"/>
      <c r="F3552" s="285"/>
      <c r="G3552" s="286"/>
    </row>
    <row r="3553" spans="1:123" ht="24" customHeight="1" x14ac:dyDescent="0.2">
      <c r="A3553" s="287" t="s">
        <v>602</v>
      </c>
      <c r="B3553" s="99" t="str">
        <f>Comitente</f>
        <v>DIRECCION PROVINCIAL REDES DE GAS</v>
      </c>
      <c r="C3553" s="94"/>
      <c r="D3553" s="100"/>
      <c r="E3553" s="100"/>
      <c r="F3553" s="101"/>
      <c r="G3553" s="288"/>
    </row>
    <row r="3554" spans="1:123" ht="24" customHeight="1" x14ac:dyDescent="0.2">
      <c r="A3554" s="287" t="s">
        <v>603</v>
      </c>
      <c r="B3554" s="99">
        <f>Contratista</f>
        <v>0</v>
      </c>
      <c r="C3554" s="95"/>
      <c r="D3554" s="95"/>
      <c r="E3554" s="95"/>
      <c r="F3554" s="102"/>
      <c r="G3554" s="289"/>
    </row>
    <row r="3555" spans="1:123" ht="24" customHeight="1" x14ac:dyDescent="0.2">
      <c r="A3555" s="287" t="s">
        <v>24</v>
      </c>
      <c r="B3555" s="99" t="str">
        <f>Obra</f>
        <v>“SERVICIO de MANTENIMIENTO de las INSTALACIONES de GAS en los ESTABLECIMIENTOS EDUCATIVOS”</v>
      </c>
      <c r="C3555" s="95"/>
      <c r="D3555" s="95"/>
      <c r="E3555" s="95"/>
      <c r="F3555" s="102" t="s">
        <v>38</v>
      </c>
      <c r="G3555" s="290">
        <f>Fecha_Base</f>
        <v>0</v>
      </c>
    </row>
    <row r="3556" spans="1:123" ht="24" customHeight="1" x14ac:dyDescent="0.2">
      <c r="A3556" s="291" t="s">
        <v>601</v>
      </c>
      <c r="B3556" s="96" t="str">
        <f>Ubicación</f>
        <v>DEPARTAMENTO JACHAL A</v>
      </c>
      <c r="C3556" s="96"/>
      <c r="D3556" s="103"/>
      <c r="E3556" s="104"/>
      <c r="F3556" s="105"/>
      <c r="G3556" s="292"/>
    </row>
    <row r="3557" spans="1:123" ht="24" customHeight="1" x14ac:dyDescent="0.2">
      <c r="A3557" s="291" t="s">
        <v>39</v>
      </c>
      <c r="B3557" s="106" t="str">
        <f>IFERROR(VALUE(LEFT(B3558,FIND(".",B3558)-1)),"")</f>
        <v/>
      </c>
      <c r="C3557" s="97" t="str">
        <f>IFERROR(VLOOKUP(B3557,Tabla_CyP,2,FALSE),"")</f>
        <v/>
      </c>
      <c r="D3557" s="97"/>
      <c r="E3557" s="104"/>
      <c r="F3557" s="105"/>
      <c r="G3557" s="292"/>
    </row>
    <row r="3558" spans="1:123" ht="24" customHeight="1" x14ac:dyDescent="0.2">
      <c r="A3558" s="291" t="s">
        <v>25</v>
      </c>
      <c r="B3558" s="107" t="str">
        <f>IFERROR(VLOOKUP(COUNTIF($A$1:A3558,"ANALISIS DE PRECIOS"),Tabla_NumeroItem,2,FALSE),"")</f>
        <v/>
      </c>
      <c r="C3558" s="97" t="str">
        <f>IFERROR(VLOOKUP(B3558,Tabla_CyP,2,FALSE),"")</f>
        <v/>
      </c>
      <c r="D3558" s="103"/>
      <c r="E3558" s="104"/>
      <c r="F3558" s="102" t="s">
        <v>26</v>
      </c>
      <c r="G3558" s="293" t="str">
        <f>IFERROR(VLOOKUP(B3558,Tabla_CyP,4,FALSE),"")</f>
        <v/>
      </c>
    </row>
    <row r="3559" spans="1:123" ht="24" customHeight="1" x14ac:dyDescent="0.2">
      <c r="A3559" s="291"/>
      <c r="B3559" s="96"/>
      <c r="C3559" s="97"/>
      <c r="D3559" s="103"/>
      <c r="E3559" s="104"/>
      <c r="F3559" s="105"/>
      <c r="G3559" s="292"/>
    </row>
    <row r="3560" spans="1:123" ht="24" customHeight="1" x14ac:dyDescent="0.2">
      <c r="A3560" s="389" t="s">
        <v>507</v>
      </c>
      <c r="B3560" s="390"/>
      <c r="C3560" s="391" t="s">
        <v>0</v>
      </c>
      <c r="D3560" s="391" t="s">
        <v>27</v>
      </c>
      <c r="E3560" s="393" t="s">
        <v>28</v>
      </c>
      <c r="F3560" s="387" t="s">
        <v>29</v>
      </c>
      <c r="G3560" s="387" t="s">
        <v>30</v>
      </c>
    </row>
    <row r="3561" spans="1:123" s="109" customFormat="1" ht="24" customHeight="1" x14ac:dyDescent="0.2">
      <c r="A3561" s="108" t="s">
        <v>508</v>
      </c>
      <c r="B3561" s="108" t="s">
        <v>509</v>
      </c>
      <c r="C3561" s="392"/>
      <c r="D3561" s="392"/>
      <c r="E3561" s="394"/>
      <c r="F3561" s="388"/>
      <c r="G3561" s="388"/>
      <c r="H3561" s="233"/>
      <c r="I3561" s="233"/>
      <c r="J3561" s="233"/>
      <c r="K3561" s="233"/>
      <c r="L3561" s="233"/>
      <c r="M3561" s="233"/>
      <c r="N3561" s="233"/>
      <c r="O3561" s="233"/>
      <c r="P3561" s="233"/>
      <c r="Q3561" s="233"/>
      <c r="R3561" s="233"/>
      <c r="S3561" s="233"/>
      <c r="T3561" s="233"/>
      <c r="U3561" s="233"/>
      <c r="V3561" s="233"/>
      <c r="W3561" s="233"/>
      <c r="X3561" s="233"/>
      <c r="Y3561" s="233"/>
      <c r="Z3561" s="233"/>
      <c r="AA3561" s="233"/>
      <c r="AB3561" s="233"/>
      <c r="AC3561" s="233"/>
      <c r="AD3561" s="233"/>
      <c r="AE3561" s="233"/>
      <c r="AF3561" s="233"/>
      <c r="AG3561" s="233"/>
      <c r="AH3561" s="233"/>
      <c r="AI3561" s="233"/>
      <c r="AJ3561" s="233"/>
      <c r="AK3561" s="233"/>
      <c r="AL3561" s="233"/>
      <c r="AM3561" s="233"/>
      <c r="AN3561" s="233"/>
      <c r="AO3561" s="233"/>
      <c r="AP3561" s="233"/>
      <c r="AQ3561" s="233"/>
      <c r="AR3561" s="233"/>
      <c r="AS3561" s="233"/>
      <c r="AT3561" s="233"/>
      <c r="AU3561" s="233"/>
      <c r="AV3561" s="233"/>
      <c r="AW3561" s="233"/>
      <c r="AX3561" s="233"/>
      <c r="AY3561" s="233"/>
      <c r="AZ3561" s="233"/>
      <c r="BA3561" s="233"/>
      <c r="BB3561" s="233"/>
      <c r="BC3561" s="233"/>
      <c r="BD3561" s="233"/>
      <c r="BE3561" s="233"/>
      <c r="BF3561" s="233"/>
      <c r="BG3561" s="233"/>
      <c r="BH3561" s="233"/>
      <c r="BI3561" s="233"/>
      <c r="BJ3561" s="233"/>
      <c r="BK3561" s="233"/>
      <c r="BL3561" s="233"/>
      <c r="BM3561" s="233"/>
      <c r="BN3561" s="233"/>
      <c r="BO3561" s="233"/>
      <c r="BP3561" s="233"/>
      <c r="BQ3561" s="233"/>
      <c r="BR3561" s="233"/>
      <c r="BS3561" s="233"/>
      <c r="BT3561" s="233"/>
      <c r="BU3561" s="233"/>
      <c r="BV3561" s="233"/>
      <c r="BW3561" s="233"/>
      <c r="BX3561" s="233"/>
      <c r="BY3561" s="233"/>
      <c r="BZ3561" s="233"/>
      <c r="CA3561" s="233"/>
      <c r="CB3561" s="233"/>
      <c r="CC3561" s="233"/>
      <c r="CD3561" s="233"/>
      <c r="CE3561" s="233"/>
      <c r="CF3561" s="233"/>
      <c r="CG3561" s="233"/>
      <c r="CH3561" s="233"/>
      <c r="CI3561" s="233"/>
      <c r="CJ3561" s="233"/>
      <c r="CK3561" s="233"/>
      <c r="CL3561" s="233"/>
      <c r="CM3561" s="233"/>
      <c r="CN3561" s="233"/>
      <c r="CO3561" s="233"/>
      <c r="CP3561" s="233"/>
      <c r="CQ3561" s="233"/>
      <c r="CR3561" s="233"/>
      <c r="CS3561" s="233"/>
      <c r="CT3561" s="233"/>
      <c r="CU3561" s="233"/>
      <c r="CV3561" s="233"/>
      <c r="CW3561" s="233"/>
      <c r="CX3561" s="233"/>
      <c r="CY3561" s="233"/>
      <c r="CZ3561" s="233"/>
      <c r="DA3561" s="233"/>
      <c r="DB3561" s="233"/>
      <c r="DC3561" s="233"/>
      <c r="DD3561" s="233"/>
      <c r="DE3561" s="233"/>
      <c r="DF3561" s="233"/>
      <c r="DG3561" s="233"/>
      <c r="DH3561" s="233"/>
      <c r="DI3561" s="233"/>
      <c r="DJ3561" s="233"/>
      <c r="DK3561" s="233"/>
      <c r="DL3561" s="233"/>
      <c r="DM3561" s="233"/>
      <c r="DN3561" s="233"/>
      <c r="DO3561" s="233"/>
      <c r="DP3561" s="233"/>
      <c r="DQ3561" s="233"/>
      <c r="DR3561" s="233"/>
      <c r="DS3561" s="233"/>
    </row>
    <row r="3562" spans="1:123" ht="24" customHeight="1" x14ac:dyDescent="0.2">
      <c r="A3562" s="369"/>
      <c r="B3562" s="110"/>
      <c r="C3562" s="367" t="s">
        <v>604</v>
      </c>
      <c r="D3562" s="111"/>
      <c r="E3562" s="112"/>
      <c r="F3562" s="113"/>
      <c r="G3562" s="295"/>
    </row>
    <row r="3563" spans="1:123" s="232" customFormat="1" ht="24" customHeight="1" x14ac:dyDescent="0.2">
      <c r="A3563" s="229" t="str">
        <f t="shared" ref="A3563:A3576" si="1068">IFERROR(VLOOKUP(C3563,Tabla_Insumos,4,FALSE),"")</f>
        <v/>
      </c>
      <c r="B3563" s="227" t="str">
        <f t="shared" ref="B3563:B3576" si="1069">IFERROR(VLOOKUP(C3563,Tabla_Insumos,5,FALSE),"")</f>
        <v/>
      </c>
      <c r="C3563" s="228"/>
      <c r="D3563" s="229" t="str">
        <f t="shared" ref="D3563:D3576" si="1070">IFERROR(VLOOKUP(C3563,Tabla_Insumos,2,FALSE),"")</f>
        <v/>
      </c>
      <c r="E3563" s="230"/>
      <c r="F3563" s="231">
        <f t="shared" ref="F3563:F3576" si="1071">IFERROR(VLOOKUP(C3563,Tabla_Insumos,3,FALSE),0)</f>
        <v>0</v>
      </c>
      <c r="G3563" s="296">
        <f>ROUND(E3563*F3563,2)</f>
        <v>0</v>
      </c>
    </row>
    <row r="3564" spans="1:123" s="232" customFormat="1" ht="24" customHeight="1" x14ac:dyDescent="0.2">
      <c r="A3564" s="229" t="str">
        <f t="shared" si="1068"/>
        <v/>
      </c>
      <c r="B3564" s="227" t="str">
        <f t="shared" si="1069"/>
        <v/>
      </c>
      <c r="C3564" s="228"/>
      <c r="D3564" s="229" t="str">
        <f t="shared" si="1070"/>
        <v/>
      </c>
      <c r="E3564" s="230"/>
      <c r="F3564" s="231">
        <f t="shared" si="1071"/>
        <v>0</v>
      </c>
      <c r="G3564" s="296">
        <f t="shared" ref="G3564:G3576" si="1072">ROUND(E3564*F3564,2)</f>
        <v>0</v>
      </c>
    </row>
    <row r="3565" spans="1:123" s="232" customFormat="1" ht="24" customHeight="1" x14ac:dyDescent="0.2">
      <c r="A3565" s="229" t="str">
        <f t="shared" si="1068"/>
        <v/>
      </c>
      <c r="B3565" s="227" t="str">
        <f t="shared" si="1069"/>
        <v/>
      </c>
      <c r="C3565" s="228"/>
      <c r="D3565" s="229" t="str">
        <f t="shared" si="1070"/>
        <v/>
      </c>
      <c r="E3565" s="230"/>
      <c r="F3565" s="231">
        <f t="shared" si="1071"/>
        <v>0</v>
      </c>
      <c r="G3565" s="296">
        <f t="shared" si="1072"/>
        <v>0</v>
      </c>
    </row>
    <row r="3566" spans="1:123" s="232" customFormat="1" ht="24" customHeight="1" x14ac:dyDescent="0.2">
      <c r="A3566" s="229" t="str">
        <f t="shared" si="1068"/>
        <v/>
      </c>
      <c r="B3566" s="227" t="str">
        <f t="shared" si="1069"/>
        <v/>
      </c>
      <c r="C3566" s="228"/>
      <c r="D3566" s="229" t="str">
        <f t="shared" si="1070"/>
        <v/>
      </c>
      <c r="E3566" s="230"/>
      <c r="F3566" s="231">
        <f t="shared" si="1071"/>
        <v>0</v>
      </c>
      <c r="G3566" s="296">
        <f t="shared" si="1072"/>
        <v>0</v>
      </c>
    </row>
    <row r="3567" spans="1:123" s="232" customFormat="1" ht="24" customHeight="1" x14ac:dyDescent="0.2">
      <c r="A3567" s="229" t="str">
        <f t="shared" si="1068"/>
        <v/>
      </c>
      <c r="B3567" s="227" t="str">
        <f t="shared" si="1069"/>
        <v/>
      </c>
      <c r="C3567" s="228"/>
      <c r="D3567" s="229" t="str">
        <f t="shared" si="1070"/>
        <v/>
      </c>
      <c r="E3567" s="230"/>
      <c r="F3567" s="231">
        <f t="shared" si="1071"/>
        <v>0</v>
      </c>
      <c r="G3567" s="296">
        <f t="shared" si="1072"/>
        <v>0</v>
      </c>
    </row>
    <row r="3568" spans="1:123" s="232" customFormat="1" ht="24" customHeight="1" x14ac:dyDescent="0.2">
      <c r="A3568" s="229" t="str">
        <f t="shared" si="1068"/>
        <v/>
      </c>
      <c r="B3568" s="227" t="str">
        <f t="shared" si="1069"/>
        <v/>
      </c>
      <c r="C3568" s="228"/>
      <c r="D3568" s="229" t="str">
        <f t="shared" si="1070"/>
        <v/>
      </c>
      <c r="E3568" s="230"/>
      <c r="F3568" s="231">
        <f t="shared" si="1071"/>
        <v>0</v>
      </c>
      <c r="G3568" s="296">
        <f t="shared" si="1072"/>
        <v>0</v>
      </c>
    </row>
    <row r="3569" spans="1:7" s="232" customFormat="1" ht="24" customHeight="1" x14ac:dyDescent="0.2">
      <c r="A3569" s="229" t="str">
        <f t="shared" si="1068"/>
        <v/>
      </c>
      <c r="B3569" s="227" t="str">
        <f t="shared" si="1069"/>
        <v/>
      </c>
      <c r="C3569" s="228"/>
      <c r="D3569" s="229" t="str">
        <f t="shared" si="1070"/>
        <v/>
      </c>
      <c r="E3569" s="230"/>
      <c r="F3569" s="231">
        <f t="shared" si="1071"/>
        <v>0</v>
      </c>
      <c r="G3569" s="296">
        <f t="shared" si="1072"/>
        <v>0</v>
      </c>
    </row>
    <row r="3570" spans="1:7" s="232" customFormat="1" ht="24" customHeight="1" x14ac:dyDescent="0.2">
      <c r="A3570" s="229" t="str">
        <f t="shared" si="1068"/>
        <v/>
      </c>
      <c r="B3570" s="227" t="str">
        <f t="shared" si="1069"/>
        <v/>
      </c>
      <c r="C3570" s="228"/>
      <c r="D3570" s="229" t="str">
        <f t="shared" si="1070"/>
        <v/>
      </c>
      <c r="E3570" s="230"/>
      <c r="F3570" s="231">
        <f t="shared" si="1071"/>
        <v>0</v>
      </c>
      <c r="G3570" s="296">
        <f t="shared" si="1072"/>
        <v>0</v>
      </c>
    </row>
    <row r="3571" spans="1:7" s="232" customFormat="1" ht="24" customHeight="1" x14ac:dyDescent="0.2">
      <c r="A3571" s="229" t="str">
        <f t="shared" si="1068"/>
        <v/>
      </c>
      <c r="B3571" s="227" t="str">
        <f t="shared" si="1069"/>
        <v/>
      </c>
      <c r="C3571" s="228"/>
      <c r="D3571" s="229" t="str">
        <f t="shared" si="1070"/>
        <v/>
      </c>
      <c r="E3571" s="230"/>
      <c r="F3571" s="231">
        <f t="shared" si="1071"/>
        <v>0</v>
      </c>
      <c r="G3571" s="296">
        <f t="shared" si="1072"/>
        <v>0</v>
      </c>
    </row>
    <row r="3572" spans="1:7" s="232" customFormat="1" ht="24" customHeight="1" x14ac:dyDescent="0.2">
      <c r="A3572" s="229" t="str">
        <f t="shared" si="1068"/>
        <v/>
      </c>
      <c r="B3572" s="227" t="str">
        <f t="shared" si="1069"/>
        <v/>
      </c>
      <c r="C3572" s="228"/>
      <c r="D3572" s="229" t="str">
        <f t="shared" si="1070"/>
        <v/>
      </c>
      <c r="E3572" s="230"/>
      <c r="F3572" s="231">
        <f t="shared" si="1071"/>
        <v>0</v>
      </c>
      <c r="G3572" s="296">
        <f t="shared" si="1072"/>
        <v>0</v>
      </c>
    </row>
    <row r="3573" spans="1:7" s="232" customFormat="1" ht="24" customHeight="1" x14ac:dyDescent="0.2">
      <c r="A3573" s="229" t="str">
        <f t="shared" si="1068"/>
        <v/>
      </c>
      <c r="B3573" s="227" t="str">
        <f t="shared" si="1069"/>
        <v/>
      </c>
      <c r="C3573" s="228"/>
      <c r="D3573" s="229" t="str">
        <f t="shared" si="1070"/>
        <v/>
      </c>
      <c r="E3573" s="230"/>
      <c r="F3573" s="231">
        <f t="shared" si="1071"/>
        <v>0</v>
      </c>
      <c r="G3573" s="296">
        <f t="shared" si="1072"/>
        <v>0</v>
      </c>
    </row>
    <row r="3574" spans="1:7" s="232" customFormat="1" ht="24" customHeight="1" x14ac:dyDescent="0.2">
      <c r="A3574" s="229" t="str">
        <f t="shared" si="1068"/>
        <v/>
      </c>
      <c r="B3574" s="227" t="str">
        <f t="shared" si="1069"/>
        <v/>
      </c>
      <c r="C3574" s="228"/>
      <c r="D3574" s="229" t="str">
        <f t="shared" si="1070"/>
        <v/>
      </c>
      <c r="E3574" s="230"/>
      <c r="F3574" s="231">
        <f t="shared" si="1071"/>
        <v>0</v>
      </c>
      <c r="G3574" s="296">
        <f t="shared" si="1072"/>
        <v>0</v>
      </c>
    </row>
    <row r="3575" spans="1:7" s="232" customFormat="1" ht="24" customHeight="1" x14ac:dyDescent="0.2">
      <c r="A3575" s="229" t="str">
        <f t="shared" si="1068"/>
        <v/>
      </c>
      <c r="B3575" s="227" t="str">
        <f t="shared" si="1069"/>
        <v/>
      </c>
      <c r="C3575" s="228"/>
      <c r="D3575" s="229" t="str">
        <f t="shared" si="1070"/>
        <v/>
      </c>
      <c r="E3575" s="230"/>
      <c r="F3575" s="231">
        <f t="shared" si="1071"/>
        <v>0</v>
      </c>
      <c r="G3575" s="296">
        <f t="shared" si="1072"/>
        <v>0</v>
      </c>
    </row>
    <row r="3576" spans="1:7" s="232" customFormat="1" ht="24" customHeight="1" x14ac:dyDescent="0.2">
      <c r="A3576" s="229" t="str">
        <f t="shared" si="1068"/>
        <v/>
      </c>
      <c r="B3576" s="227" t="str">
        <f t="shared" si="1069"/>
        <v/>
      </c>
      <c r="C3576" s="228"/>
      <c r="D3576" s="229" t="str">
        <f t="shared" si="1070"/>
        <v/>
      </c>
      <c r="E3576" s="230"/>
      <c r="F3576" s="231">
        <f t="shared" si="1071"/>
        <v>0</v>
      </c>
      <c r="G3576" s="296">
        <f t="shared" si="1072"/>
        <v>0</v>
      </c>
    </row>
    <row r="3577" spans="1:7" ht="24" customHeight="1" x14ac:dyDescent="0.2">
      <c r="A3577" s="297"/>
      <c r="B3577" s="97"/>
      <c r="C3577" s="97"/>
      <c r="D3577" s="103"/>
      <c r="E3577" s="104"/>
      <c r="F3577" s="368" t="s">
        <v>31</v>
      </c>
      <c r="G3577" s="298">
        <f>SUBTOTAL(9,G3563:G3576)</f>
        <v>0</v>
      </c>
    </row>
    <row r="3578" spans="1:7" ht="24" customHeight="1" x14ac:dyDescent="0.2">
      <c r="A3578" s="297"/>
      <c r="B3578" s="97"/>
      <c r="C3578" s="366" t="s">
        <v>605</v>
      </c>
      <c r="D3578" s="103"/>
      <c r="E3578" s="104"/>
      <c r="F3578" s="105"/>
      <c r="G3578" s="299"/>
    </row>
    <row r="3579" spans="1:7" s="232" customFormat="1" ht="24" customHeight="1" x14ac:dyDescent="0.2">
      <c r="A3579" s="229" t="str">
        <f t="shared" ref="A3579:A3586" si="1073">IFERROR(VLOOKUP(C3579,Tabla_Insumos,4,FALSE),"")</f>
        <v/>
      </c>
      <c r="B3579" s="227">
        <f t="shared" ref="B3579:B3586" si="1074">IFERROR(VLOOKUP(A3579,Tabla_Indices,5,FALSE),"")</f>
        <v>0</v>
      </c>
      <c r="C3579" s="228"/>
      <c r="D3579" s="229" t="str">
        <f t="shared" ref="D3579:D3586" si="1075">IFERROR(VLOOKUP(C3579,Tabla_Insumos,2,FALSE),"")</f>
        <v/>
      </c>
      <c r="E3579" s="230"/>
      <c r="F3579" s="231">
        <f t="shared" ref="F3579:F3586" si="1076">IFERROR(VLOOKUP(C3579,Tabla_Insumos,3,FALSE),0)</f>
        <v>0</v>
      </c>
      <c r="G3579" s="296">
        <f>ROUND(E3579*F3579,2)</f>
        <v>0</v>
      </c>
    </row>
    <row r="3580" spans="1:7" s="232" customFormat="1" ht="24" customHeight="1" x14ac:dyDescent="0.2">
      <c r="A3580" s="229" t="str">
        <f t="shared" si="1073"/>
        <v/>
      </c>
      <c r="B3580" s="227">
        <f t="shared" si="1074"/>
        <v>0</v>
      </c>
      <c r="C3580" s="228"/>
      <c r="D3580" s="229" t="str">
        <f t="shared" si="1075"/>
        <v/>
      </c>
      <c r="E3580" s="230"/>
      <c r="F3580" s="231">
        <f t="shared" si="1076"/>
        <v>0</v>
      </c>
      <c r="G3580" s="296">
        <f>ROUND(E3580*F3580,2)</f>
        <v>0</v>
      </c>
    </row>
    <row r="3581" spans="1:7" s="232" customFormat="1" ht="24" customHeight="1" x14ac:dyDescent="0.2">
      <c r="A3581" s="229" t="str">
        <f t="shared" si="1073"/>
        <v/>
      </c>
      <c r="B3581" s="227">
        <f t="shared" si="1074"/>
        <v>0</v>
      </c>
      <c r="C3581" s="228"/>
      <c r="D3581" s="229" t="str">
        <f t="shared" si="1075"/>
        <v/>
      </c>
      <c r="E3581" s="230"/>
      <c r="F3581" s="231">
        <f t="shared" si="1076"/>
        <v>0</v>
      </c>
      <c r="G3581" s="296">
        <f t="shared" ref="G3581:G3586" si="1077">ROUND(E3581*F3581,2)</f>
        <v>0</v>
      </c>
    </row>
    <row r="3582" spans="1:7" s="232" customFormat="1" ht="24" customHeight="1" x14ac:dyDescent="0.2">
      <c r="A3582" s="229" t="str">
        <f t="shared" si="1073"/>
        <v/>
      </c>
      <c r="B3582" s="227">
        <f t="shared" si="1074"/>
        <v>0</v>
      </c>
      <c r="C3582" s="228"/>
      <c r="D3582" s="229" t="str">
        <f t="shared" si="1075"/>
        <v/>
      </c>
      <c r="E3582" s="230"/>
      <c r="F3582" s="231">
        <f t="shared" si="1076"/>
        <v>0</v>
      </c>
      <c r="G3582" s="296">
        <f t="shared" si="1077"/>
        <v>0</v>
      </c>
    </row>
    <row r="3583" spans="1:7" s="232" customFormat="1" ht="24" customHeight="1" x14ac:dyDescent="0.2">
      <c r="A3583" s="229" t="str">
        <f t="shared" si="1073"/>
        <v/>
      </c>
      <c r="B3583" s="227">
        <f t="shared" si="1074"/>
        <v>0</v>
      </c>
      <c r="C3583" s="228"/>
      <c r="D3583" s="229" t="str">
        <f t="shared" si="1075"/>
        <v/>
      </c>
      <c r="E3583" s="230"/>
      <c r="F3583" s="231">
        <f t="shared" si="1076"/>
        <v>0</v>
      </c>
      <c r="G3583" s="296">
        <f t="shared" si="1077"/>
        <v>0</v>
      </c>
    </row>
    <row r="3584" spans="1:7" s="232" customFormat="1" ht="24" customHeight="1" x14ac:dyDescent="0.2">
      <c r="A3584" s="229" t="str">
        <f t="shared" si="1073"/>
        <v/>
      </c>
      <c r="B3584" s="227">
        <f t="shared" si="1074"/>
        <v>0</v>
      </c>
      <c r="C3584" s="228"/>
      <c r="D3584" s="229" t="str">
        <f t="shared" si="1075"/>
        <v/>
      </c>
      <c r="E3584" s="230"/>
      <c r="F3584" s="231">
        <f t="shared" si="1076"/>
        <v>0</v>
      </c>
      <c r="G3584" s="296">
        <f t="shared" si="1077"/>
        <v>0</v>
      </c>
    </row>
    <row r="3585" spans="1:7" s="232" customFormat="1" ht="24" customHeight="1" x14ac:dyDescent="0.2">
      <c r="A3585" s="229" t="str">
        <f t="shared" si="1073"/>
        <v/>
      </c>
      <c r="B3585" s="227">
        <f t="shared" si="1074"/>
        <v>0</v>
      </c>
      <c r="C3585" s="228"/>
      <c r="D3585" s="229" t="str">
        <f t="shared" si="1075"/>
        <v/>
      </c>
      <c r="E3585" s="230"/>
      <c r="F3585" s="231">
        <f t="shared" si="1076"/>
        <v>0</v>
      </c>
      <c r="G3585" s="296">
        <f t="shared" si="1077"/>
        <v>0</v>
      </c>
    </row>
    <row r="3586" spans="1:7" s="232" customFormat="1" ht="24" customHeight="1" x14ac:dyDescent="0.2">
      <c r="A3586" s="229" t="str">
        <f t="shared" si="1073"/>
        <v/>
      </c>
      <c r="B3586" s="227">
        <f t="shared" si="1074"/>
        <v>0</v>
      </c>
      <c r="C3586" s="228"/>
      <c r="D3586" s="229" t="str">
        <f t="shared" si="1075"/>
        <v/>
      </c>
      <c r="E3586" s="230"/>
      <c r="F3586" s="231">
        <f t="shared" si="1076"/>
        <v>0</v>
      </c>
      <c r="G3586" s="296">
        <f t="shared" si="1077"/>
        <v>0</v>
      </c>
    </row>
    <row r="3587" spans="1:7" ht="24" customHeight="1" x14ac:dyDescent="0.2">
      <c r="A3587" s="297"/>
      <c r="B3587" s="97"/>
      <c r="C3587" s="97"/>
      <c r="D3587" s="103"/>
      <c r="E3587" s="104"/>
      <c r="F3587" s="368" t="s">
        <v>32</v>
      </c>
      <c r="G3587" s="298">
        <f>SUBTOTAL(9,G3579:G3586)</f>
        <v>0</v>
      </c>
    </row>
    <row r="3588" spans="1:7" ht="24" customHeight="1" x14ac:dyDescent="0.2">
      <c r="A3588" s="297"/>
      <c r="B3588" s="97"/>
      <c r="C3588" s="366" t="s">
        <v>606</v>
      </c>
      <c r="D3588" s="103"/>
      <c r="E3588" s="104"/>
      <c r="F3588" s="105"/>
      <c r="G3588" s="299"/>
    </row>
    <row r="3589" spans="1:7" s="232" customFormat="1" ht="24" customHeight="1" x14ac:dyDescent="0.2">
      <c r="A3589" s="229" t="str">
        <f t="shared" ref="A3589:A3597" si="1078">IFERROR(VLOOKUP(C3589,Tabla_Insumos,4,FALSE),"")</f>
        <v/>
      </c>
      <c r="B3589" s="227" t="str">
        <f t="shared" ref="B3589:B3597" si="1079">IFERROR(VLOOKUP(C3589,Tabla_Insumos,5,FALSE),"")</f>
        <v/>
      </c>
      <c r="C3589" s="228"/>
      <c r="D3589" s="229" t="str">
        <f t="shared" ref="D3589:D3597" si="1080">IFERROR(VLOOKUP(C3589,Tabla_Insumos,2,FALSE),"")</f>
        <v/>
      </c>
      <c r="E3589" s="230"/>
      <c r="F3589" s="231">
        <f t="shared" ref="F3589:F3597" si="1081">IFERROR(VLOOKUP(C3589,Tabla_Insumos,3,FALSE),0)</f>
        <v>0</v>
      </c>
      <c r="G3589" s="296">
        <f t="shared" ref="G3589:G3597" si="1082">ROUND(E3589*F3589,2)</f>
        <v>0</v>
      </c>
    </row>
    <row r="3590" spans="1:7" s="232" customFormat="1" ht="24" customHeight="1" x14ac:dyDescent="0.2">
      <c r="A3590" s="229" t="str">
        <f t="shared" si="1078"/>
        <v/>
      </c>
      <c r="B3590" s="227" t="str">
        <f t="shared" si="1079"/>
        <v/>
      </c>
      <c r="C3590" s="228"/>
      <c r="D3590" s="229" t="str">
        <f t="shared" si="1080"/>
        <v/>
      </c>
      <c r="E3590" s="230"/>
      <c r="F3590" s="231">
        <f t="shared" si="1081"/>
        <v>0</v>
      </c>
      <c r="G3590" s="296">
        <f t="shared" si="1082"/>
        <v>0</v>
      </c>
    </row>
    <row r="3591" spans="1:7" s="232" customFormat="1" ht="24" customHeight="1" x14ac:dyDescent="0.2">
      <c r="A3591" s="229" t="str">
        <f t="shared" si="1078"/>
        <v/>
      </c>
      <c r="B3591" s="227" t="str">
        <f t="shared" si="1079"/>
        <v/>
      </c>
      <c r="C3591" s="228"/>
      <c r="D3591" s="229" t="str">
        <f t="shared" si="1080"/>
        <v/>
      </c>
      <c r="E3591" s="230"/>
      <c r="F3591" s="231">
        <f t="shared" si="1081"/>
        <v>0</v>
      </c>
      <c r="G3591" s="296">
        <f t="shared" si="1082"/>
        <v>0</v>
      </c>
    </row>
    <row r="3592" spans="1:7" s="232" customFormat="1" ht="24" customHeight="1" x14ac:dyDescent="0.2">
      <c r="A3592" s="229" t="str">
        <f t="shared" si="1078"/>
        <v/>
      </c>
      <c r="B3592" s="227" t="str">
        <f t="shared" si="1079"/>
        <v/>
      </c>
      <c r="C3592" s="228"/>
      <c r="D3592" s="229" t="str">
        <f t="shared" si="1080"/>
        <v/>
      </c>
      <c r="E3592" s="230"/>
      <c r="F3592" s="231">
        <f t="shared" si="1081"/>
        <v>0</v>
      </c>
      <c r="G3592" s="296">
        <f t="shared" si="1082"/>
        <v>0</v>
      </c>
    </row>
    <row r="3593" spans="1:7" s="232" customFormat="1" ht="24" customHeight="1" x14ac:dyDescent="0.2">
      <c r="A3593" s="229" t="str">
        <f t="shared" si="1078"/>
        <v/>
      </c>
      <c r="B3593" s="227" t="str">
        <f t="shared" si="1079"/>
        <v/>
      </c>
      <c r="C3593" s="228"/>
      <c r="D3593" s="229" t="str">
        <f t="shared" si="1080"/>
        <v/>
      </c>
      <c r="E3593" s="230"/>
      <c r="F3593" s="231">
        <f t="shared" si="1081"/>
        <v>0</v>
      </c>
      <c r="G3593" s="296">
        <f t="shared" si="1082"/>
        <v>0</v>
      </c>
    </row>
    <row r="3594" spans="1:7" s="232" customFormat="1" ht="24" customHeight="1" x14ac:dyDescent="0.2">
      <c r="A3594" s="229" t="str">
        <f t="shared" si="1078"/>
        <v/>
      </c>
      <c r="B3594" s="227" t="str">
        <f t="shared" si="1079"/>
        <v/>
      </c>
      <c r="C3594" s="228"/>
      <c r="D3594" s="229" t="str">
        <f t="shared" si="1080"/>
        <v/>
      </c>
      <c r="E3594" s="230"/>
      <c r="F3594" s="231">
        <f t="shared" si="1081"/>
        <v>0</v>
      </c>
      <c r="G3594" s="296">
        <f t="shared" si="1082"/>
        <v>0</v>
      </c>
    </row>
    <row r="3595" spans="1:7" s="232" customFormat="1" ht="24" customHeight="1" x14ac:dyDescent="0.2">
      <c r="A3595" s="229" t="str">
        <f t="shared" si="1078"/>
        <v/>
      </c>
      <c r="B3595" s="227" t="str">
        <f t="shared" si="1079"/>
        <v/>
      </c>
      <c r="C3595" s="228"/>
      <c r="D3595" s="229" t="str">
        <f t="shared" si="1080"/>
        <v/>
      </c>
      <c r="E3595" s="230"/>
      <c r="F3595" s="231">
        <f t="shared" si="1081"/>
        <v>0</v>
      </c>
      <c r="G3595" s="296">
        <f t="shared" si="1082"/>
        <v>0</v>
      </c>
    </row>
    <row r="3596" spans="1:7" s="232" customFormat="1" ht="24" customHeight="1" x14ac:dyDescent="0.2">
      <c r="A3596" s="229" t="str">
        <f t="shared" si="1078"/>
        <v/>
      </c>
      <c r="B3596" s="227" t="str">
        <f t="shared" si="1079"/>
        <v/>
      </c>
      <c r="C3596" s="228"/>
      <c r="D3596" s="229" t="str">
        <f t="shared" si="1080"/>
        <v/>
      </c>
      <c r="E3596" s="230"/>
      <c r="F3596" s="231">
        <f t="shared" si="1081"/>
        <v>0</v>
      </c>
      <c r="G3596" s="296">
        <f t="shared" si="1082"/>
        <v>0</v>
      </c>
    </row>
    <row r="3597" spans="1:7" s="232" customFormat="1" ht="24" customHeight="1" x14ac:dyDescent="0.2">
      <c r="A3597" s="229" t="str">
        <f t="shared" si="1078"/>
        <v/>
      </c>
      <c r="B3597" s="227" t="str">
        <f t="shared" si="1079"/>
        <v/>
      </c>
      <c r="C3597" s="228"/>
      <c r="D3597" s="229" t="str">
        <f t="shared" si="1080"/>
        <v/>
      </c>
      <c r="E3597" s="230"/>
      <c r="F3597" s="231">
        <f t="shared" si="1081"/>
        <v>0</v>
      </c>
      <c r="G3597" s="296">
        <f t="shared" si="1082"/>
        <v>0</v>
      </c>
    </row>
    <row r="3598" spans="1:7" ht="24" customHeight="1" x14ac:dyDescent="0.2">
      <c r="A3598" s="300"/>
      <c r="B3598" s="103"/>
      <c r="C3598" s="97"/>
      <c r="D3598" s="103"/>
      <c r="E3598" s="104"/>
      <c r="F3598" s="368" t="s">
        <v>33</v>
      </c>
      <c r="G3598" s="298">
        <f>SUBTOTAL(9,G3589:G3597)</f>
        <v>0</v>
      </c>
    </row>
    <row r="3599" spans="1:7" ht="24" customHeight="1" x14ac:dyDescent="0.2">
      <c r="A3599" s="301"/>
      <c r="B3599" s="103"/>
      <c r="C3599" s="97"/>
      <c r="D3599" s="103"/>
      <c r="E3599" s="104"/>
      <c r="F3599" s="105"/>
      <c r="G3599" s="299"/>
    </row>
    <row r="3600" spans="1:7" ht="24" customHeight="1" x14ac:dyDescent="0.2">
      <c r="A3600" s="302" t="str">
        <f>B3558</f>
        <v/>
      </c>
      <c r="B3600" s="303" t="str">
        <f>C3558</f>
        <v/>
      </c>
      <c r="C3600" s="111"/>
      <c r="D3600" s="111" t="s">
        <v>34</v>
      </c>
      <c r="E3600" s="112"/>
      <c r="F3600" s="305" t="s">
        <v>35</v>
      </c>
      <c r="G3600" s="304">
        <f>SUBTOTAL(9,G3563:G3599)</f>
        <v>0</v>
      </c>
    </row>
    <row r="3602" spans="1:123" ht="24" customHeight="1" x14ac:dyDescent="0.2">
      <c r="A3602" s="284" t="s">
        <v>37</v>
      </c>
      <c r="B3602" s="285"/>
      <c r="C3602" s="285"/>
      <c r="D3602" s="285"/>
      <c r="E3602" s="285"/>
      <c r="F3602" s="285"/>
      <c r="G3602" s="286"/>
    </row>
    <row r="3603" spans="1:123" ht="24" customHeight="1" x14ac:dyDescent="0.2">
      <c r="A3603" s="287" t="s">
        <v>602</v>
      </c>
      <c r="B3603" s="99" t="str">
        <f>Comitente</f>
        <v>DIRECCION PROVINCIAL REDES DE GAS</v>
      </c>
      <c r="C3603" s="94"/>
      <c r="D3603" s="100"/>
      <c r="E3603" s="100"/>
      <c r="F3603" s="101"/>
      <c r="G3603" s="288"/>
    </row>
    <row r="3604" spans="1:123" ht="24" customHeight="1" x14ac:dyDescent="0.2">
      <c r="A3604" s="287" t="s">
        <v>603</v>
      </c>
      <c r="B3604" s="99">
        <f>Contratista</f>
        <v>0</v>
      </c>
      <c r="C3604" s="95"/>
      <c r="D3604" s="95"/>
      <c r="E3604" s="95"/>
      <c r="F3604" s="102"/>
      <c r="G3604" s="289"/>
    </row>
    <row r="3605" spans="1:123" ht="24" customHeight="1" x14ac:dyDescent="0.2">
      <c r="A3605" s="287" t="s">
        <v>24</v>
      </c>
      <c r="B3605" s="99" t="str">
        <f>Obra</f>
        <v>“SERVICIO de MANTENIMIENTO de las INSTALACIONES de GAS en los ESTABLECIMIENTOS EDUCATIVOS”</v>
      </c>
      <c r="C3605" s="95"/>
      <c r="D3605" s="95"/>
      <c r="E3605" s="95"/>
      <c r="F3605" s="102" t="s">
        <v>38</v>
      </c>
      <c r="G3605" s="290">
        <f>Fecha_Base</f>
        <v>0</v>
      </c>
    </row>
    <row r="3606" spans="1:123" ht="24" customHeight="1" x14ac:dyDescent="0.2">
      <c r="A3606" s="291" t="s">
        <v>601</v>
      </c>
      <c r="B3606" s="96" t="str">
        <f>Ubicación</f>
        <v>DEPARTAMENTO JACHAL A</v>
      </c>
      <c r="C3606" s="96"/>
      <c r="D3606" s="103"/>
      <c r="E3606" s="104"/>
      <c r="F3606" s="105"/>
      <c r="G3606" s="292"/>
    </row>
    <row r="3607" spans="1:123" ht="24" customHeight="1" x14ac:dyDescent="0.2">
      <c r="A3607" s="291" t="s">
        <v>39</v>
      </c>
      <c r="B3607" s="106" t="str">
        <f>IFERROR(VALUE(LEFT(B3608,FIND(".",B3608)-1)),"")</f>
        <v/>
      </c>
      <c r="C3607" s="97" t="str">
        <f>IFERROR(VLOOKUP(B3607,Tabla_CyP,2,FALSE),"")</f>
        <v/>
      </c>
      <c r="D3607" s="97"/>
      <c r="E3607" s="104"/>
      <c r="F3607" s="105"/>
      <c r="G3607" s="292"/>
    </row>
    <row r="3608" spans="1:123" ht="24" customHeight="1" x14ac:dyDescent="0.2">
      <c r="A3608" s="291" t="s">
        <v>25</v>
      </c>
      <c r="B3608" s="107" t="str">
        <f>IFERROR(VLOOKUP(COUNTIF($A$1:A3608,"ANALISIS DE PRECIOS"),Tabla_NumeroItem,2,FALSE),"")</f>
        <v/>
      </c>
      <c r="C3608" s="97" t="str">
        <f>IFERROR(VLOOKUP(B3608,Tabla_CyP,2,FALSE),"")</f>
        <v/>
      </c>
      <c r="D3608" s="103"/>
      <c r="E3608" s="104"/>
      <c r="F3608" s="102" t="s">
        <v>26</v>
      </c>
      <c r="G3608" s="293" t="str">
        <f>IFERROR(VLOOKUP(B3608,Tabla_CyP,4,FALSE),"")</f>
        <v/>
      </c>
    </row>
    <row r="3609" spans="1:123" ht="24" customHeight="1" x14ac:dyDescent="0.2">
      <c r="A3609" s="291"/>
      <c r="B3609" s="96"/>
      <c r="C3609" s="97"/>
      <c r="D3609" s="103"/>
      <c r="E3609" s="104"/>
      <c r="F3609" s="105"/>
      <c r="G3609" s="292"/>
    </row>
    <row r="3610" spans="1:123" ht="24" customHeight="1" x14ac:dyDescent="0.2">
      <c r="A3610" s="389" t="s">
        <v>507</v>
      </c>
      <c r="B3610" s="390"/>
      <c r="C3610" s="391" t="s">
        <v>0</v>
      </c>
      <c r="D3610" s="391" t="s">
        <v>27</v>
      </c>
      <c r="E3610" s="393" t="s">
        <v>28</v>
      </c>
      <c r="F3610" s="387" t="s">
        <v>29</v>
      </c>
      <c r="G3610" s="387" t="s">
        <v>30</v>
      </c>
    </row>
    <row r="3611" spans="1:123" s="109" customFormat="1" ht="24" customHeight="1" x14ac:dyDescent="0.2">
      <c r="A3611" s="108" t="s">
        <v>508</v>
      </c>
      <c r="B3611" s="108" t="s">
        <v>509</v>
      </c>
      <c r="C3611" s="392"/>
      <c r="D3611" s="392"/>
      <c r="E3611" s="394"/>
      <c r="F3611" s="388"/>
      <c r="G3611" s="388"/>
      <c r="H3611" s="233"/>
      <c r="I3611" s="233"/>
      <c r="J3611" s="233"/>
      <c r="K3611" s="233"/>
      <c r="L3611" s="233"/>
      <c r="M3611" s="233"/>
      <c r="N3611" s="233"/>
      <c r="O3611" s="233"/>
      <c r="P3611" s="233"/>
      <c r="Q3611" s="233"/>
      <c r="R3611" s="233"/>
      <c r="S3611" s="233"/>
      <c r="T3611" s="233"/>
      <c r="U3611" s="233"/>
      <c r="V3611" s="233"/>
      <c r="W3611" s="233"/>
      <c r="X3611" s="233"/>
      <c r="Y3611" s="233"/>
      <c r="Z3611" s="233"/>
      <c r="AA3611" s="233"/>
      <c r="AB3611" s="233"/>
      <c r="AC3611" s="233"/>
      <c r="AD3611" s="233"/>
      <c r="AE3611" s="233"/>
      <c r="AF3611" s="233"/>
      <c r="AG3611" s="233"/>
      <c r="AH3611" s="233"/>
      <c r="AI3611" s="233"/>
      <c r="AJ3611" s="233"/>
      <c r="AK3611" s="233"/>
      <c r="AL3611" s="233"/>
      <c r="AM3611" s="233"/>
      <c r="AN3611" s="233"/>
      <c r="AO3611" s="233"/>
      <c r="AP3611" s="233"/>
      <c r="AQ3611" s="233"/>
      <c r="AR3611" s="233"/>
      <c r="AS3611" s="233"/>
      <c r="AT3611" s="233"/>
      <c r="AU3611" s="233"/>
      <c r="AV3611" s="233"/>
      <c r="AW3611" s="233"/>
      <c r="AX3611" s="233"/>
      <c r="AY3611" s="233"/>
      <c r="AZ3611" s="233"/>
      <c r="BA3611" s="233"/>
      <c r="BB3611" s="233"/>
      <c r="BC3611" s="233"/>
      <c r="BD3611" s="233"/>
      <c r="BE3611" s="233"/>
      <c r="BF3611" s="233"/>
      <c r="BG3611" s="233"/>
      <c r="BH3611" s="233"/>
      <c r="BI3611" s="233"/>
      <c r="BJ3611" s="233"/>
      <c r="BK3611" s="233"/>
      <c r="BL3611" s="233"/>
      <c r="BM3611" s="233"/>
      <c r="BN3611" s="233"/>
      <c r="BO3611" s="233"/>
      <c r="BP3611" s="233"/>
      <c r="BQ3611" s="233"/>
      <c r="BR3611" s="233"/>
      <c r="BS3611" s="233"/>
      <c r="BT3611" s="233"/>
      <c r="BU3611" s="233"/>
      <c r="BV3611" s="233"/>
      <c r="BW3611" s="233"/>
      <c r="BX3611" s="233"/>
      <c r="BY3611" s="233"/>
      <c r="BZ3611" s="233"/>
      <c r="CA3611" s="233"/>
      <c r="CB3611" s="233"/>
      <c r="CC3611" s="233"/>
      <c r="CD3611" s="233"/>
      <c r="CE3611" s="233"/>
      <c r="CF3611" s="233"/>
      <c r="CG3611" s="233"/>
      <c r="CH3611" s="233"/>
      <c r="CI3611" s="233"/>
      <c r="CJ3611" s="233"/>
      <c r="CK3611" s="233"/>
      <c r="CL3611" s="233"/>
      <c r="CM3611" s="233"/>
      <c r="CN3611" s="233"/>
      <c r="CO3611" s="233"/>
      <c r="CP3611" s="233"/>
      <c r="CQ3611" s="233"/>
      <c r="CR3611" s="233"/>
      <c r="CS3611" s="233"/>
      <c r="CT3611" s="233"/>
      <c r="CU3611" s="233"/>
      <c r="CV3611" s="233"/>
      <c r="CW3611" s="233"/>
      <c r="CX3611" s="233"/>
      <c r="CY3611" s="233"/>
      <c r="CZ3611" s="233"/>
      <c r="DA3611" s="233"/>
      <c r="DB3611" s="233"/>
      <c r="DC3611" s="233"/>
      <c r="DD3611" s="233"/>
      <c r="DE3611" s="233"/>
      <c r="DF3611" s="233"/>
      <c r="DG3611" s="233"/>
      <c r="DH3611" s="233"/>
      <c r="DI3611" s="233"/>
      <c r="DJ3611" s="233"/>
      <c r="DK3611" s="233"/>
      <c r="DL3611" s="233"/>
      <c r="DM3611" s="233"/>
      <c r="DN3611" s="233"/>
      <c r="DO3611" s="233"/>
      <c r="DP3611" s="233"/>
      <c r="DQ3611" s="233"/>
      <c r="DR3611" s="233"/>
      <c r="DS3611" s="233"/>
    </row>
    <row r="3612" spans="1:123" ht="24" customHeight="1" x14ac:dyDescent="0.2">
      <c r="A3612" s="369"/>
      <c r="B3612" s="110"/>
      <c r="C3612" s="367" t="s">
        <v>604</v>
      </c>
      <c r="D3612" s="111"/>
      <c r="E3612" s="112"/>
      <c r="F3612" s="113"/>
      <c r="G3612" s="295"/>
    </row>
    <row r="3613" spans="1:123" s="232" customFormat="1" ht="24" customHeight="1" x14ac:dyDescent="0.2">
      <c r="A3613" s="229" t="str">
        <f t="shared" ref="A3613:A3626" si="1083">IFERROR(VLOOKUP(C3613,Tabla_Insumos,4,FALSE),"")</f>
        <v/>
      </c>
      <c r="B3613" s="227" t="str">
        <f t="shared" ref="B3613:B3626" si="1084">IFERROR(VLOOKUP(C3613,Tabla_Insumos,5,FALSE),"")</f>
        <v/>
      </c>
      <c r="C3613" s="228"/>
      <c r="D3613" s="229" t="str">
        <f t="shared" ref="D3613:D3626" si="1085">IFERROR(VLOOKUP(C3613,Tabla_Insumos,2,FALSE),"")</f>
        <v/>
      </c>
      <c r="E3613" s="230"/>
      <c r="F3613" s="231">
        <f t="shared" ref="F3613:F3626" si="1086">IFERROR(VLOOKUP(C3613,Tabla_Insumos,3,FALSE),0)</f>
        <v>0</v>
      </c>
      <c r="G3613" s="296">
        <f>ROUND(E3613*F3613,2)</f>
        <v>0</v>
      </c>
    </row>
    <row r="3614" spans="1:123" s="232" customFormat="1" ht="24" customHeight="1" x14ac:dyDescent="0.2">
      <c r="A3614" s="229" t="str">
        <f t="shared" si="1083"/>
        <v/>
      </c>
      <c r="B3614" s="227" t="str">
        <f t="shared" si="1084"/>
        <v/>
      </c>
      <c r="C3614" s="228"/>
      <c r="D3614" s="229" t="str">
        <f t="shared" si="1085"/>
        <v/>
      </c>
      <c r="E3614" s="230"/>
      <c r="F3614" s="231">
        <f t="shared" si="1086"/>
        <v>0</v>
      </c>
      <c r="G3614" s="296">
        <f t="shared" ref="G3614:G3626" si="1087">ROUND(E3614*F3614,2)</f>
        <v>0</v>
      </c>
    </row>
    <row r="3615" spans="1:123" s="232" customFormat="1" ht="24" customHeight="1" x14ac:dyDescent="0.2">
      <c r="A3615" s="229" t="str">
        <f t="shared" si="1083"/>
        <v/>
      </c>
      <c r="B3615" s="227" t="str">
        <f t="shared" si="1084"/>
        <v/>
      </c>
      <c r="C3615" s="228"/>
      <c r="D3615" s="229" t="str">
        <f t="shared" si="1085"/>
        <v/>
      </c>
      <c r="E3615" s="230"/>
      <c r="F3615" s="231">
        <f t="shared" si="1086"/>
        <v>0</v>
      </c>
      <c r="G3615" s="296">
        <f t="shared" si="1087"/>
        <v>0</v>
      </c>
    </row>
    <row r="3616" spans="1:123" s="232" customFormat="1" ht="24" customHeight="1" x14ac:dyDescent="0.2">
      <c r="A3616" s="229" t="str">
        <f t="shared" si="1083"/>
        <v/>
      </c>
      <c r="B3616" s="227" t="str">
        <f t="shared" si="1084"/>
        <v/>
      </c>
      <c r="C3616" s="228"/>
      <c r="D3616" s="229" t="str">
        <f t="shared" si="1085"/>
        <v/>
      </c>
      <c r="E3616" s="230"/>
      <c r="F3616" s="231">
        <f t="shared" si="1086"/>
        <v>0</v>
      </c>
      <c r="G3616" s="296">
        <f t="shared" si="1087"/>
        <v>0</v>
      </c>
    </row>
    <row r="3617" spans="1:7" s="232" customFormat="1" ht="24" customHeight="1" x14ac:dyDescent="0.2">
      <c r="A3617" s="229" t="str">
        <f t="shared" si="1083"/>
        <v/>
      </c>
      <c r="B3617" s="227" t="str">
        <f t="shared" si="1084"/>
        <v/>
      </c>
      <c r="C3617" s="228"/>
      <c r="D3617" s="229" t="str">
        <f t="shared" si="1085"/>
        <v/>
      </c>
      <c r="E3617" s="230"/>
      <c r="F3617" s="231">
        <f t="shared" si="1086"/>
        <v>0</v>
      </c>
      <c r="G3617" s="296">
        <f t="shared" si="1087"/>
        <v>0</v>
      </c>
    </row>
    <row r="3618" spans="1:7" s="232" customFormat="1" ht="24" customHeight="1" x14ac:dyDescent="0.2">
      <c r="A3618" s="229" t="str">
        <f t="shared" si="1083"/>
        <v/>
      </c>
      <c r="B3618" s="227" t="str">
        <f t="shared" si="1084"/>
        <v/>
      </c>
      <c r="C3618" s="228"/>
      <c r="D3618" s="229" t="str">
        <f t="shared" si="1085"/>
        <v/>
      </c>
      <c r="E3618" s="230"/>
      <c r="F3618" s="231">
        <f t="shared" si="1086"/>
        <v>0</v>
      </c>
      <c r="G3618" s="296">
        <f t="shared" si="1087"/>
        <v>0</v>
      </c>
    </row>
    <row r="3619" spans="1:7" s="232" customFormat="1" ht="24" customHeight="1" x14ac:dyDescent="0.2">
      <c r="A3619" s="229" t="str">
        <f t="shared" si="1083"/>
        <v/>
      </c>
      <c r="B3619" s="227" t="str">
        <f t="shared" si="1084"/>
        <v/>
      </c>
      <c r="C3619" s="228"/>
      <c r="D3619" s="229" t="str">
        <f t="shared" si="1085"/>
        <v/>
      </c>
      <c r="E3619" s="230"/>
      <c r="F3619" s="231">
        <f t="shared" si="1086"/>
        <v>0</v>
      </c>
      <c r="G3619" s="296">
        <f t="shared" si="1087"/>
        <v>0</v>
      </c>
    </row>
    <row r="3620" spans="1:7" s="232" customFormat="1" ht="24" customHeight="1" x14ac:dyDescent="0.2">
      <c r="A3620" s="229" t="str">
        <f t="shared" si="1083"/>
        <v/>
      </c>
      <c r="B3620" s="227" t="str">
        <f t="shared" si="1084"/>
        <v/>
      </c>
      <c r="C3620" s="228"/>
      <c r="D3620" s="229" t="str">
        <f t="shared" si="1085"/>
        <v/>
      </c>
      <c r="E3620" s="230"/>
      <c r="F3620" s="231">
        <f t="shared" si="1086"/>
        <v>0</v>
      </c>
      <c r="G3620" s="296">
        <f t="shared" si="1087"/>
        <v>0</v>
      </c>
    </row>
    <row r="3621" spans="1:7" s="232" customFormat="1" ht="24" customHeight="1" x14ac:dyDescent="0.2">
      <c r="A3621" s="229" t="str">
        <f t="shared" si="1083"/>
        <v/>
      </c>
      <c r="B3621" s="227" t="str">
        <f t="shared" si="1084"/>
        <v/>
      </c>
      <c r="C3621" s="228"/>
      <c r="D3621" s="229" t="str">
        <f t="shared" si="1085"/>
        <v/>
      </c>
      <c r="E3621" s="230"/>
      <c r="F3621" s="231">
        <f t="shared" si="1086"/>
        <v>0</v>
      </c>
      <c r="G3621" s="296">
        <f t="shared" si="1087"/>
        <v>0</v>
      </c>
    </row>
    <row r="3622" spans="1:7" s="232" customFormat="1" ht="24" customHeight="1" x14ac:dyDescent="0.2">
      <c r="A3622" s="229" t="str">
        <f t="shared" si="1083"/>
        <v/>
      </c>
      <c r="B3622" s="227" t="str">
        <f t="shared" si="1084"/>
        <v/>
      </c>
      <c r="C3622" s="228"/>
      <c r="D3622" s="229" t="str">
        <f t="shared" si="1085"/>
        <v/>
      </c>
      <c r="E3622" s="230"/>
      <c r="F3622" s="231">
        <f t="shared" si="1086"/>
        <v>0</v>
      </c>
      <c r="G3622" s="296">
        <f t="shared" si="1087"/>
        <v>0</v>
      </c>
    </row>
    <row r="3623" spans="1:7" s="232" customFormat="1" ht="24" customHeight="1" x14ac:dyDescent="0.2">
      <c r="A3623" s="229" t="str">
        <f t="shared" si="1083"/>
        <v/>
      </c>
      <c r="B3623" s="227" t="str">
        <f t="shared" si="1084"/>
        <v/>
      </c>
      <c r="C3623" s="228"/>
      <c r="D3623" s="229" t="str">
        <f t="shared" si="1085"/>
        <v/>
      </c>
      <c r="E3623" s="230"/>
      <c r="F3623" s="231">
        <f t="shared" si="1086"/>
        <v>0</v>
      </c>
      <c r="G3623" s="296">
        <f t="shared" si="1087"/>
        <v>0</v>
      </c>
    </row>
    <row r="3624" spans="1:7" s="232" customFormat="1" ht="24" customHeight="1" x14ac:dyDescent="0.2">
      <c r="A3624" s="229" t="str">
        <f t="shared" si="1083"/>
        <v/>
      </c>
      <c r="B3624" s="227" t="str">
        <f t="shared" si="1084"/>
        <v/>
      </c>
      <c r="C3624" s="228"/>
      <c r="D3624" s="229" t="str">
        <f t="shared" si="1085"/>
        <v/>
      </c>
      <c r="E3624" s="230"/>
      <c r="F3624" s="231">
        <f t="shared" si="1086"/>
        <v>0</v>
      </c>
      <c r="G3624" s="296">
        <f t="shared" si="1087"/>
        <v>0</v>
      </c>
    </row>
    <row r="3625" spans="1:7" s="232" customFormat="1" ht="24" customHeight="1" x14ac:dyDescent="0.2">
      <c r="A3625" s="229" t="str">
        <f t="shared" si="1083"/>
        <v/>
      </c>
      <c r="B3625" s="227" t="str">
        <f t="shared" si="1084"/>
        <v/>
      </c>
      <c r="C3625" s="228"/>
      <c r="D3625" s="229" t="str">
        <f t="shared" si="1085"/>
        <v/>
      </c>
      <c r="E3625" s="230"/>
      <c r="F3625" s="231">
        <f t="shared" si="1086"/>
        <v>0</v>
      </c>
      <c r="G3625" s="296">
        <f t="shared" si="1087"/>
        <v>0</v>
      </c>
    </row>
    <row r="3626" spans="1:7" s="232" customFormat="1" ht="24" customHeight="1" x14ac:dyDescent="0.2">
      <c r="A3626" s="229" t="str">
        <f t="shared" si="1083"/>
        <v/>
      </c>
      <c r="B3626" s="227" t="str">
        <f t="shared" si="1084"/>
        <v/>
      </c>
      <c r="C3626" s="228"/>
      <c r="D3626" s="229" t="str">
        <f t="shared" si="1085"/>
        <v/>
      </c>
      <c r="E3626" s="230"/>
      <c r="F3626" s="231">
        <f t="shared" si="1086"/>
        <v>0</v>
      </c>
      <c r="G3626" s="296">
        <f t="shared" si="1087"/>
        <v>0</v>
      </c>
    </row>
    <row r="3627" spans="1:7" ht="24" customHeight="1" x14ac:dyDescent="0.2">
      <c r="A3627" s="297"/>
      <c r="B3627" s="97"/>
      <c r="C3627" s="97"/>
      <c r="D3627" s="103"/>
      <c r="E3627" s="104"/>
      <c r="F3627" s="368" t="s">
        <v>31</v>
      </c>
      <c r="G3627" s="298">
        <f>SUBTOTAL(9,G3613:G3626)</f>
        <v>0</v>
      </c>
    </row>
    <row r="3628" spans="1:7" ht="24" customHeight="1" x14ac:dyDescent="0.2">
      <c r="A3628" s="297"/>
      <c r="B3628" s="97"/>
      <c r="C3628" s="366" t="s">
        <v>605</v>
      </c>
      <c r="D3628" s="103"/>
      <c r="E3628" s="104"/>
      <c r="F3628" s="105"/>
      <c r="G3628" s="299"/>
    </row>
    <row r="3629" spans="1:7" s="232" customFormat="1" ht="24" customHeight="1" x14ac:dyDescent="0.2">
      <c r="A3629" s="229" t="str">
        <f t="shared" ref="A3629:A3636" si="1088">IFERROR(VLOOKUP(C3629,Tabla_Insumos,4,FALSE),"")</f>
        <v/>
      </c>
      <c r="B3629" s="227">
        <f t="shared" ref="B3629:B3636" si="1089">IFERROR(VLOOKUP(A3629,Tabla_Indices,5,FALSE),"")</f>
        <v>0</v>
      </c>
      <c r="C3629" s="228"/>
      <c r="D3629" s="229" t="str">
        <f t="shared" ref="D3629:D3636" si="1090">IFERROR(VLOOKUP(C3629,Tabla_Insumos,2,FALSE),"")</f>
        <v/>
      </c>
      <c r="E3629" s="230"/>
      <c r="F3629" s="231">
        <f t="shared" ref="F3629:F3636" si="1091">IFERROR(VLOOKUP(C3629,Tabla_Insumos,3,FALSE),0)</f>
        <v>0</v>
      </c>
      <c r="G3629" s="296">
        <f>ROUND(E3629*F3629,2)</f>
        <v>0</v>
      </c>
    </row>
    <row r="3630" spans="1:7" s="232" customFormat="1" ht="24" customHeight="1" x14ac:dyDescent="0.2">
      <c r="A3630" s="229" t="str">
        <f t="shared" si="1088"/>
        <v/>
      </c>
      <c r="B3630" s="227">
        <f t="shared" si="1089"/>
        <v>0</v>
      </c>
      <c r="C3630" s="228"/>
      <c r="D3630" s="229" t="str">
        <f t="shared" si="1090"/>
        <v/>
      </c>
      <c r="E3630" s="230"/>
      <c r="F3630" s="231">
        <f t="shared" si="1091"/>
        <v>0</v>
      </c>
      <c r="G3630" s="296">
        <f>ROUND(E3630*F3630,2)</f>
        <v>0</v>
      </c>
    </row>
    <row r="3631" spans="1:7" s="232" customFormat="1" ht="24" customHeight="1" x14ac:dyDescent="0.2">
      <c r="A3631" s="229" t="str">
        <f t="shared" si="1088"/>
        <v/>
      </c>
      <c r="B3631" s="227">
        <f t="shared" si="1089"/>
        <v>0</v>
      </c>
      <c r="C3631" s="228"/>
      <c r="D3631" s="229" t="str">
        <f t="shared" si="1090"/>
        <v/>
      </c>
      <c r="E3631" s="230"/>
      <c r="F3631" s="231">
        <f t="shared" si="1091"/>
        <v>0</v>
      </c>
      <c r="G3631" s="296">
        <f t="shared" ref="G3631:G3636" si="1092">ROUND(E3631*F3631,2)</f>
        <v>0</v>
      </c>
    </row>
    <row r="3632" spans="1:7" s="232" customFormat="1" ht="24" customHeight="1" x14ac:dyDescent="0.2">
      <c r="A3632" s="229" t="str">
        <f t="shared" si="1088"/>
        <v/>
      </c>
      <c r="B3632" s="227">
        <f t="shared" si="1089"/>
        <v>0</v>
      </c>
      <c r="C3632" s="228"/>
      <c r="D3632" s="229" t="str">
        <f t="shared" si="1090"/>
        <v/>
      </c>
      <c r="E3632" s="230"/>
      <c r="F3632" s="231">
        <f t="shared" si="1091"/>
        <v>0</v>
      </c>
      <c r="G3632" s="296">
        <f t="shared" si="1092"/>
        <v>0</v>
      </c>
    </row>
    <row r="3633" spans="1:7" s="232" customFormat="1" ht="24" customHeight="1" x14ac:dyDescent="0.2">
      <c r="A3633" s="229" t="str">
        <f t="shared" si="1088"/>
        <v/>
      </c>
      <c r="B3633" s="227">
        <f t="shared" si="1089"/>
        <v>0</v>
      </c>
      <c r="C3633" s="228"/>
      <c r="D3633" s="229" t="str">
        <f t="shared" si="1090"/>
        <v/>
      </c>
      <c r="E3633" s="230"/>
      <c r="F3633" s="231">
        <f t="shared" si="1091"/>
        <v>0</v>
      </c>
      <c r="G3633" s="296">
        <f t="shared" si="1092"/>
        <v>0</v>
      </c>
    </row>
    <row r="3634" spans="1:7" s="232" customFormat="1" ht="24" customHeight="1" x14ac:dyDescent="0.2">
      <c r="A3634" s="229" t="str">
        <f t="shared" si="1088"/>
        <v/>
      </c>
      <c r="B3634" s="227">
        <f t="shared" si="1089"/>
        <v>0</v>
      </c>
      <c r="C3634" s="228"/>
      <c r="D3634" s="229" t="str">
        <f t="shared" si="1090"/>
        <v/>
      </c>
      <c r="E3634" s="230"/>
      <c r="F3634" s="231">
        <f t="shared" si="1091"/>
        <v>0</v>
      </c>
      <c r="G3634" s="296">
        <f t="shared" si="1092"/>
        <v>0</v>
      </c>
    </row>
    <row r="3635" spans="1:7" s="232" customFormat="1" ht="24" customHeight="1" x14ac:dyDescent="0.2">
      <c r="A3635" s="229" t="str">
        <f t="shared" si="1088"/>
        <v/>
      </c>
      <c r="B3635" s="227">
        <f t="shared" si="1089"/>
        <v>0</v>
      </c>
      <c r="C3635" s="228"/>
      <c r="D3635" s="229" t="str">
        <f t="shared" si="1090"/>
        <v/>
      </c>
      <c r="E3635" s="230"/>
      <c r="F3635" s="231">
        <f t="shared" si="1091"/>
        <v>0</v>
      </c>
      <c r="G3635" s="296">
        <f t="shared" si="1092"/>
        <v>0</v>
      </c>
    </row>
    <row r="3636" spans="1:7" s="232" customFormat="1" ht="24" customHeight="1" x14ac:dyDescent="0.2">
      <c r="A3636" s="229" t="str">
        <f t="shared" si="1088"/>
        <v/>
      </c>
      <c r="B3636" s="227">
        <f t="shared" si="1089"/>
        <v>0</v>
      </c>
      <c r="C3636" s="228"/>
      <c r="D3636" s="229" t="str">
        <f t="shared" si="1090"/>
        <v/>
      </c>
      <c r="E3636" s="230"/>
      <c r="F3636" s="231">
        <f t="shared" si="1091"/>
        <v>0</v>
      </c>
      <c r="G3636" s="296">
        <f t="shared" si="1092"/>
        <v>0</v>
      </c>
    </row>
    <row r="3637" spans="1:7" ht="24" customHeight="1" x14ac:dyDescent="0.2">
      <c r="A3637" s="297"/>
      <c r="B3637" s="97"/>
      <c r="C3637" s="97"/>
      <c r="D3637" s="103"/>
      <c r="E3637" s="104"/>
      <c r="F3637" s="368" t="s">
        <v>32</v>
      </c>
      <c r="G3637" s="298">
        <f>SUBTOTAL(9,G3629:G3636)</f>
        <v>0</v>
      </c>
    </row>
    <row r="3638" spans="1:7" ht="24" customHeight="1" x14ac:dyDescent="0.2">
      <c r="A3638" s="297"/>
      <c r="B3638" s="97"/>
      <c r="C3638" s="366" t="s">
        <v>606</v>
      </c>
      <c r="D3638" s="103"/>
      <c r="E3638" s="104"/>
      <c r="F3638" s="105"/>
      <c r="G3638" s="299"/>
    </row>
    <row r="3639" spans="1:7" s="232" customFormat="1" ht="24" customHeight="1" x14ac:dyDescent="0.2">
      <c r="A3639" s="229" t="str">
        <f t="shared" ref="A3639:A3647" si="1093">IFERROR(VLOOKUP(C3639,Tabla_Insumos,4,FALSE),"")</f>
        <v/>
      </c>
      <c r="B3639" s="227" t="str">
        <f t="shared" ref="B3639:B3647" si="1094">IFERROR(VLOOKUP(C3639,Tabla_Insumos,5,FALSE),"")</f>
        <v/>
      </c>
      <c r="C3639" s="228"/>
      <c r="D3639" s="229" t="str">
        <f t="shared" ref="D3639:D3647" si="1095">IFERROR(VLOOKUP(C3639,Tabla_Insumos,2,FALSE),"")</f>
        <v/>
      </c>
      <c r="E3639" s="230"/>
      <c r="F3639" s="231">
        <f t="shared" ref="F3639:F3647" si="1096">IFERROR(VLOOKUP(C3639,Tabla_Insumos,3,FALSE),0)</f>
        <v>0</v>
      </c>
      <c r="G3639" s="296">
        <f t="shared" ref="G3639:G3647" si="1097">ROUND(E3639*F3639,2)</f>
        <v>0</v>
      </c>
    </row>
    <row r="3640" spans="1:7" s="232" customFormat="1" ht="24" customHeight="1" x14ac:dyDescent="0.2">
      <c r="A3640" s="229" t="str">
        <f t="shared" si="1093"/>
        <v/>
      </c>
      <c r="B3640" s="227" t="str">
        <f t="shared" si="1094"/>
        <v/>
      </c>
      <c r="C3640" s="228"/>
      <c r="D3640" s="229" t="str">
        <f t="shared" si="1095"/>
        <v/>
      </c>
      <c r="E3640" s="230"/>
      <c r="F3640" s="231">
        <f t="shared" si="1096"/>
        <v>0</v>
      </c>
      <c r="G3640" s="296">
        <f t="shared" si="1097"/>
        <v>0</v>
      </c>
    </row>
    <row r="3641" spans="1:7" s="232" customFormat="1" ht="24" customHeight="1" x14ac:dyDescent="0.2">
      <c r="A3641" s="229" t="str">
        <f t="shared" si="1093"/>
        <v/>
      </c>
      <c r="B3641" s="227" t="str">
        <f t="shared" si="1094"/>
        <v/>
      </c>
      <c r="C3641" s="228"/>
      <c r="D3641" s="229" t="str">
        <f t="shared" si="1095"/>
        <v/>
      </c>
      <c r="E3641" s="230"/>
      <c r="F3641" s="231">
        <f t="shared" si="1096"/>
        <v>0</v>
      </c>
      <c r="G3641" s="296">
        <f t="shared" si="1097"/>
        <v>0</v>
      </c>
    </row>
    <row r="3642" spans="1:7" s="232" customFormat="1" ht="24" customHeight="1" x14ac:dyDescent="0.2">
      <c r="A3642" s="229" t="str">
        <f t="shared" si="1093"/>
        <v/>
      </c>
      <c r="B3642" s="227" t="str">
        <f t="shared" si="1094"/>
        <v/>
      </c>
      <c r="C3642" s="228"/>
      <c r="D3642" s="229" t="str">
        <f t="shared" si="1095"/>
        <v/>
      </c>
      <c r="E3642" s="230"/>
      <c r="F3642" s="231">
        <f t="shared" si="1096"/>
        <v>0</v>
      </c>
      <c r="G3642" s="296">
        <f t="shared" si="1097"/>
        <v>0</v>
      </c>
    </row>
    <row r="3643" spans="1:7" s="232" customFormat="1" ht="24" customHeight="1" x14ac:dyDescent="0.2">
      <c r="A3643" s="229" t="str">
        <f t="shared" si="1093"/>
        <v/>
      </c>
      <c r="B3643" s="227" t="str">
        <f t="shared" si="1094"/>
        <v/>
      </c>
      <c r="C3643" s="228"/>
      <c r="D3643" s="229" t="str">
        <f t="shared" si="1095"/>
        <v/>
      </c>
      <c r="E3643" s="230"/>
      <c r="F3643" s="231">
        <f t="shared" si="1096"/>
        <v>0</v>
      </c>
      <c r="G3643" s="296">
        <f t="shared" si="1097"/>
        <v>0</v>
      </c>
    </row>
    <row r="3644" spans="1:7" s="232" customFormat="1" ht="24" customHeight="1" x14ac:dyDescent="0.2">
      <c r="A3644" s="229" t="str">
        <f t="shared" si="1093"/>
        <v/>
      </c>
      <c r="B3644" s="227" t="str">
        <f t="shared" si="1094"/>
        <v/>
      </c>
      <c r="C3644" s="228"/>
      <c r="D3644" s="229" t="str">
        <f t="shared" si="1095"/>
        <v/>
      </c>
      <c r="E3644" s="230"/>
      <c r="F3644" s="231">
        <f t="shared" si="1096"/>
        <v>0</v>
      </c>
      <c r="G3644" s="296">
        <f t="shared" si="1097"/>
        <v>0</v>
      </c>
    </row>
    <row r="3645" spans="1:7" s="232" customFormat="1" ht="24" customHeight="1" x14ac:dyDescent="0.2">
      <c r="A3645" s="229" t="str">
        <f t="shared" si="1093"/>
        <v/>
      </c>
      <c r="B3645" s="227" t="str">
        <f t="shared" si="1094"/>
        <v/>
      </c>
      <c r="C3645" s="228"/>
      <c r="D3645" s="229" t="str">
        <f t="shared" si="1095"/>
        <v/>
      </c>
      <c r="E3645" s="230"/>
      <c r="F3645" s="231">
        <f t="shared" si="1096"/>
        <v>0</v>
      </c>
      <c r="G3645" s="296">
        <f t="shared" si="1097"/>
        <v>0</v>
      </c>
    </row>
    <row r="3646" spans="1:7" s="232" customFormat="1" ht="24" customHeight="1" x14ac:dyDescent="0.2">
      <c r="A3646" s="229" t="str">
        <f t="shared" si="1093"/>
        <v/>
      </c>
      <c r="B3646" s="227" t="str">
        <f t="shared" si="1094"/>
        <v/>
      </c>
      <c r="C3646" s="228"/>
      <c r="D3646" s="229" t="str">
        <f t="shared" si="1095"/>
        <v/>
      </c>
      <c r="E3646" s="230"/>
      <c r="F3646" s="231">
        <f t="shared" si="1096"/>
        <v>0</v>
      </c>
      <c r="G3646" s="296">
        <f t="shared" si="1097"/>
        <v>0</v>
      </c>
    </row>
    <row r="3647" spans="1:7" s="232" customFormat="1" ht="24" customHeight="1" x14ac:dyDescent="0.2">
      <c r="A3647" s="229" t="str">
        <f t="shared" si="1093"/>
        <v/>
      </c>
      <c r="B3647" s="227" t="str">
        <f t="shared" si="1094"/>
        <v/>
      </c>
      <c r="C3647" s="228"/>
      <c r="D3647" s="229" t="str">
        <f t="shared" si="1095"/>
        <v/>
      </c>
      <c r="E3647" s="230"/>
      <c r="F3647" s="231">
        <f t="shared" si="1096"/>
        <v>0</v>
      </c>
      <c r="G3647" s="296">
        <f t="shared" si="1097"/>
        <v>0</v>
      </c>
    </row>
    <row r="3648" spans="1:7" ht="24" customHeight="1" x14ac:dyDescent="0.2">
      <c r="A3648" s="300"/>
      <c r="B3648" s="103"/>
      <c r="C3648" s="97"/>
      <c r="D3648" s="103"/>
      <c r="E3648" s="104"/>
      <c r="F3648" s="368" t="s">
        <v>33</v>
      </c>
      <c r="G3648" s="298">
        <f>SUBTOTAL(9,G3639:G3647)</f>
        <v>0</v>
      </c>
    </row>
    <row r="3649" spans="1:123" ht="24" customHeight="1" x14ac:dyDescent="0.2">
      <c r="A3649" s="301"/>
      <c r="B3649" s="103"/>
      <c r="C3649" s="97"/>
      <c r="D3649" s="103"/>
      <c r="E3649" s="104"/>
      <c r="F3649" s="105"/>
      <c r="G3649" s="299"/>
    </row>
    <row r="3650" spans="1:123" ht="24" customHeight="1" x14ac:dyDescent="0.2">
      <c r="A3650" s="302" t="str">
        <f>B3608</f>
        <v/>
      </c>
      <c r="B3650" s="303" t="str">
        <f>C3608</f>
        <v/>
      </c>
      <c r="C3650" s="111"/>
      <c r="D3650" s="111" t="s">
        <v>34</v>
      </c>
      <c r="E3650" s="112"/>
      <c r="F3650" s="305" t="s">
        <v>35</v>
      </c>
      <c r="G3650" s="304">
        <f>SUBTOTAL(9,G3613:G3649)</f>
        <v>0</v>
      </c>
    </row>
    <row r="3652" spans="1:123" ht="24" customHeight="1" x14ac:dyDescent="0.2">
      <c r="A3652" s="284" t="s">
        <v>37</v>
      </c>
      <c r="B3652" s="285"/>
      <c r="C3652" s="285"/>
      <c r="D3652" s="285"/>
      <c r="E3652" s="285"/>
      <c r="F3652" s="285"/>
      <c r="G3652" s="286"/>
    </row>
    <row r="3653" spans="1:123" ht="24" customHeight="1" x14ac:dyDescent="0.2">
      <c r="A3653" s="287" t="s">
        <v>602</v>
      </c>
      <c r="B3653" s="99" t="str">
        <f>Comitente</f>
        <v>DIRECCION PROVINCIAL REDES DE GAS</v>
      </c>
      <c r="C3653" s="94"/>
      <c r="D3653" s="100"/>
      <c r="E3653" s="100"/>
      <c r="F3653" s="101"/>
      <c r="G3653" s="288"/>
    </row>
    <row r="3654" spans="1:123" ht="24" customHeight="1" x14ac:dyDescent="0.2">
      <c r="A3654" s="287" t="s">
        <v>603</v>
      </c>
      <c r="B3654" s="99">
        <f>Contratista</f>
        <v>0</v>
      </c>
      <c r="C3654" s="95"/>
      <c r="D3654" s="95"/>
      <c r="E3654" s="95"/>
      <c r="F3654" s="102"/>
      <c r="G3654" s="289"/>
    </row>
    <row r="3655" spans="1:123" ht="24" customHeight="1" x14ac:dyDescent="0.2">
      <c r="A3655" s="287" t="s">
        <v>24</v>
      </c>
      <c r="B3655" s="99" t="str">
        <f>Obra</f>
        <v>“SERVICIO de MANTENIMIENTO de las INSTALACIONES de GAS en los ESTABLECIMIENTOS EDUCATIVOS”</v>
      </c>
      <c r="C3655" s="95"/>
      <c r="D3655" s="95"/>
      <c r="E3655" s="95"/>
      <c r="F3655" s="102" t="s">
        <v>38</v>
      </c>
      <c r="G3655" s="290">
        <f>Fecha_Base</f>
        <v>0</v>
      </c>
    </row>
    <row r="3656" spans="1:123" ht="24" customHeight="1" x14ac:dyDescent="0.2">
      <c r="A3656" s="291" t="s">
        <v>601</v>
      </c>
      <c r="B3656" s="96" t="str">
        <f>Ubicación</f>
        <v>DEPARTAMENTO JACHAL A</v>
      </c>
      <c r="C3656" s="96"/>
      <c r="D3656" s="103"/>
      <c r="E3656" s="104"/>
      <c r="F3656" s="105"/>
      <c r="G3656" s="292"/>
    </row>
    <row r="3657" spans="1:123" ht="24" customHeight="1" x14ac:dyDescent="0.2">
      <c r="A3657" s="291" t="s">
        <v>39</v>
      </c>
      <c r="B3657" s="106" t="str">
        <f>IFERROR(VALUE(LEFT(B3658,FIND(".",B3658)-1)),"")</f>
        <v/>
      </c>
      <c r="C3657" s="97" t="str">
        <f>IFERROR(VLOOKUP(B3657,Tabla_CyP,2,FALSE),"")</f>
        <v/>
      </c>
      <c r="D3657" s="97"/>
      <c r="E3657" s="104"/>
      <c r="F3657" s="105"/>
      <c r="G3657" s="292"/>
    </row>
    <row r="3658" spans="1:123" ht="24" customHeight="1" x14ac:dyDescent="0.2">
      <c r="A3658" s="291" t="s">
        <v>25</v>
      </c>
      <c r="B3658" s="107" t="str">
        <f>IFERROR(VLOOKUP(COUNTIF($A$1:A3658,"ANALISIS DE PRECIOS"),Tabla_NumeroItem,2,FALSE),"")</f>
        <v/>
      </c>
      <c r="C3658" s="97" t="str">
        <f>IFERROR(VLOOKUP(B3658,Tabla_CyP,2,FALSE),"")</f>
        <v/>
      </c>
      <c r="D3658" s="103"/>
      <c r="E3658" s="104"/>
      <c r="F3658" s="102" t="s">
        <v>26</v>
      </c>
      <c r="G3658" s="293" t="str">
        <f>IFERROR(VLOOKUP(B3658,Tabla_CyP,4,FALSE),"")</f>
        <v/>
      </c>
    </row>
    <row r="3659" spans="1:123" ht="24" customHeight="1" x14ac:dyDescent="0.2">
      <c r="A3659" s="291"/>
      <c r="B3659" s="96"/>
      <c r="C3659" s="97"/>
      <c r="D3659" s="103"/>
      <c r="E3659" s="104"/>
      <c r="F3659" s="105"/>
      <c r="G3659" s="292"/>
    </row>
    <row r="3660" spans="1:123" ht="24" customHeight="1" x14ac:dyDescent="0.2">
      <c r="A3660" s="389" t="s">
        <v>507</v>
      </c>
      <c r="B3660" s="390"/>
      <c r="C3660" s="391" t="s">
        <v>0</v>
      </c>
      <c r="D3660" s="391" t="s">
        <v>27</v>
      </c>
      <c r="E3660" s="393" t="s">
        <v>28</v>
      </c>
      <c r="F3660" s="387" t="s">
        <v>29</v>
      </c>
      <c r="G3660" s="387" t="s">
        <v>30</v>
      </c>
    </row>
    <row r="3661" spans="1:123" s="109" customFormat="1" ht="24" customHeight="1" x14ac:dyDescent="0.2">
      <c r="A3661" s="108" t="s">
        <v>508</v>
      </c>
      <c r="B3661" s="108" t="s">
        <v>509</v>
      </c>
      <c r="C3661" s="392"/>
      <c r="D3661" s="392"/>
      <c r="E3661" s="394"/>
      <c r="F3661" s="388"/>
      <c r="G3661" s="388"/>
      <c r="H3661" s="233"/>
      <c r="I3661" s="233"/>
      <c r="J3661" s="233"/>
      <c r="K3661" s="233"/>
      <c r="L3661" s="233"/>
      <c r="M3661" s="233"/>
      <c r="N3661" s="233"/>
      <c r="O3661" s="233"/>
      <c r="P3661" s="233"/>
      <c r="Q3661" s="233"/>
      <c r="R3661" s="233"/>
      <c r="S3661" s="233"/>
      <c r="T3661" s="233"/>
      <c r="U3661" s="233"/>
      <c r="V3661" s="233"/>
      <c r="W3661" s="233"/>
      <c r="X3661" s="233"/>
      <c r="Y3661" s="233"/>
      <c r="Z3661" s="233"/>
      <c r="AA3661" s="233"/>
      <c r="AB3661" s="233"/>
      <c r="AC3661" s="233"/>
      <c r="AD3661" s="233"/>
      <c r="AE3661" s="233"/>
      <c r="AF3661" s="233"/>
      <c r="AG3661" s="233"/>
      <c r="AH3661" s="233"/>
      <c r="AI3661" s="233"/>
      <c r="AJ3661" s="233"/>
      <c r="AK3661" s="233"/>
      <c r="AL3661" s="233"/>
      <c r="AM3661" s="233"/>
      <c r="AN3661" s="233"/>
      <c r="AO3661" s="233"/>
      <c r="AP3661" s="233"/>
      <c r="AQ3661" s="233"/>
      <c r="AR3661" s="233"/>
      <c r="AS3661" s="233"/>
      <c r="AT3661" s="233"/>
      <c r="AU3661" s="233"/>
      <c r="AV3661" s="233"/>
      <c r="AW3661" s="233"/>
      <c r="AX3661" s="233"/>
      <c r="AY3661" s="233"/>
      <c r="AZ3661" s="233"/>
      <c r="BA3661" s="233"/>
      <c r="BB3661" s="233"/>
      <c r="BC3661" s="233"/>
      <c r="BD3661" s="233"/>
      <c r="BE3661" s="233"/>
      <c r="BF3661" s="233"/>
      <c r="BG3661" s="233"/>
      <c r="BH3661" s="233"/>
      <c r="BI3661" s="233"/>
      <c r="BJ3661" s="233"/>
      <c r="BK3661" s="233"/>
      <c r="BL3661" s="233"/>
      <c r="BM3661" s="233"/>
      <c r="BN3661" s="233"/>
      <c r="BO3661" s="233"/>
      <c r="BP3661" s="233"/>
      <c r="BQ3661" s="233"/>
      <c r="BR3661" s="233"/>
      <c r="BS3661" s="233"/>
      <c r="BT3661" s="233"/>
      <c r="BU3661" s="233"/>
      <c r="BV3661" s="233"/>
      <c r="BW3661" s="233"/>
      <c r="BX3661" s="233"/>
      <c r="BY3661" s="233"/>
      <c r="BZ3661" s="233"/>
      <c r="CA3661" s="233"/>
      <c r="CB3661" s="233"/>
      <c r="CC3661" s="233"/>
      <c r="CD3661" s="233"/>
      <c r="CE3661" s="233"/>
      <c r="CF3661" s="233"/>
      <c r="CG3661" s="233"/>
      <c r="CH3661" s="233"/>
      <c r="CI3661" s="233"/>
      <c r="CJ3661" s="233"/>
      <c r="CK3661" s="233"/>
      <c r="CL3661" s="233"/>
      <c r="CM3661" s="233"/>
      <c r="CN3661" s="233"/>
      <c r="CO3661" s="233"/>
      <c r="CP3661" s="233"/>
      <c r="CQ3661" s="233"/>
      <c r="CR3661" s="233"/>
      <c r="CS3661" s="233"/>
      <c r="CT3661" s="233"/>
      <c r="CU3661" s="233"/>
      <c r="CV3661" s="233"/>
      <c r="CW3661" s="233"/>
      <c r="CX3661" s="233"/>
      <c r="CY3661" s="233"/>
      <c r="CZ3661" s="233"/>
      <c r="DA3661" s="233"/>
      <c r="DB3661" s="233"/>
      <c r="DC3661" s="233"/>
      <c r="DD3661" s="233"/>
      <c r="DE3661" s="233"/>
      <c r="DF3661" s="233"/>
      <c r="DG3661" s="233"/>
      <c r="DH3661" s="233"/>
      <c r="DI3661" s="233"/>
      <c r="DJ3661" s="233"/>
      <c r="DK3661" s="233"/>
      <c r="DL3661" s="233"/>
      <c r="DM3661" s="233"/>
      <c r="DN3661" s="233"/>
      <c r="DO3661" s="233"/>
      <c r="DP3661" s="233"/>
      <c r="DQ3661" s="233"/>
      <c r="DR3661" s="233"/>
      <c r="DS3661" s="233"/>
    </row>
    <row r="3662" spans="1:123" ht="24" customHeight="1" x14ac:dyDescent="0.2">
      <c r="A3662" s="369"/>
      <c r="B3662" s="110"/>
      <c r="C3662" s="367" t="s">
        <v>604</v>
      </c>
      <c r="D3662" s="111"/>
      <c r="E3662" s="112"/>
      <c r="F3662" s="113"/>
      <c r="G3662" s="295"/>
    </row>
    <row r="3663" spans="1:123" s="232" customFormat="1" ht="24" customHeight="1" x14ac:dyDescent="0.2">
      <c r="A3663" s="229" t="str">
        <f t="shared" ref="A3663:A3676" si="1098">IFERROR(VLOOKUP(C3663,Tabla_Insumos,4,FALSE),"")</f>
        <v/>
      </c>
      <c r="B3663" s="227" t="str">
        <f t="shared" ref="B3663:B3676" si="1099">IFERROR(VLOOKUP(C3663,Tabla_Insumos,5,FALSE),"")</f>
        <v/>
      </c>
      <c r="C3663" s="228"/>
      <c r="D3663" s="229" t="str">
        <f t="shared" ref="D3663:D3676" si="1100">IFERROR(VLOOKUP(C3663,Tabla_Insumos,2,FALSE),"")</f>
        <v/>
      </c>
      <c r="E3663" s="230"/>
      <c r="F3663" s="231">
        <f t="shared" ref="F3663:F3676" si="1101">IFERROR(VLOOKUP(C3663,Tabla_Insumos,3,FALSE),0)</f>
        <v>0</v>
      </c>
      <c r="G3663" s="296">
        <f>ROUND(E3663*F3663,2)</f>
        <v>0</v>
      </c>
    </row>
    <row r="3664" spans="1:123" s="232" customFormat="1" ht="24" customHeight="1" x14ac:dyDescent="0.2">
      <c r="A3664" s="229" t="str">
        <f t="shared" si="1098"/>
        <v/>
      </c>
      <c r="B3664" s="227" t="str">
        <f t="shared" si="1099"/>
        <v/>
      </c>
      <c r="C3664" s="228"/>
      <c r="D3664" s="229" t="str">
        <f t="shared" si="1100"/>
        <v/>
      </c>
      <c r="E3664" s="230"/>
      <c r="F3664" s="231">
        <f t="shared" si="1101"/>
        <v>0</v>
      </c>
      <c r="G3664" s="296">
        <f t="shared" ref="G3664:G3676" si="1102">ROUND(E3664*F3664,2)</f>
        <v>0</v>
      </c>
    </row>
    <row r="3665" spans="1:7" s="232" customFormat="1" ht="24" customHeight="1" x14ac:dyDescent="0.2">
      <c r="A3665" s="229" t="str">
        <f t="shared" si="1098"/>
        <v/>
      </c>
      <c r="B3665" s="227" t="str">
        <f t="shared" si="1099"/>
        <v/>
      </c>
      <c r="C3665" s="228"/>
      <c r="D3665" s="229" t="str">
        <f t="shared" si="1100"/>
        <v/>
      </c>
      <c r="E3665" s="230"/>
      <c r="F3665" s="231">
        <f t="shared" si="1101"/>
        <v>0</v>
      </c>
      <c r="G3665" s="296">
        <f t="shared" si="1102"/>
        <v>0</v>
      </c>
    </row>
    <row r="3666" spans="1:7" s="232" customFormat="1" ht="24" customHeight="1" x14ac:dyDescent="0.2">
      <c r="A3666" s="229" t="str">
        <f t="shared" si="1098"/>
        <v/>
      </c>
      <c r="B3666" s="227" t="str">
        <f t="shared" si="1099"/>
        <v/>
      </c>
      <c r="C3666" s="228"/>
      <c r="D3666" s="229" t="str">
        <f t="shared" si="1100"/>
        <v/>
      </c>
      <c r="E3666" s="230"/>
      <c r="F3666" s="231">
        <f t="shared" si="1101"/>
        <v>0</v>
      </c>
      <c r="G3666" s="296">
        <f t="shared" si="1102"/>
        <v>0</v>
      </c>
    </row>
    <row r="3667" spans="1:7" s="232" customFormat="1" ht="24" customHeight="1" x14ac:dyDescent="0.2">
      <c r="A3667" s="229" t="str">
        <f t="shared" si="1098"/>
        <v/>
      </c>
      <c r="B3667" s="227" t="str">
        <f t="shared" si="1099"/>
        <v/>
      </c>
      <c r="C3667" s="228"/>
      <c r="D3667" s="229" t="str">
        <f t="shared" si="1100"/>
        <v/>
      </c>
      <c r="E3667" s="230"/>
      <c r="F3667" s="231">
        <f t="shared" si="1101"/>
        <v>0</v>
      </c>
      <c r="G3667" s="296">
        <f t="shared" si="1102"/>
        <v>0</v>
      </c>
    </row>
    <row r="3668" spans="1:7" s="232" customFormat="1" ht="24" customHeight="1" x14ac:dyDescent="0.2">
      <c r="A3668" s="229" t="str">
        <f t="shared" si="1098"/>
        <v/>
      </c>
      <c r="B3668" s="227" t="str">
        <f t="shared" si="1099"/>
        <v/>
      </c>
      <c r="C3668" s="228"/>
      <c r="D3668" s="229" t="str">
        <f t="shared" si="1100"/>
        <v/>
      </c>
      <c r="E3668" s="230"/>
      <c r="F3668" s="231">
        <f t="shared" si="1101"/>
        <v>0</v>
      </c>
      <c r="G3668" s="296">
        <f t="shared" si="1102"/>
        <v>0</v>
      </c>
    </row>
    <row r="3669" spans="1:7" s="232" customFormat="1" ht="24" customHeight="1" x14ac:dyDescent="0.2">
      <c r="A3669" s="229" t="str">
        <f t="shared" si="1098"/>
        <v/>
      </c>
      <c r="B3669" s="227" t="str">
        <f t="shared" si="1099"/>
        <v/>
      </c>
      <c r="C3669" s="228"/>
      <c r="D3669" s="229" t="str">
        <f t="shared" si="1100"/>
        <v/>
      </c>
      <c r="E3669" s="230"/>
      <c r="F3669" s="231">
        <f t="shared" si="1101"/>
        <v>0</v>
      </c>
      <c r="G3669" s="296">
        <f t="shared" si="1102"/>
        <v>0</v>
      </c>
    </row>
    <row r="3670" spans="1:7" s="232" customFormat="1" ht="24" customHeight="1" x14ac:dyDescent="0.2">
      <c r="A3670" s="229" t="str">
        <f t="shared" si="1098"/>
        <v/>
      </c>
      <c r="B3670" s="227" t="str">
        <f t="shared" si="1099"/>
        <v/>
      </c>
      <c r="C3670" s="228"/>
      <c r="D3670" s="229" t="str">
        <f t="shared" si="1100"/>
        <v/>
      </c>
      <c r="E3670" s="230"/>
      <c r="F3670" s="231">
        <f t="shared" si="1101"/>
        <v>0</v>
      </c>
      <c r="G3670" s="296">
        <f t="shared" si="1102"/>
        <v>0</v>
      </c>
    </row>
    <row r="3671" spans="1:7" s="232" customFormat="1" ht="24" customHeight="1" x14ac:dyDescent="0.2">
      <c r="A3671" s="229" t="str">
        <f t="shared" si="1098"/>
        <v/>
      </c>
      <c r="B3671" s="227" t="str">
        <f t="shared" si="1099"/>
        <v/>
      </c>
      <c r="C3671" s="228"/>
      <c r="D3671" s="229" t="str">
        <f t="shared" si="1100"/>
        <v/>
      </c>
      <c r="E3671" s="230"/>
      <c r="F3671" s="231">
        <f t="shared" si="1101"/>
        <v>0</v>
      </c>
      <c r="G3671" s="296">
        <f t="shared" si="1102"/>
        <v>0</v>
      </c>
    </row>
    <row r="3672" spans="1:7" s="232" customFormat="1" ht="24" customHeight="1" x14ac:dyDescent="0.2">
      <c r="A3672" s="229" t="str">
        <f t="shared" si="1098"/>
        <v/>
      </c>
      <c r="B3672" s="227" t="str">
        <f t="shared" si="1099"/>
        <v/>
      </c>
      <c r="C3672" s="228"/>
      <c r="D3672" s="229" t="str">
        <f t="shared" si="1100"/>
        <v/>
      </c>
      <c r="E3672" s="230"/>
      <c r="F3672" s="231">
        <f t="shared" si="1101"/>
        <v>0</v>
      </c>
      <c r="G3672" s="296">
        <f t="shared" si="1102"/>
        <v>0</v>
      </c>
    </row>
    <row r="3673" spans="1:7" s="232" customFormat="1" ht="24" customHeight="1" x14ac:dyDescent="0.2">
      <c r="A3673" s="229" t="str">
        <f t="shared" si="1098"/>
        <v/>
      </c>
      <c r="B3673" s="227" t="str">
        <f t="shared" si="1099"/>
        <v/>
      </c>
      <c r="C3673" s="228"/>
      <c r="D3673" s="229" t="str">
        <f t="shared" si="1100"/>
        <v/>
      </c>
      <c r="E3673" s="230"/>
      <c r="F3673" s="231">
        <f t="shared" si="1101"/>
        <v>0</v>
      </c>
      <c r="G3673" s="296">
        <f t="shared" si="1102"/>
        <v>0</v>
      </c>
    </row>
    <row r="3674" spans="1:7" s="232" customFormat="1" ht="24" customHeight="1" x14ac:dyDescent="0.2">
      <c r="A3674" s="229" t="str">
        <f t="shared" si="1098"/>
        <v/>
      </c>
      <c r="B3674" s="227" t="str">
        <f t="shared" si="1099"/>
        <v/>
      </c>
      <c r="C3674" s="228"/>
      <c r="D3674" s="229" t="str">
        <f t="shared" si="1100"/>
        <v/>
      </c>
      <c r="E3674" s="230"/>
      <c r="F3674" s="231">
        <f t="shared" si="1101"/>
        <v>0</v>
      </c>
      <c r="G3674" s="296">
        <f t="shared" si="1102"/>
        <v>0</v>
      </c>
    </row>
    <row r="3675" spans="1:7" s="232" customFormat="1" ht="24" customHeight="1" x14ac:dyDescent="0.2">
      <c r="A3675" s="229" t="str">
        <f t="shared" si="1098"/>
        <v/>
      </c>
      <c r="B3675" s="227" t="str">
        <f t="shared" si="1099"/>
        <v/>
      </c>
      <c r="C3675" s="228"/>
      <c r="D3675" s="229" t="str">
        <f t="shared" si="1100"/>
        <v/>
      </c>
      <c r="E3675" s="230"/>
      <c r="F3675" s="231">
        <f t="shared" si="1101"/>
        <v>0</v>
      </c>
      <c r="G3675" s="296">
        <f t="shared" si="1102"/>
        <v>0</v>
      </c>
    </row>
    <row r="3676" spans="1:7" s="232" customFormat="1" ht="24" customHeight="1" x14ac:dyDescent="0.2">
      <c r="A3676" s="229" t="str">
        <f t="shared" si="1098"/>
        <v/>
      </c>
      <c r="B3676" s="227" t="str">
        <f t="shared" si="1099"/>
        <v/>
      </c>
      <c r="C3676" s="228"/>
      <c r="D3676" s="229" t="str">
        <f t="shared" si="1100"/>
        <v/>
      </c>
      <c r="E3676" s="230"/>
      <c r="F3676" s="231">
        <f t="shared" si="1101"/>
        <v>0</v>
      </c>
      <c r="G3676" s="296">
        <f t="shared" si="1102"/>
        <v>0</v>
      </c>
    </row>
    <row r="3677" spans="1:7" ht="24" customHeight="1" x14ac:dyDescent="0.2">
      <c r="A3677" s="297"/>
      <c r="B3677" s="97"/>
      <c r="C3677" s="97"/>
      <c r="D3677" s="103"/>
      <c r="E3677" s="104"/>
      <c r="F3677" s="368" t="s">
        <v>31</v>
      </c>
      <c r="G3677" s="298">
        <f>SUBTOTAL(9,G3663:G3676)</f>
        <v>0</v>
      </c>
    </row>
    <row r="3678" spans="1:7" ht="24" customHeight="1" x14ac:dyDescent="0.2">
      <c r="A3678" s="297"/>
      <c r="B3678" s="97"/>
      <c r="C3678" s="366" t="s">
        <v>605</v>
      </c>
      <c r="D3678" s="103"/>
      <c r="E3678" s="104"/>
      <c r="F3678" s="105"/>
      <c r="G3678" s="299"/>
    </row>
    <row r="3679" spans="1:7" s="232" customFormat="1" ht="24" customHeight="1" x14ac:dyDescent="0.2">
      <c r="A3679" s="229" t="str">
        <f t="shared" ref="A3679:A3686" si="1103">IFERROR(VLOOKUP(C3679,Tabla_Insumos,4,FALSE),"")</f>
        <v/>
      </c>
      <c r="B3679" s="227">
        <f t="shared" ref="B3679:B3686" si="1104">IFERROR(VLOOKUP(A3679,Tabla_Indices,5,FALSE),"")</f>
        <v>0</v>
      </c>
      <c r="C3679" s="228"/>
      <c r="D3679" s="229" t="str">
        <f t="shared" ref="D3679:D3686" si="1105">IFERROR(VLOOKUP(C3679,Tabla_Insumos,2,FALSE),"")</f>
        <v/>
      </c>
      <c r="E3679" s="230"/>
      <c r="F3679" s="231">
        <f t="shared" ref="F3679:F3686" si="1106">IFERROR(VLOOKUP(C3679,Tabla_Insumos,3,FALSE),0)</f>
        <v>0</v>
      </c>
      <c r="G3679" s="296">
        <f>ROUND(E3679*F3679,2)</f>
        <v>0</v>
      </c>
    </row>
    <row r="3680" spans="1:7" s="232" customFormat="1" ht="24" customHeight="1" x14ac:dyDescent="0.2">
      <c r="A3680" s="229" t="str">
        <f t="shared" si="1103"/>
        <v/>
      </c>
      <c r="B3680" s="227">
        <f t="shared" si="1104"/>
        <v>0</v>
      </c>
      <c r="C3680" s="228"/>
      <c r="D3680" s="229" t="str">
        <f t="shared" si="1105"/>
        <v/>
      </c>
      <c r="E3680" s="230"/>
      <c r="F3680" s="231">
        <f t="shared" si="1106"/>
        <v>0</v>
      </c>
      <c r="G3680" s="296">
        <f>ROUND(E3680*F3680,2)</f>
        <v>0</v>
      </c>
    </row>
    <row r="3681" spans="1:7" s="232" customFormat="1" ht="24" customHeight="1" x14ac:dyDescent="0.2">
      <c r="A3681" s="229" t="str">
        <f t="shared" si="1103"/>
        <v/>
      </c>
      <c r="B3681" s="227">
        <f t="shared" si="1104"/>
        <v>0</v>
      </c>
      <c r="C3681" s="228"/>
      <c r="D3681" s="229" t="str">
        <f t="shared" si="1105"/>
        <v/>
      </c>
      <c r="E3681" s="230"/>
      <c r="F3681" s="231">
        <f t="shared" si="1106"/>
        <v>0</v>
      </c>
      <c r="G3681" s="296">
        <f t="shared" ref="G3681:G3686" si="1107">ROUND(E3681*F3681,2)</f>
        <v>0</v>
      </c>
    </row>
    <row r="3682" spans="1:7" s="232" customFormat="1" ht="24" customHeight="1" x14ac:dyDescent="0.2">
      <c r="A3682" s="229" t="str">
        <f t="shared" si="1103"/>
        <v/>
      </c>
      <c r="B3682" s="227">
        <f t="shared" si="1104"/>
        <v>0</v>
      </c>
      <c r="C3682" s="228"/>
      <c r="D3682" s="229" t="str">
        <f t="shared" si="1105"/>
        <v/>
      </c>
      <c r="E3682" s="230"/>
      <c r="F3682" s="231">
        <f t="shared" si="1106"/>
        <v>0</v>
      </c>
      <c r="G3682" s="296">
        <f t="shared" si="1107"/>
        <v>0</v>
      </c>
    </row>
    <row r="3683" spans="1:7" s="232" customFormat="1" ht="24" customHeight="1" x14ac:dyDescent="0.2">
      <c r="A3683" s="229" t="str">
        <f t="shared" si="1103"/>
        <v/>
      </c>
      <c r="B3683" s="227">
        <f t="shared" si="1104"/>
        <v>0</v>
      </c>
      <c r="C3683" s="228"/>
      <c r="D3683" s="229" t="str">
        <f t="shared" si="1105"/>
        <v/>
      </c>
      <c r="E3683" s="230"/>
      <c r="F3683" s="231">
        <f t="shared" si="1106"/>
        <v>0</v>
      </c>
      <c r="G3683" s="296">
        <f t="shared" si="1107"/>
        <v>0</v>
      </c>
    </row>
    <row r="3684" spans="1:7" s="232" customFormat="1" ht="24" customHeight="1" x14ac:dyDescent="0.2">
      <c r="A3684" s="229" t="str">
        <f t="shared" si="1103"/>
        <v/>
      </c>
      <c r="B3684" s="227">
        <f t="shared" si="1104"/>
        <v>0</v>
      </c>
      <c r="C3684" s="228"/>
      <c r="D3684" s="229" t="str">
        <f t="shared" si="1105"/>
        <v/>
      </c>
      <c r="E3684" s="230"/>
      <c r="F3684" s="231">
        <f t="shared" si="1106"/>
        <v>0</v>
      </c>
      <c r="G3684" s="296">
        <f t="shared" si="1107"/>
        <v>0</v>
      </c>
    </row>
    <row r="3685" spans="1:7" s="232" customFormat="1" ht="24" customHeight="1" x14ac:dyDescent="0.2">
      <c r="A3685" s="229" t="str">
        <f t="shared" si="1103"/>
        <v/>
      </c>
      <c r="B3685" s="227">
        <f t="shared" si="1104"/>
        <v>0</v>
      </c>
      <c r="C3685" s="228"/>
      <c r="D3685" s="229" t="str">
        <f t="shared" si="1105"/>
        <v/>
      </c>
      <c r="E3685" s="230"/>
      <c r="F3685" s="231">
        <f t="shared" si="1106"/>
        <v>0</v>
      </c>
      <c r="G3685" s="296">
        <f t="shared" si="1107"/>
        <v>0</v>
      </c>
    </row>
    <row r="3686" spans="1:7" s="232" customFormat="1" ht="24" customHeight="1" x14ac:dyDescent="0.2">
      <c r="A3686" s="229" t="str">
        <f t="shared" si="1103"/>
        <v/>
      </c>
      <c r="B3686" s="227">
        <f t="shared" si="1104"/>
        <v>0</v>
      </c>
      <c r="C3686" s="228"/>
      <c r="D3686" s="229" t="str">
        <f t="shared" si="1105"/>
        <v/>
      </c>
      <c r="E3686" s="230"/>
      <c r="F3686" s="231">
        <f t="shared" si="1106"/>
        <v>0</v>
      </c>
      <c r="G3686" s="296">
        <f t="shared" si="1107"/>
        <v>0</v>
      </c>
    </row>
    <row r="3687" spans="1:7" ht="24" customHeight="1" x14ac:dyDescent="0.2">
      <c r="A3687" s="297"/>
      <c r="B3687" s="97"/>
      <c r="C3687" s="97"/>
      <c r="D3687" s="103"/>
      <c r="E3687" s="104"/>
      <c r="F3687" s="368" t="s">
        <v>32</v>
      </c>
      <c r="G3687" s="298">
        <f>SUBTOTAL(9,G3679:G3686)</f>
        <v>0</v>
      </c>
    </row>
    <row r="3688" spans="1:7" ht="24" customHeight="1" x14ac:dyDescent="0.2">
      <c r="A3688" s="297"/>
      <c r="B3688" s="97"/>
      <c r="C3688" s="366" t="s">
        <v>606</v>
      </c>
      <c r="D3688" s="103"/>
      <c r="E3688" s="104"/>
      <c r="F3688" s="105"/>
      <c r="G3688" s="299"/>
    </row>
    <row r="3689" spans="1:7" s="232" customFormat="1" ht="24" customHeight="1" x14ac:dyDescent="0.2">
      <c r="A3689" s="229" t="str">
        <f t="shared" ref="A3689:A3697" si="1108">IFERROR(VLOOKUP(C3689,Tabla_Insumos,4,FALSE),"")</f>
        <v/>
      </c>
      <c r="B3689" s="227" t="str">
        <f t="shared" ref="B3689:B3697" si="1109">IFERROR(VLOOKUP(C3689,Tabla_Insumos,5,FALSE),"")</f>
        <v/>
      </c>
      <c r="C3689" s="228"/>
      <c r="D3689" s="229" t="str">
        <f t="shared" ref="D3689:D3697" si="1110">IFERROR(VLOOKUP(C3689,Tabla_Insumos,2,FALSE),"")</f>
        <v/>
      </c>
      <c r="E3689" s="230"/>
      <c r="F3689" s="231">
        <f t="shared" ref="F3689:F3697" si="1111">IFERROR(VLOOKUP(C3689,Tabla_Insumos,3,FALSE),0)</f>
        <v>0</v>
      </c>
      <c r="G3689" s="296">
        <f t="shared" ref="G3689:G3697" si="1112">ROUND(E3689*F3689,2)</f>
        <v>0</v>
      </c>
    </row>
    <row r="3690" spans="1:7" s="232" customFormat="1" ht="24" customHeight="1" x14ac:dyDescent="0.2">
      <c r="A3690" s="229" t="str">
        <f t="shared" si="1108"/>
        <v/>
      </c>
      <c r="B3690" s="227" t="str">
        <f t="shared" si="1109"/>
        <v/>
      </c>
      <c r="C3690" s="228"/>
      <c r="D3690" s="229" t="str">
        <f t="shared" si="1110"/>
        <v/>
      </c>
      <c r="E3690" s="230"/>
      <c r="F3690" s="231">
        <f t="shared" si="1111"/>
        <v>0</v>
      </c>
      <c r="G3690" s="296">
        <f t="shared" si="1112"/>
        <v>0</v>
      </c>
    </row>
    <row r="3691" spans="1:7" s="232" customFormat="1" ht="24" customHeight="1" x14ac:dyDescent="0.2">
      <c r="A3691" s="229" t="str">
        <f t="shared" si="1108"/>
        <v/>
      </c>
      <c r="B3691" s="227" t="str">
        <f t="shared" si="1109"/>
        <v/>
      </c>
      <c r="C3691" s="228"/>
      <c r="D3691" s="229" t="str">
        <f t="shared" si="1110"/>
        <v/>
      </c>
      <c r="E3691" s="230"/>
      <c r="F3691" s="231">
        <f t="shared" si="1111"/>
        <v>0</v>
      </c>
      <c r="G3691" s="296">
        <f t="shared" si="1112"/>
        <v>0</v>
      </c>
    </row>
    <row r="3692" spans="1:7" s="232" customFormat="1" ht="24" customHeight="1" x14ac:dyDescent="0.2">
      <c r="A3692" s="229" t="str">
        <f t="shared" si="1108"/>
        <v/>
      </c>
      <c r="B3692" s="227" t="str">
        <f t="shared" si="1109"/>
        <v/>
      </c>
      <c r="C3692" s="228"/>
      <c r="D3692" s="229" t="str">
        <f t="shared" si="1110"/>
        <v/>
      </c>
      <c r="E3692" s="230"/>
      <c r="F3692" s="231">
        <f t="shared" si="1111"/>
        <v>0</v>
      </c>
      <c r="G3692" s="296">
        <f t="shared" si="1112"/>
        <v>0</v>
      </c>
    </row>
    <row r="3693" spans="1:7" s="232" customFormat="1" ht="24" customHeight="1" x14ac:dyDescent="0.2">
      <c r="A3693" s="229" t="str">
        <f t="shared" si="1108"/>
        <v/>
      </c>
      <c r="B3693" s="227" t="str">
        <f t="shared" si="1109"/>
        <v/>
      </c>
      <c r="C3693" s="228"/>
      <c r="D3693" s="229" t="str">
        <f t="shared" si="1110"/>
        <v/>
      </c>
      <c r="E3693" s="230"/>
      <c r="F3693" s="231">
        <f t="shared" si="1111"/>
        <v>0</v>
      </c>
      <c r="G3693" s="296">
        <f t="shared" si="1112"/>
        <v>0</v>
      </c>
    </row>
    <row r="3694" spans="1:7" s="232" customFormat="1" ht="24" customHeight="1" x14ac:dyDescent="0.2">
      <c r="A3694" s="229" t="str">
        <f t="shared" si="1108"/>
        <v/>
      </c>
      <c r="B3694" s="227" t="str">
        <f t="shared" si="1109"/>
        <v/>
      </c>
      <c r="C3694" s="228"/>
      <c r="D3694" s="229" t="str">
        <f t="shared" si="1110"/>
        <v/>
      </c>
      <c r="E3694" s="230"/>
      <c r="F3694" s="231">
        <f t="shared" si="1111"/>
        <v>0</v>
      </c>
      <c r="G3694" s="296">
        <f t="shared" si="1112"/>
        <v>0</v>
      </c>
    </row>
    <row r="3695" spans="1:7" s="232" customFormat="1" ht="24" customHeight="1" x14ac:dyDescent="0.2">
      <c r="A3695" s="229" t="str">
        <f t="shared" si="1108"/>
        <v/>
      </c>
      <c r="B3695" s="227" t="str">
        <f t="shared" si="1109"/>
        <v/>
      </c>
      <c r="C3695" s="228"/>
      <c r="D3695" s="229" t="str">
        <f t="shared" si="1110"/>
        <v/>
      </c>
      <c r="E3695" s="230"/>
      <c r="F3695" s="231">
        <f t="shared" si="1111"/>
        <v>0</v>
      </c>
      <c r="G3695" s="296">
        <f t="shared" si="1112"/>
        <v>0</v>
      </c>
    </row>
    <row r="3696" spans="1:7" s="232" customFormat="1" ht="24" customHeight="1" x14ac:dyDescent="0.2">
      <c r="A3696" s="229" t="str">
        <f t="shared" si="1108"/>
        <v/>
      </c>
      <c r="B3696" s="227" t="str">
        <f t="shared" si="1109"/>
        <v/>
      </c>
      <c r="C3696" s="228"/>
      <c r="D3696" s="229" t="str">
        <f t="shared" si="1110"/>
        <v/>
      </c>
      <c r="E3696" s="230"/>
      <c r="F3696" s="231">
        <f t="shared" si="1111"/>
        <v>0</v>
      </c>
      <c r="G3696" s="296">
        <f t="shared" si="1112"/>
        <v>0</v>
      </c>
    </row>
    <row r="3697" spans="1:123" s="232" customFormat="1" ht="24" customHeight="1" x14ac:dyDescent="0.2">
      <c r="A3697" s="229" t="str">
        <f t="shared" si="1108"/>
        <v/>
      </c>
      <c r="B3697" s="227" t="str">
        <f t="shared" si="1109"/>
        <v/>
      </c>
      <c r="C3697" s="228"/>
      <c r="D3697" s="229" t="str">
        <f t="shared" si="1110"/>
        <v/>
      </c>
      <c r="E3697" s="230"/>
      <c r="F3697" s="231">
        <f t="shared" si="1111"/>
        <v>0</v>
      </c>
      <c r="G3697" s="296">
        <f t="shared" si="1112"/>
        <v>0</v>
      </c>
    </row>
    <row r="3698" spans="1:123" ht="24" customHeight="1" x14ac:dyDescent="0.2">
      <c r="A3698" s="300"/>
      <c r="B3698" s="103"/>
      <c r="C3698" s="97"/>
      <c r="D3698" s="103"/>
      <c r="E3698" s="104"/>
      <c r="F3698" s="368" t="s">
        <v>33</v>
      </c>
      <c r="G3698" s="298">
        <f>SUBTOTAL(9,G3689:G3697)</f>
        <v>0</v>
      </c>
    </row>
    <row r="3699" spans="1:123" ht="24" customHeight="1" x14ac:dyDescent="0.2">
      <c r="A3699" s="301"/>
      <c r="B3699" s="103"/>
      <c r="C3699" s="97"/>
      <c r="D3699" s="103"/>
      <c r="E3699" s="104"/>
      <c r="F3699" s="105"/>
      <c r="G3699" s="299"/>
    </row>
    <row r="3700" spans="1:123" ht="24" customHeight="1" x14ac:dyDescent="0.2">
      <c r="A3700" s="302" t="str">
        <f>B3658</f>
        <v/>
      </c>
      <c r="B3700" s="303" t="str">
        <f>C3658</f>
        <v/>
      </c>
      <c r="C3700" s="111"/>
      <c r="D3700" s="111" t="s">
        <v>34</v>
      </c>
      <c r="E3700" s="112"/>
      <c r="F3700" s="305" t="s">
        <v>35</v>
      </c>
      <c r="G3700" s="304">
        <f>SUBTOTAL(9,G3663:G3699)</f>
        <v>0</v>
      </c>
    </row>
    <row r="3702" spans="1:123" ht="24" customHeight="1" x14ac:dyDescent="0.2">
      <c r="A3702" s="284" t="s">
        <v>37</v>
      </c>
      <c r="B3702" s="285"/>
      <c r="C3702" s="285"/>
      <c r="D3702" s="285"/>
      <c r="E3702" s="285"/>
      <c r="F3702" s="285"/>
      <c r="G3702" s="286"/>
    </row>
    <row r="3703" spans="1:123" ht="24" customHeight="1" x14ac:dyDescent="0.2">
      <c r="A3703" s="287" t="s">
        <v>602</v>
      </c>
      <c r="B3703" s="99" t="str">
        <f>Comitente</f>
        <v>DIRECCION PROVINCIAL REDES DE GAS</v>
      </c>
      <c r="C3703" s="94"/>
      <c r="D3703" s="100"/>
      <c r="E3703" s="100"/>
      <c r="F3703" s="101"/>
      <c r="G3703" s="288"/>
    </row>
    <row r="3704" spans="1:123" ht="24" customHeight="1" x14ac:dyDescent="0.2">
      <c r="A3704" s="287" t="s">
        <v>603</v>
      </c>
      <c r="B3704" s="99">
        <f>Contratista</f>
        <v>0</v>
      </c>
      <c r="C3704" s="95"/>
      <c r="D3704" s="95"/>
      <c r="E3704" s="95"/>
      <c r="F3704" s="102"/>
      <c r="G3704" s="289"/>
    </row>
    <row r="3705" spans="1:123" ht="24" customHeight="1" x14ac:dyDescent="0.2">
      <c r="A3705" s="287" t="s">
        <v>24</v>
      </c>
      <c r="B3705" s="99" t="str">
        <f>Obra</f>
        <v>“SERVICIO de MANTENIMIENTO de las INSTALACIONES de GAS en los ESTABLECIMIENTOS EDUCATIVOS”</v>
      </c>
      <c r="C3705" s="95"/>
      <c r="D3705" s="95"/>
      <c r="E3705" s="95"/>
      <c r="F3705" s="102" t="s">
        <v>38</v>
      </c>
      <c r="G3705" s="290">
        <f>Fecha_Base</f>
        <v>0</v>
      </c>
    </row>
    <row r="3706" spans="1:123" ht="24" customHeight="1" x14ac:dyDescent="0.2">
      <c r="A3706" s="291" t="s">
        <v>601</v>
      </c>
      <c r="B3706" s="96" t="str">
        <f>Ubicación</f>
        <v>DEPARTAMENTO JACHAL A</v>
      </c>
      <c r="C3706" s="96"/>
      <c r="D3706" s="103"/>
      <c r="E3706" s="104"/>
      <c r="F3706" s="105"/>
      <c r="G3706" s="292"/>
    </row>
    <row r="3707" spans="1:123" ht="24" customHeight="1" x14ac:dyDescent="0.2">
      <c r="A3707" s="291" t="s">
        <v>39</v>
      </c>
      <c r="B3707" s="106" t="str">
        <f>IFERROR(VALUE(LEFT(B3708,FIND(".",B3708)-1)),"")</f>
        <v/>
      </c>
      <c r="C3707" s="97" t="str">
        <f>IFERROR(VLOOKUP(B3707,Tabla_CyP,2,FALSE),"")</f>
        <v/>
      </c>
      <c r="D3707" s="97"/>
      <c r="E3707" s="104"/>
      <c r="F3707" s="105"/>
      <c r="G3707" s="292"/>
    </row>
    <row r="3708" spans="1:123" ht="24" customHeight="1" x14ac:dyDescent="0.2">
      <c r="A3708" s="291" t="s">
        <v>25</v>
      </c>
      <c r="B3708" s="107" t="str">
        <f>IFERROR(VLOOKUP(COUNTIF($A$1:A3708,"ANALISIS DE PRECIOS"),Tabla_NumeroItem,2,FALSE),"")</f>
        <v/>
      </c>
      <c r="C3708" s="97" t="str">
        <f>IFERROR(VLOOKUP(B3708,Tabla_CyP,2,FALSE),"")</f>
        <v/>
      </c>
      <c r="D3708" s="103"/>
      <c r="E3708" s="104"/>
      <c r="F3708" s="102" t="s">
        <v>26</v>
      </c>
      <c r="G3708" s="293" t="str">
        <f>IFERROR(VLOOKUP(B3708,Tabla_CyP,4,FALSE),"")</f>
        <v/>
      </c>
    </row>
    <row r="3709" spans="1:123" ht="24" customHeight="1" x14ac:dyDescent="0.2">
      <c r="A3709" s="291"/>
      <c r="B3709" s="96"/>
      <c r="C3709" s="97"/>
      <c r="D3709" s="103"/>
      <c r="E3709" s="104"/>
      <c r="F3709" s="105"/>
      <c r="G3709" s="292"/>
    </row>
    <row r="3710" spans="1:123" ht="24" customHeight="1" x14ac:dyDescent="0.2">
      <c r="A3710" s="389" t="s">
        <v>507</v>
      </c>
      <c r="B3710" s="390"/>
      <c r="C3710" s="391" t="s">
        <v>0</v>
      </c>
      <c r="D3710" s="391" t="s">
        <v>27</v>
      </c>
      <c r="E3710" s="393" t="s">
        <v>28</v>
      </c>
      <c r="F3710" s="387" t="s">
        <v>29</v>
      </c>
      <c r="G3710" s="387" t="s">
        <v>30</v>
      </c>
    </row>
    <row r="3711" spans="1:123" s="109" customFormat="1" ht="24" customHeight="1" x14ac:dyDescent="0.2">
      <c r="A3711" s="108" t="s">
        <v>508</v>
      </c>
      <c r="B3711" s="108" t="s">
        <v>509</v>
      </c>
      <c r="C3711" s="392"/>
      <c r="D3711" s="392"/>
      <c r="E3711" s="394"/>
      <c r="F3711" s="388"/>
      <c r="G3711" s="388"/>
      <c r="H3711" s="233"/>
      <c r="I3711" s="233"/>
      <c r="J3711" s="233"/>
      <c r="K3711" s="233"/>
      <c r="L3711" s="233"/>
      <c r="M3711" s="233"/>
      <c r="N3711" s="233"/>
      <c r="O3711" s="233"/>
      <c r="P3711" s="233"/>
      <c r="Q3711" s="233"/>
      <c r="R3711" s="233"/>
      <c r="S3711" s="233"/>
      <c r="T3711" s="233"/>
      <c r="U3711" s="233"/>
      <c r="V3711" s="233"/>
      <c r="W3711" s="233"/>
      <c r="X3711" s="233"/>
      <c r="Y3711" s="233"/>
      <c r="Z3711" s="233"/>
      <c r="AA3711" s="233"/>
      <c r="AB3711" s="233"/>
      <c r="AC3711" s="233"/>
      <c r="AD3711" s="233"/>
      <c r="AE3711" s="233"/>
      <c r="AF3711" s="233"/>
      <c r="AG3711" s="233"/>
      <c r="AH3711" s="233"/>
      <c r="AI3711" s="233"/>
      <c r="AJ3711" s="233"/>
      <c r="AK3711" s="233"/>
      <c r="AL3711" s="233"/>
      <c r="AM3711" s="233"/>
      <c r="AN3711" s="233"/>
      <c r="AO3711" s="233"/>
      <c r="AP3711" s="233"/>
      <c r="AQ3711" s="233"/>
      <c r="AR3711" s="233"/>
      <c r="AS3711" s="233"/>
      <c r="AT3711" s="233"/>
      <c r="AU3711" s="233"/>
      <c r="AV3711" s="233"/>
      <c r="AW3711" s="233"/>
      <c r="AX3711" s="233"/>
      <c r="AY3711" s="233"/>
      <c r="AZ3711" s="233"/>
      <c r="BA3711" s="233"/>
      <c r="BB3711" s="233"/>
      <c r="BC3711" s="233"/>
      <c r="BD3711" s="233"/>
      <c r="BE3711" s="233"/>
      <c r="BF3711" s="233"/>
      <c r="BG3711" s="233"/>
      <c r="BH3711" s="233"/>
      <c r="BI3711" s="233"/>
      <c r="BJ3711" s="233"/>
      <c r="BK3711" s="233"/>
      <c r="BL3711" s="233"/>
      <c r="BM3711" s="233"/>
      <c r="BN3711" s="233"/>
      <c r="BO3711" s="233"/>
      <c r="BP3711" s="233"/>
      <c r="BQ3711" s="233"/>
      <c r="BR3711" s="233"/>
      <c r="BS3711" s="233"/>
      <c r="BT3711" s="233"/>
      <c r="BU3711" s="233"/>
      <c r="BV3711" s="233"/>
      <c r="BW3711" s="233"/>
      <c r="BX3711" s="233"/>
      <c r="BY3711" s="233"/>
      <c r="BZ3711" s="233"/>
      <c r="CA3711" s="233"/>
      <c r="CB3711" s="233"/>
      <c r="CC3711" s="233"/>
      <c r="CD3711" s="233"/>
      <c r="CE3711" s="233"/>
      <c r="CF3711" s="233"/>
      <c r="CG3711" s="233"/>
      <c r="CH3711" s="233"/>
      <c r="CI3711" s="233"/>
      <c r="CJ3711" s="233"/>
      <c r="CK3711" s="233"/>
      <c r="CL3711" s="233"/>
      <c r="CM3711" s="233"/>
      <c r="CN3711" s="233"/>
      <c r="CO3711" s="233"/>
      <c r="CP3711" s="233"/>
      <c r="CQ3711" s="233"/>
      <c r="CR3711" s="233"/>
      <c r="CS3711" s="233"/>
      <c r="CT3711" s="233"/>
      <c r="CU3711" s="233"/>
      <c r="CV3711" s="233"/>
      <c r="CW3711" s="233"/>
      <c r="CX3711" s="233"/>
      <c r="CY3711" s="233"/>
      <c r="CZ3711" s="233"/>
      <c r="DA3711" s="233"/>
      <c r="DB3711" s="233"/>
      <c r="DC3711" s="233"/>
      <c r="DD3711" s="233"/>
      <c r="DE3711" s="233"/>
      <c r="DF3711" s="233"/>
      <c r="DG3711" s="233"/>
      <c r="DH3711" s="233"/>
      <c r="DI3711" s="233"/>
      <c r="DJ3711" s="233"/>
      <c r="DK3711" s="233"/>
      <c r="DL3711" s="233"/>
      <c r="DM3711" s="233"/>
      <c r="DN3711" s="233"/>
      <c r="DO3711" s="233"/>
      <c r="DP3711" s="233"/>
      <c r="DQ3711" s="233"/>
      <c r="DR3711" s="233"/>
      <c r="DS3711" s="233"/>
    </row>
    <row r="3712" spans="1:123" ht="24" customHeight="1" x14ac:dyDescent="0.2">
      <c r="A3712" s="369"/>
      <c r="B3712" s="110"/>
      <c r="C3712" s="367" t="s">
        <v>604</v>
      </c>
      <c r="D3712" s="111"/>
      <c r="E3712" s="112"/>
      <c r="F3712" s="113"/>
      <c r="G3712" s="295"/>
    </row>
    <row r="3713" spans="1:7" s="232" customFormat="1" ht="24" customHeight="1" x14ac:dyDescent="0.2">
      <c r="A3713" s="229" t="str">
        <f t="shared" ref="A3713:A3726" si="1113">IFERROR(VLOOKUP(C3713,Tabla_Insumos,4,FALSE),"")</f>
        <v/>
      </c>
      <c r="B3713" s="227" t="str">
        <f t="shared" ref="B3713:B3726" si="1114">IFERROR(VLOOKUP(C3713,Tabla_Insumos,5,FALSE),"")</f>
        <v/>
      </c>
      <c r="C3713" s="228"/>
      <c r="D3713" s="229" t="str">
        <f t="shared" ref="D3713:D3726" si="1115">IFERROR(VLOOKUP(C3713,Tabla_Insumos,2,FALSE),"")</f>
        <v/>
      </c>
      <c r="E3713" s="230"/>
      <c r="F3713" s="231">
        <f t="shared" ref="F3713:F3726" si="1116">IFERROR(VLOOKUP(C3713,Tabla_Insumos,3,FALSE),0)</f>
        <v>0</v>
      </c>
      <c r="G3713" s="296">
        <f>ROUND(E3713*F3713,2)</f>
        <v>0</v>
      </c>
    </row>
    <row r="3714" spans="1:7" s="232" customFormat="1" ht="24" customHeight="1" x14ac:dyDescent="0.2">
      <c r="A3714" s="229" t="str">
        <f t="shared" si="1113"/>
        <v/>
      </c>
      <c r="B3714" s="227" t="str">
        <f t="shared" si="1114"/>
        <v/>
      </c>
      <c r="C3714" s="228"/>
      <c r="D3714" s="229" t="str">
        <f t="shared" si="1115"/>
        <v/>
      </c>
      <c r="E3714" s="230"/>
      <c r="F3714" s="231">
        <f t="shared" si="1116"/>
        <v>0</v>
      </c>
      <c r="G3714" s="296">
        <f t="shared" ref="G3714:G3726" si="1117">ROUND(E3714*F3714,2)</f>
        <v>0</v>
      </c>
    </row>
    <row r="3715" spans="1:7" s="232" customFormat="1" ht="24" customHeight="1" x14ac:dyDescent="0.2">
      <c r="A3715" s="229" t="str">
        <f t="shared" si="1113"/>
        <v/>
      </c>
      <c r="B3715" s="227" t="str">
        <f t="shared" si="1114"/>
        <v/>
      </c>
      <c r="C3715" s="228"/>
      <c r="D3715" s="229" t="str">
        <f t="shared" si="1115"/>
        <v/>
      </c>
      <c r="E3715" s="230"/>
      <c r="F3715" s="231">
        <f t="shared" si="1116"/>
        <v>0</v>
      </c>
      <c r="G3715" s="296">
        <f t="shared" si="1117"/>
        <v>0</v>
      </c>
    </row>
    <row r="3716" spans="1:7" s="232" customFormat="1" ht="24" customHeight="1" x14ac:dyDescent="0.2">
      <c r="A3716" s="229" t="str">
        <f t="shared" si="1113"/>
        <v/>
      </c>
      <c r="B3716" s="227" t="str">
        <f t="shared" si="1114"/>
        <v/>
      </c>
      <c r="C3716" s="228"/>
      <c r="D3716" s="229" t="str">
        <f t="shared" si="1115"/>
        <v/>
      </c>
      <c r="E3716" s="230"/>
      <c r="F3716" s="231">
        <f t="shared" si="1116"/>
        <v>0</v>
      </c>
      <c r="G3716" s="296">
        <f t="shared" si="1117"/>
        <v>0</v>
      </c>
    </row>
    <row r="3717" spans="1:7" s="232" customFormat="1" ht="24" customHeight="1" x14ac:dyDescent="0.2">
      <c r="A3717" s="229" t="str">
        <f t="shared" si="1113"/>
        <v/>
      </c>
      <c r="B3717" s="227" t="str">
        <f t="shared" si="1114"/>
        <v/>
      </c>
      <c r="C3717" s="228"/>
      <c r="D3717" s="229" t="str">
        <f t="shared" si="1115"/>
        <v/>
      </c>
      <c r="E3717" s="230"/>
      <c r="F3717" s="231">
        <f t="shared" si="1116"/>
        <v>0</v>
      </c>
      <c r="G3717" s="296">
        <f t="shared" si="1117"/>
        <v>0</v>
      </c>
    </row>
    <row r="3718" spans="1:7" s="232" customFormat="1" ht="24" customHeight="1" x14ac:dyDescent="0.2">
      <c r="A3718" s="229" t="str">
        <f t="shared" si="1113"/>
        <v/>
      </c>
      <c r="B3718" s="227" t="str">
        <f t="shared" si="1114"/>
        <v/>
      </c>
      <c r="C3718" s="228"/>
      <c r="D3718" s="229" t="str">
        <f t="shared" si="1115"/>
        <v/>
      </c>
      <c r="E3718" s="230"/>
      <c r="F3718" s="231">
        <f t="shared" si="1116"/>
        <v>0</v>
      </c>
      <c r="G3718" s="296">
        <f t="shared" si="1117"/>
        <v>0</v>
      </c>
    </row>
    <row r="3719" spans="1:7" s="232" customFormat="1" ht="24" customHeight="1" x14ac:dyDescent="0.2">
      <c r="A3719" s="229" t="str">
        <f t="shared" si="1113"/>
        <v/>
      </c>
      <c r="B3719" s="227" t="str">
        <f t="shared" si="1114"/>
        <v/>
      </c>
      <c r="C3719" s="228"/>
      <c r="D3719" s="229" t="str">
        <f t="shared" si="1115"/>
        <v/>
      </c>
      <c r="E3719" s="230"/>
      <c r="F3719" s="231">
        <f t="shared" si="1116"/>
        <v>0</v>
      </c>
      <c r="G3719" s="296">
        <f t="shared" si="1117"/>
        <v>0</v>
      </c>
    </row>
    <row r="3720" spans="1:7" s="232" customFormat="1" ht="24" customHeight="1" x14ac:dyDescent="0.2">
      <c r="A3720" s="229" t="str">
        <f t="shared" si="1113"/>
        <v/>
      </c>
      <c r="B3720" s="227" t="str">
        <f t="shared" si="1114"/>
        <v/>
      </c>
      <c r="C3720" s="228"/>
      <c r="D3720" s="229" t="str">
        <f t="shared" si="1115"/>
        <v/>
      </c>
      <c r="E3720" s="230"/>
      <c r="F3720" s="231">
        <f t="shared" si="1116"/>
        <v>0</v>
      </c>
      <c r="G3720" s="296">
        <f t="shared" si="1117"/>
        <v>0</v>
      </c>
    </row>
    <row r="3721" spans="1:7" s="232" customFormat="1" ht="24" customHeight="1" x14ac:dyDescent="0.2">
      <c r="A3721" s="229" t="str">
        <f t="shared" si="1113"/>
        <v/>
      </c>
      <c r="B3721" s="227" t="str">
        <f t="shared" si="1114"/>
        <v/>
      </c>
      <c r="C3721" s="228"/>
      <c r="D3721" s="229" t="str">
        <f t="shared" si="1115"/>
        <v/>
      </c>
      <c r="E3721" s="230"/>
      <c r="F3721" s="231">
        <f t="shared" si="1116"/>
        <v>0</v>
      </c>
      <c r="G3721" s="296">
        <f t="shared" si="1117"/>
        <v>0</v>
      </c>
    </row>
    <row r="3722" spans="1:7" s="232" customFormat="1" ht="24" customHeight="1" x14ac:dyDescent="0.2">
      <c r="A3722" s="229" t="str">
        <f t="shared" si="1113"/>
        <v/>
      </c>
      <c r="B3722" s="227" t="str">
        <f t="shared" si="1114"/>
        <v/>
      </c>
      <c r="C3722" s="228"/>
      <c r="D3722" s="229" t="str">
        <f t="shared" si="1115"/>
        <v/>
      </c>
      <c r="E3722" s="230"/>
      <c r="F3722" s="231">
        <f t="shared" si="1116"/>
        <v>0</v>
      </c>
      <c r="G3722" s="296">
        <f t="shared" si="1117"/>
        <v>0</v>
      </c>
    </row>
    <row r="3723" spans="1:7" s="232" customFormat="1" ht="24" customHeight="1" x14ac:dyDescent="0.2">
      <c r="A3723" s="229" t="str">
        <f t="shared" si="1113"/>
        <v/>
      </c>
      <c r="B3723" s="227" t="str">
        <f t="shared" si="1114"/>
        <v/>
      </c>
      <c r="C3723" s="228"/>
      <c r="D3723" s="229" t="str">
        <f t="shared" si="1115"/>
        <v/>
      </c>
      <c r="E3723" s="230"/>
      <c r="F3723" s="231">
        <f t="shared" si="1116"/>
        <v>0</v>
      </c>
      <c r="G3723" s="296">
        <f t="shared" si="1117"/>
        <v>0</v>
      </c>
    </row>
    <row r="3724" spans="1:7" s="232" customFormat="1" ht="24" customHeight="1" x14ac:dyDescent="0.2">
      <c r="A3724" s="229" t="str">
        <f t="shared" si="1113"/>
        <v/>
      </c>
      <c r="B3724" s="227" t="str">
        <f t="shared" si="1114"/>
        <v/>
      </c>
      <c r="C3724" s="228"/>
      <c r="D3724" s="229" t="str">
        <f t="shared" si="1115"/>
        <v/>
      </c>
      <c r="E3724" s="230"/>
      <c r="F3724" s="231">
        <f t="shared" si="1116"/>
        <v>0</v>
      </c>
      <c r="G3724" s="296">
        <f t="shared" si="1117"/>
        <v>0</v>
      </c>
    </row>
    <row r="3725" spans="1:7" s="232" customFormat="1" ht="24" customHeight="1" x14ac:dyDescent="0.2">
      <c r="A3725" s="229" t="str">
        <f t="shared" si="1113"/>
        <v/>
      </c>
      <c r="B3725" s="227" t="str">
        <f t="shared" si="1114"/>
        <v/>
      </c>
      <c r="C3725" s="228"/>
      <c r="D3725" s="229" t="str">
        <f t="shared" si="1115"/>
        <v/>
      </c>
      <c r="E3725" s="230"/>
      <c r="F3725" s="231">
        <f t="shared" si="1116"/>
        <v>0</v>
      </c>
      <c r="G3725" s="296">
        <f t="shared" si="1117"/>
        <v>0</v>
      </c>
    </row>
    <row r="3726" spans="1:7" s="232" customFormat="1" ht="24" customHeight="1" x14ac:dyDescent="0.2">
      <c r="A3726" s="229" t="str">
        <f t="shared" si="1113"/>
        <v/>
      </c>
      <c r="B3726" s="227" t="str">
        <f t="shared" si="1114"/>
        <v/>
      </c>
      <c r="C3726" s="228"/>
      <c r="D3726" s="229" t="str">
        <f t="shared" si="1115"/>
        <v/>
      </c>
      <c r="E3726" s="230"/>
      <c r="F3726" s="231">
        <f t="shared" si="1116"/>
        <v>0</v>
      </c>
      <c r="G3726" s="296">
        <f t="shared" si="1117"/>
        <v>0</v>
      </c>
    </row>
    <row r="3727" spans="1:7" ht="24" customHeight="1" x14ac:dyDescent="0.2">
      <c r="A3727" s="297"/>
      <c r="B3727" s="97"/>
      <c r="C3727" s="97"/>
      <c r="D3727" s="103"/>
      <c r="E3727" s="104"/>
      <c r="F3727" s="368" t="s">
        <v>31</v>
      </c>
      <c r="G3727" s="298">
        <f>SUBTOTAL(9,G3713:G3726)</f>
        <v>0</v>
      </c>
    </row>
    <row r="3728" spans="1:7" ht="24" customHeight="1" x14ac:dyDescent="0.2">
      <c r="A3728" s="297"/>
      <c r="B3728" s="97"/>
      <c r="C3728" s="366" t="s">
        <v>605</v>
      </c>
      <c r="D3728" s="103"/>
      <c r="E3728" s="104"/>
      <c r="F3728" s="105"/>
      <c r="G3728" s="299"/>
    </row>
    <row r="3729" spans="1:7" s="232" customFormat="1" ht="24" customHeight="1" x14ac:dyDescent="0.2">
      <c r="A3729" s="229" t="str">
        <f t="shared" ref="A3729:A3736" si="1118">IFERROR(VLOOKUP(C3729,Tabla_Insumos,4,FALSE),"")</f>
        <v/>
      </c>
      <c r="B3729" s="227">
        <f t="shared" ref="B3729:B3736" si="1119">IFERROR(VLOOKUP(A3729,Tabla_Indices,5,FALSE),"")</f>
        <v>0</v>
      </c>
      <c r="C3729" s="228"/>
      <c r="D3729" s="229" t="str">
        <f t="shared" ref="D3729:D3736" si="1120">IFERROR(VLOOKUP(C3729,Tabla_Insumos,2,FALSE),"")</f>
        <v/>
      </c>
      <c r="E3729" s="230"/>
      <c r="F3729" s="231">
        <f t="shared" ref="F3729:F3736" si="1121">IFERROR(VLOOKUP(C3729,Tabla_Insumos,3,FALSE),0)</f>
        <v>0</v>
      </c>
      <c r="G3729" s="296">
        <f>ROUND(E3729*F3729,2)</f>
        <v>0</v>
      </c>
    </row>
    <row r="3730" spans="1:7" s="232" customFormat="1" ht="24" customHeight="1" x14ac:dyDescent="0.2">
      <c r="A3730" s="229" t="str">
        <f t="shared" si="1118"/>
        <v/>
      </c>
      <c r="B3730" s="227">
        <f t="shared" si="1119"/>
        <v>0</v>
      </c>
      <c r="C3730" s="228"/>
      <c r="D3730" s="229" t="str">
        <f t="shared" si="1120"/>
        <v/>
      </c>
      <c r="E3730" s="230"/>
      <c r="F3730" s="231">
        <f t="shared" si="1121"/>
        <v>0</v>
      </c>
      <c r="G3730" s="296">
        <f>ROUND(E3730*F3730,2)</f>
        <v>0</v>
      </c>
    </row>
    <row r="3731" spans="1:7" s="232" customFormat="1" ht="24" customHeight="1" x14ac:dyDescent="0.2">
      <c r="A3731" s="229" t="str">
        <f t="shared" si="1118"/>
        <v/>
      </c>
      <c r="B3731" s="227">
        <f t="shared" si="1119"/>
        <v>0</v>
      </c>
      <c r="C3731" s="228"/>
      <c r="D3731" s="229" t="str">
        <f t="shared" si="1120"/>
        <v/>
      </c>
      <c r="E3731" s="230"/>
      <c r="F3731" s="231">
        <f t="shared" si="1121"/>
        <v>0</v>
      </c>
      <c r="G3731" s="296">
        <f t="shared" ref="G3731:G3736" si="1122">ROUND(E3731*F3731,2)</f>
        <v>0</v>
      </c>
    </row>
    <row r="3732" spans="1:7" s="232" customFormat="1" ht="24" customHeight="1" x14ac:dyDescent="0.2">
      <c r="A3732" s="229" t="str">
        <f t="shared" si="1118"/>
        <v/>
      </c>
      <c r="B3732" s="227">
        <f t="shared" si="1119"/>
        <v>0</v>
      </c>
      <c r="C3732" s="228"/>
      <c r="D3732" s="229" t="str">
        <f t="shared" si="1120"/>
        <v/>
      </c>
      <c r="E3732" s="230"/>
      <c r="F3732" s="231">
        <f t="shared" si="1121"/>
        <v>0</v>
      </c>
      <c r="G3732" s="296">
        <f t="shared" si="1122"/>
        <v>0</v>
      </c>
    </row>
    <row r="3733" spans="1:7" s="232" customFormat="1" ht="24" customHeight="1" x14ac:dyDescent="0.2">
      <c r="A3733" s="229" t="str">
        <f t="shared" si="1118"/>
        <v/>
      </c>
      <c r="B3733" s="227">
        <f t="shared" si="1119"/>
        <v>0</v>
      </c>
      <c r="C3733" s="228"/>
      <c r="D3733" s="229" t="str">
        <f t="shared" si="1120"/>
        <v/>
      </c>
      <c r="E3733" s="230"/>
      <c r="F3733" s="231">
        <f t="shared" si="1121"/>
        <v>0</v>
      </c>
      <c r="G3733" s="296">
        <f t="shared" si="1122"/>
        <v>0</v>
      </c>
    </row>
    <row r="3734" spans="1:7" s="232" customFormat="1" ht="24" customHeight="1" x14ac:dyDescent="0.2">
      <c r="A3734" s="229" t="str">
        <f t="shared" si="1118"/>
        <v/>
      </c>
      <c r="B3734" s="227">
        <f t="shared" si="1119"/>
        <v>0</v>
      </c>
      <c r="C3734" s="228"/>
      <c r="D3734" s="229" t="str">
        <f t="shared" si="1120"/>
        <v/>
      </c>
      <c r="E3734" s="230"/>
      <c r="F3734" s="231">
        <f t="shared" si="1121"/>
        <v>0</v>
      </c>
      <c r="G3734" s="296">
        <f t="shared" si="1122"/>
        <v>0</v>
      </c>
    </row>
    <row r="3735" spans="1:7" s="232" customFormat="1" ht="24" customHeight="1" x14ac:dyDescent="0.2">
      <c r="A3735" s="229" t="str">
        <f t="shared" si="1118"/>
        <v/>
      </c>
      <c r="B3735" s="227">
        <f t="shared" si="1119"/>
        <v>0</v>
      </c>
      <c r="C3735" s="228"/>
      <c r="D3735" s="229" t="str">
        <f t="shared" si="1120"/>
        <v/>
      </c>
      <c r="E3735" s="230"/>
      <c r="F3735" s="231">
        <f t="shared" si="1121"/>
        <v>0</v>
      </c>
      <c r="G3735" s="296">
        <f t="shared" si="1122"/>
        <v>0</v>
      </c>
    </row>
    <row r="3736" spans="1:7" s="232" customFormat="1" ht="24" customHeight="1" x14ac:dyDescent="0.2">
      <c r="A3736" s="229" t="str">
        <f t="shared" si="1118"/>
        <v/>
      </c>
      <c r="B3736" s="227">
        <f t="shared" si="1119"/>
        <v>0</v>
      </c>
      <c r="C3736" s="228"/>
      <c r="D3736" s="229" t="str">
        <f t="shared" si="1120"/>
        <v/>
      </c>
      <c r="E3736" s="230"/>
      <c r="F3736" s="231">
        <f t="shared" si="1121"/>
        <v>0</v>
      </c>
      <c r="G3736" s="296">
        <f t="shared" si="1122"/>
        <v>0</v>
      </c>
    </row>
    <row r="3737" spans="1:7" ht="24" customHeight="1" x14ac:dyDescent="0.2">
      <c r="A3737" s="297"/>
      <c r="B3737" s="97"/>
      <c r="C3737" s="97"/>
      <c r="D3737" s="103"/>
      <c r="E3737" s="104"/>
      <c r="F3737" s="368" t="s">
        <v>32</v>
      </c>
      <c r="G3737" s="298">
        <f>SUBTOTAL(9,G3729:G3736)</f>
        <v>0</v>
      </c>
    </row>
    <row r="3738" spans="1:7" ht="24" customHeight="1" x14ac:dyDescent="0.2">
      <c r="A3738" s="297"/>
      <c r="B3738" s="97"/>
      <c r="C3738" s="366" t="s">
        <v>606</v>
      </c>
      <c r="D3738" s="103"/>
      <c r="E3738" s="104"/>
      <c r="F3738" s="105"/>
      <c r="G3738" s="299"/>
    </row>
    <row r="3739" spans="1:7" s="232" customFormat="1" ht="24" customHeight="1" x14ac:dyDescent="0.2">
      <c r="A3739" s="229" t="str">
        <f t="shared" ref="A3739:A3747" si="1123">IFERROR(VLOOKUP(C3739,Tabla_Insumos,4,FALSE),"")</f>
        <v/>
      </c>
      <c r="B3739" s="227" t="str">
        <f t="shared" ref="B3739:B3747" si="1124">IFERROR(VLOOKUP(C3739,Tabla_Insumos,5,FALSE),"")</f>
        <v/>
      </c>
      <c r="C3739" s="228"/>
      <c r="D3739" s="229" t="str">
        <f t="shared" ref="D3739:D3747" si="1125">IFERROR(VLOOKUP(C3739,Tabla_Insumos,2,FALSE),"")</f>
        <v/>
      </c>
      <c r="E3739" s="230"/>
      <c r="F3739" s="231">
        <f t="shared" ref="F3739:F3747" si="1126">IFERROR(VLOOKUP(C3739,Tabla_Insumos,3,FALSE),0)</f>
        <v>0</v>
      </c>
      <c r="G3739" s="296">
        <f t="shared" ref="G3739:G3747" si="1127">ROUND(E3739*F3739,2)</f>
        <v>0</v>
      </c>
    </row>
    <row r="3740" spans="1:7" s="232" customFormat="1" ht="24" customHeight="1" x14ac:dyDescent="0.2">
      <c r="A3740" s="229" t="str">
        <f t="shared" si="1123"/>
        <v/>
      </c>
      <c r="B3740" s="227" t="str">
        <f t="shared" si="1124"/>
        <v/>
      </c>
      <c r="C3740" s="228"/>
      <c r="D3740" s="229" t="str">
        <f t="shared" si="1125"/>
        <v/>
      </c>
      <c r="E3740" s="230"/>
      <c r="F3740" s="231">
        <f t="shared" si="1126"/>
        <v>0</v>
      </c>
      <c r="G3740" s="296">
        <f t="shared" si="1127"/>
        <v>0</v>
      </c>
    </row>
    <row r="3741" spans="1:7" s="232" customFormat="1" ht="24" customHeight="1" x14ac:dyDescent="0.2">
      <c r="A3741" s="229" t="str">
        <f t="shared" si="1123"/>
        <v/>
      </c>
      <c r="B3741" s="227" t="str">
        <f t="shared" si="1124"/>
        <v/>
      </c>
      <c r="C3741" s="228"/>
      <c r="D3741" s="229" t="str">
        <f t="shared" si="1125"/>
        <v/>
      </c>
      <c r="E3741" s="230"/>
      <c r="F3741" s="231">
        <f t="shared" si="1126"/>
        <v>0</v>
      </c>
      <c r="G3741" s="296">
        <f t="shared" si="1127"/>
        <v>0</v>
      </c>
    </row>
    <row r="3742" spans="1:7" s="232" customFormat="1" ht="24" customHeight="1" x14ac:dyDescent="0.2">
      <c r="A3742" s="229" t="str">
        <f t="shared" si="1123"/>
        <v/>
      </c>
      <c r="B3742" s="227" t="str">
        <f t="shared" si="1124"/>
        <v/>
      </c>
      <c r="C3742" s="228"/>
      <c r="D3742" s="229" t="str">
        <f t="shared" si="1125"/>
        <v/>
      </c>
      <c r="E3742" s="230"/>
      <c r="F3742" s="231">
        <f t="shared" si="1126"/>
        <v>0</v>
      </c>
      <c r="G3742" s="296">
        <f t="shared" si="1127"/>
        <v>0</v>
      </c>
    </row>
    <row r="3743" spans="1:7" s="232" customFormat="1" ht="24" customHeight="1" x14ac:dyDescent="0.2">
      <c r="A3743" s="229" t="str">
        <f t="shared" si="1123"/>
        <v/>
      </c>
      <c r="B3743" s="227" t="str">
        <f t="shared" si="1124"/>
        <v/>
      </c>
      <c r="C3743" s="228"/>
      <c r="D3743" s="229" t="str">
        <f t="shared" si="1125"/>
        <v/>
      </c>
      <c r="E3743" s="230"/>
      <c r="F3743" s="231">
        <f t="shared" si="1126"/>
        <v>0</v>
      </c>
      <c r="G3743" s="296">
        <f t="shared" si="1127"/>
        <v>0</v>
      </c>
    </row>
    <row r="3744" spans="1:7" s="232" customFormat="1" ht="24" customHeight="1" x14ac:dyDescent="0.2">
      <c r="A3744" s="229" t="str">
        <f t="shared" si="1123"/>
        <v/>
      </c>
      <c r="B3744" s="227" t="str">
        <f t="shared" si="1124"/>
        <v/>
      </c>
      <c r="C3744" s="228"/>
      <c r="D3744" s="229" t="str">
        <f t="shared" si="1125"/>
        <v/>
      </c>
      <c r="E3744" s="230"/>
      <c r="F3744" s="231">
        <f t="shared" si="1126"/>
        <v>0</v>
      </c>
      <c r="G3744" s="296">
        <f t="shared" si="1127"/>
        <v>0</v>
      </c>
    </row>
    <row r="3745" spans="1:7" s="232" customFormat="1" ht="24" customHeight="1" x14ac:dyDescent="0.2">
      <c r="A3745" s="229" t="str">
        <f t="shared" si="1123"/>
        <v/>
      </c>
      <c r="B3745" s="227" t="str">
        <f t="shared" si="1124"/>
        <v/>
      </c>
      <c r="C3745" s="228"/>
      <c r="D3745" s="229" t="str">
        <f t="shared" si="1125"/>
        <v/>
      </c>
      <c r="E3745" s="230"/>
      <c r="F3745" s="231">
        <f t="shared" si="1126"/>
        <v>0</v>
      </c>
      <c r="G3745" s="296">
        <f t="shared" si="1127"/>
        <v>0</v>
      </c>
    </row>
    <row r="3746" spans="1:7" s="232" customFormat="1" ht="24" customHeight="1" x14ac:dyDescent="0.2">
      <c r="A3746" s="229" t="str">
        <f t="shared" si="1123"/>
        <v/>
      </c>
      <c r="B3746" s="227" t="str">
        <f t="shared" si="1124"/>
        <v/>
      </c>
      <c r="C3746" s="228"/>
      <c r="D3746" s="229" t="str">
        <f t="shared" si="1125"/>
        <v/>
      </c>
      <c r="E3746" s="230"/>
      <c r="F3746" s="231">
        <f t="shared" si="1126"/>
        <v>0</v>
      </c>
      <c r="G3746" s="296">
        <f t="shared" si="1127"/>
        <v>0</v>
      </c>
    </row>
    <row r="3747" spans="1:7" s="232" customFormat="1" ht="24" customHeight="1" x14ac:dyDescent="0.2">
      <c r="A3747" s="229" t="str">
        <f t="shared" si="1123"/>
        <v/>
      </c>
      <c r="B3747" s="227" t="str">
        <f t="shared" si="1124"/>
        <v/>
      </c>
      <c r="C3747" s="228"/>
      <c r="D3747" s="229" t="str">
        <f t="shared" si="1125"/>
        <v/>
      </c>
      <c r="E3747" s="230"/>
      <c r="F3747" s="231">
        <f t="shared" si="1126"/>
        <v>0</v>
      </c>
      <c r="G3747" s="296">
        <f t="shared" si="1127"/>
        <v>0</v>
      </c>
    </row>
    <row r="3748" spans="1:7" ht="24" customHeight="1" x14ac:dyDescent="0.2">
      <c r="A3748" s="300"/>
      <c r="B3748" s="103"/>
      <c r="C3748" s="97"/>
      <c r="D3748" s="103"/>
      <c r="E3748" s="104"/>
      <c r="F3748" s="368" t="s">
        <v>33</v>
      </c>
      <c r="G3748" s="298">
        <f>SUBTOTAL(9,G3739:G3747)</f>
        <v>0</v>
      </c>
    </row>
    <row r="3749" spans="1:7" ht="24" customHeight="1" x14ac:dyDescent="0.2">
      <c r="A3749" s="301"/>
      <c r="B3749" s="103"/>
      <c r="C3749" s="97"/>
      <c r="D3749" s="103"/>
      <c r="E3749" s="104"/>
      <c r="F3749" s="105"/>
      <c r="G3749" s="299"/>
    </row>
    <row r="3750" spans="1:7" ht="24" customHeight="1" x14ac:dyDescent="0.2">
      <c r="A3750" s="302" t="str">
        <f>B3708</f>
        <v/>
      </c>
      <c r="B3750" s="303" t="str">
        <f>C3708</f>
        <v/>
      </c>
      <c r="C3750" s="111"/>
      <c r="D3750" s="111" t="s">
        <v>34</v>
      </c>
      <c r="E3750" s="112"/>
      <c r="F3750" s="305" t="s">
        <v>35</v>
      </c>
      <c r="G3750" s="304">
        <f>SUBTOTAL(9,G3713:G3749)</f>
        <v>0</v>
      </c>
    </row>
    <row r="3752" spans="1:7" ht="24" customHeight="1" x14ac:dyDescent="0.2">
      <c r="A3752" s="284" t="s">
        <v>37</v>
      </c>
      <c r="B3752" s="285"/>
      <c r="C3752" s="285"/>
      <c r="D3752" s="285"/>
      <c r="E3752" s="285"/>
      <c r="F3752" s="285"/>
      <c r="G3752" s="286"/>
    </row>
    <row r="3753" spans="1:7" ht="24" customHeight="1" x14ac:dyDescent="0.2">
      <c r="A3753" s="287" t="s">
        <v>602</v>
      </c>
      <c r="B3753" s="99" t="str">
        <f>Comitente</f>
        <v>DIRECCION PROVINCIAL REDES DE GAS</v>
      </c>
      <c r="C3753" s="94"/>
      <c r="D3753" s="100"/>
      <c r="E3753" s="100"/>
      <c r="F3753" s="101"/>
      <c r="G3753" s="288"/>
    </row>
    <row r="3754" spans="1:7" ht="24" customHeight="1" x14ac:dyDescent="0.2">
      <c r="A3754" s="287" t="s">
        <v>603</v>
      </c>
      <c r="B3754" s="99">
        <f>Contratista</f>
        <v>0</v>
      </c>
      <c r="C3754" s="95"/>
      <c r="D3754" s="95"/>
      <c r="E3754" s="95"/>
      <c r="F3754" s="102"/>
      <c r="G3754" s="289"/>
    </row>
    <row r="3755" spans="1:7" ht="24" customHeight="1" x14ac:dyDescent="0.2">
      <c r="A3755" s="287" t="s">
        <v>24</v>
      </c>
      <c r="B3755" s="99" t="str">
        <f>Obra</f>
        <v>“SERVICIO de MANTENIMIENTO de las INSTALACIONES de GAS en los ESTABLECIMIENTOS EDUCATIVOS”</v>
      </c>
      <c r="C3755" s="95"/>
      <c r="D3755" s="95"/>
      <c r="E3755" s="95"/>
      <c r="F3755" s="102" t="s">
        <v>38</v>
      </c>
      <c r="G3755" s="290">
        <f>Fecha_Base</f>
        <v>0</v>
      </c>
    </row>
    <row r="3756" spans="1:7" ht="24" customHeight="1" x14ac:dyDescent="0.2">
      <c r="A3756" s="291" t="s">
        <v>601</v>
      </c>
      <c r="B3756" s="96" t="str">
        <f>Ubicación</f>
        <v>DEPARTAMENTO JACHAL A</v>
      </c>
      <c r="C3756" s="96"/>
      <c r="D3756" s="103"/>
      <c r="E3756" s="104"/>
      <c r="F3756" s="105"/>
      <c r="G3756" s="292"/>
    </row>
    <row r="3757" spans="1:7" ht="24" customHeight="1" x14ac:dyDescent="0.2">
      <c r="A3757" s="291" t="s">
        <v>39</v>
      </c>
      <c r="B3757" s="106" t="str">
        <f>IFERROR(VALUE(LEFT(B3758,FIND(".",B3758)-1)),"")</f>
        <v/>
      </c>
      <c r="C3757" s="97" t="str">
        <f>IFERROR(VLOOKUP(B3757,Tabla_CyP,2,FALSE),"")</f>
        <v/>
      </c>
      <c r="D3757" s="97"/>
      <c r="E3757" s="104"/>
      <c r="F3757" s="105"/>
      <c r="G3757" s="292"/>
    </row>
    <row r="3758" spans="1:7" ht="24" customHeight="1" x14ac:dyDescent="0.2">
      <c r="A3758" s="291" t="s">
        <v>25</v>
      </c>
      <c r="B3758" s="107" t="str">
        <f>IFERROR(VLOOKUP(COUNTIF($A$1:A3758,"ANALISIS DE PRECIOS"),Tabla_NumeroItem,2,FALSE),"")</f>
        <v/>
      </c>
      <c r="C3758" s="97" t="str">
        <f>IFERROR(VLOOKUP(B3758,Tabla_CyP,2,FALSE),"")</f>
        <v/>
      </c>
      <c r="D3758" s="103"/>
      <c r="E3758" s="104"/>
      <c r="F3758" s="102" t="s">
        <v>26</v>
      </c>
      <c r="G3758" s="293" t="str">
        <f>IFERROR(VLOOKUP(B3758,Tabla_CyP,4,FALSE),"")</f>
        <v/>
      </c>
    </row>
    <row r="3759" spans="1:7" ht="24" customHeight="1" x14ac:dyDescent="0.2">
      <c r="A3759" s="291"/>
      <c r="B3759" s="96"/>
      <c r="C3759" s="97"/>
      <c r="D3759" s="103"/>
      <c r="E3759" s="104"/>
      <c r="F3759" s="105"/>
      <c r="G3759" s="292"/>
    </row>
    <row r="3760" spans="1:7" ht="24" customHeight="1" x14ac:dyDescent="0.2">
      <c r="A3760" s="389" t="s">
        <v>507</v>
      </c>
      <c r="B3760" s="390"/>
      <c r="C3760" s="391" t="s">
        <v>0</v>
      </c>
      <c r="D3760" s="391" t="s">
        <v>27</v>
      </c>
      <c r="E3760" s="393" t="s">
        <v>28</v>
      </c>
      <c r="F3760" s="387" t="s">
        <v>29</v>
      </c>
      <c r="G3760" s="387" t="s">
        <v>30</v>
      </c>
    </row>
    <row r="3761" spans="1:123" s="109" customFormat="1" ht="24" customHeight="1" x14ac:dyDescent="0.2">
      <c r="A3761" s="108" t="s">
        <v>508</v>
      </c>
      <c r="B3761" s="108" t="s">
        <v>509</v>
      </c>
      <c r="C3761" s="392"/>
      <c r="D3761" s="392"/>
      <c r="E3761" s="394"/>
      <c r="F3761" s="388"/>
      <c r="G3761" s="388"/>
      <c r="H3761" s="233"/>
      <c r="I3761" s="233"/>
      <c r="J3761" s="233"/>
      <c r="K3761" s="233"/>
      <c r="L3761" s="233"/>
      <c r="M3761" s="233"/>
      <c r="N3761" s="233"/>
      <c r="O3761" s="233"/>
      <c r="P3761" s="233"/>
      <c r="Q3761" s="233"/>
      <c r="R3761" s="233"/>
      <c r="S3761" s="233"/>
      <c r="T3761" s="233"/>
      <c r="U3761" s="233"/>
      <c r="V3761" s="233"/>
      <c r="W3761" s="233"/>
      <c r="X3761" s="233"/>
      <c r="Y3761" s="233"/>
      <c r="Z3761" s="233"/>
      <c r="AA3761" s="233"/>
      <c r="AB3761" s="233"/>
      <c r="AC3761" s="233"/>
      <c r="AD3761" s="233"/>
      <c r="AE3761" s="233"/>
      <c r="AF3761" s="233"/>
      <c r="AG3761" s="233"/>
      <c r="AH3761" s="233"/>
      <c r="AI3761" s="233"/>
      <c r="AJ3761" s="233"/>
      <c r="AK3761" s="233"/>
      <c r="AL3761" s="233"/>
      <c r="AM3761" s="233"/>
      <c r="AN3761" s="233"/>
      <c r="AO3761" s="233"/>
      <c r="AP3761" s="233"/>
      <c r="AQ3761" s="233"/>
      <c r="AR3761" s="233"/>
      <c r="AS3761" s="233"/>
      <c r="AT3761" s="233"/>
      <c r="AU3761" s="233"/>
      <c r="AV3761" s="233"/>
      <c r="AW3761" s="233"/>
      <c r="AX3761" s="233"/>
      <c r="AY3761" s="233"/>
      <c r="AZ3761" s="233"/>
      <c r="BA3761" s="233"/>
      <c r="BB3761" s="233"/>
      <c r="BC3761" s="233"/>
      <c r="BD3761" s="233"/>
      <c r="BE3761" s="233"/>
      <c r="BF3761" s="233"/>
      <c r="BG3761" s="233"/>
      <c r="BH3761" s="233"/>
      <c r="BI3761" s="233"/>
      <c r="BJ3761" s="233"/>
      <c r="BK3761" s="233"/>
      <c r="BL3761" s="233"/>
      <c r="BM3761" s="233"/>
      <c r="BN3761" s="233"/>
      <c r="BO3761" s="233"/>
      <c r="BP3761" s="233"/>
      <c r="BQ3761" s="233"/>
      <c r="BR3761" s="233"/>
      <c r="BS3761" s="233"/>
      <c r="BT3761" s="233"/>
      <c r="BU3761" s="233"/>
      <c r="BV3761" s="233"/>
      <c r="BW3761" s="233"/>
      <c r="BX3761" s="233"/>
      <c r="BY3761" s="233"/>
      <c r="BZ3761" s="233"/>
      <c r="CA3761" s="233"/>
      <c r="CB3761" s="233"/>
      <c r="CC3761" s="233"/>
      <c r="CD3761" s="233"/>
      <c r="CE3761" s="233"/>
      <c r="CF3761" s="233"/>
      <c r="CG3761" s="233"/>
      <c r="CH3761" s="233"/>
      <c r="CI3761" s="233"/>
      <c r="CJ3761" s="233"/>
      <c r="CK3761" s="233"/>
      <c r="CL3761" s="233"/>
      <c r="CM3761" s="233"/>
      <c r="CN3761" s="233"/>
      <c r="CO3761" s="233"/>
      <c r="CP3761" s="233"/>
      <c r="CQ3761" s="233"/>
      <c r="CR3761" s="233"/>
      <c r="CS3761" s="233"/>
      <c r="CT3761" s="233"/>
      <c r="CU3761" s="233"/>
      <c r="CV3761" s="233"/>
      <c r="CW3761" s="233"/>
      <c r="CX3761" s="233"/>
      <c r="CY3761" s="233"/>
      <c r="CZ3761" s="233"/>
      <c r="DA3761" s="233"/>
      <c r="DB3761" s="233"/>
      <c r="DC3761" s="233"/>
      <c r="DD3761" s="233"/>
      <c r="DE3761" s="233"/>
      <c r="DF3761" s="233"/>
      <c r="DG3761" s="233"/>
      <c r="DH3761" s="233"/>
      <c r="DI3761" s="233"/>
      <c r="DJ3761" s="233"/>
      <c r="DK3761" s="233"/>
      <c r="DL3761" s="233"/>
      <c r="DM3761" s="233"/>
      <c r="DN3761" s="233"/>
      <c r="DO3761" s="233"/>
      <c r="DP3761" s="233"/>
      <c r="DQ3761" s="233"/>
      <c r="DR3761" s="233"/>
      <c r="DS3761" s="233"/>
    </row>
    <row r="3762" spans="1:123" ht="24" customHeight="1" x14ac:dyDescent="0.2">
      <c r="A3762" s="369"/>
      <c r="B3762" s="110"/>
      <c r="C3762" s="367" t="s">
        <v>604</v>
      </c>
      <c r="D3762" s="111"/>
      <c r="E3762" s="112"/>
      <c r="F3762" s="113"/>
      <c r="G3762" s="295"/>
    </row>
    <row r="3763" spans="1:123" s="232" customFormat="1" ht="24" customHeight="1" x14ac:dyDescent="0.2">
      <c r="A3763" s="229" t="str">
        <f t="shared" ref="A3763:A3776" si="1128">IFERROR(VLOOKUP(C3763,Tabla_Insumos,4,FALSE),"")</f>
        <v/>
      </c>
      <c r="B3763" s="227" t="str">
        <f t="shared" ref="B3763:B3776" si="1129">IFERROR(VLOOKUP(C3763,Tabla_Insumos,5,FALSE),"")</f>
        <v/>
      </c>
      <c r="C3763" s="228"/>
      <c r="D3763" s="229" t="str">
        <f t="shared" ref="D3763:D3776" si="1130">IFERROR(VLOOKUP(C3763,Tabla_Insumos,2,FALSE),"")</f>
        <v/>
      </c>
      <c r="E3763" s="230"/>
      <c r="F3763" s="231">
        <f t="shared" ref="F3763:F3776" si="1131">IFERROR(VLOOKUP(C3763,Tabla_Insumos,3,FALSE),0)</f>
        <v>0</v>
      </c>
      <c r="G3763" s="296">
        <f>ROUND(E3763*F3763,2)</f>
        <v>0</v>
      </c>
    </row>
    <row r="3764" spans="1:123" s="232" customFormat="1" ht="24" customHeight="1" x14ac:dyDescent="0.2">
      <c r="A3764" s="229" t="str">
        <f t="shared" si="1128"/>
        <v/>
      </c>
      <c r="B3764" s="227" t="str">
        <f t="shared" si="1129"/>
        <v/>
      </c>
      <c r="C3764" s="228"/>
      <c r="D3764" s="229" t="str">
        <f t="shared" si="1130"/>
        <v/>
      </c>
      <c r="E3764" s="230"/>
      <c r="F3764" s="231">
        <f t="shared" si="1131"/>
        <v>0</v>
      </c>
      <c r="G3764" s="296">
        <f t="shared" ref="G3764:G3776" si="1132">ROUND(E3764*F3764,2)</f>
        <v>0</v>
      </c>
    </row>
    <row r="3765" spans="1:123" s="232" customFormat="1" ht="24" customHeight="1" x14ac:dyDescent="0.2">
      <c r="A3765" s="229" t="str">
        <f t="shared" si="1128"/>
        <v/>
      </c>
      <c r="B3765" s="227" t="str">
        <f t="shared" si="1129"/>
        <v/>
      </c>
      <c r="C3765" s="228"/>
      <c r="D3765" s="229" t="str">
        <f t="shared" si="1130"/>
        <v/>
      </c>
      <c r="E3765" s="230"/>
      <c r="F3765" s="231">
        <f t="shared" si="1131"/>
        <v>0</v>
      </c>
      <c r="G3765" s="296">
        <f t="shared" si="1132"/>
        <v>0</v>
      </c>
    </row>
    <row r="3766" spans="1:123" s="232" customFormat="1" ht="24" customHeight="1" x14ac:dyDescent="0.2">
      <c r="A3766" s="229" t="str">
        <f t="shared" si="1128"/>
        <v/>
      </c>
      <c r="B3766" s="227" t="str">
        <f t="shared" si="1129"/>
        <v/>
      </c>
      <c r="C3766" s="228"/>
      <c r="D3766" s="229" t="str">
        <f t="shared" si="1130"/>
        <v/>
      </c>
      <c r="E3766" s="230"/>
      <c r="F3766" s="231">
        <f t="shared" si="1131"/>
        <v>0</v>
      </c>
      <c r="G3766" s="296">
        <f t="shared" si="1132"/>
        <v>0</v>
      </c>
    </row>
    <row r="3767" spans="1:123" s="232" customFormat="1" ht="24" customHeight="1" x14ac:dyDescent="0.2">
      <c r="A3767" s="229" t="str">
        <f t="shared" si="1128"/>
        <v/>
      </c>
      <c r="B3767" s="227" t="str">
        <f t="shared" si="1129"/>
        <v/>
      </c>
      <c r="C3767" s="228"/>
      <c r="D3767" s="229" t="str">
        <f t="shared" si="1130"/>
        <v/>
      </c>
      <c r="E3767" s="230"/>
      <c r="F3767" s="231">
        <f t="shared" si="1131"/>
        <v>0</v>
      </c>
      <c r="G3767" s="296">
        <f t="shared" si="1132"/>
        <v>0</v>
      </c>
    </row>
    <row r="3768" spans="1:123" s="232" customFormat="1" ht="24" customHeight="1" x14ac:dyDescent="0.2">
      <c r="A3768" s="229" t="str">
        <f t="shared" si="1128"/>
        <v/>
      </c>
      <c r="B3768" s="227" t="str">
        <f t="shared" si="1129"/>
        <v/>
      </c>
      <c r="C3768" s="228"/>
      <c r="D3768" s="229" t="str">
        <f t="shared" si="1130"/>
        <v/>
      </c>
      <c r="E3768" s="230"/>
      <c r="F3768" s="231">
        <f t="shared" si="1131"/>
        <v>0</v>
      </c>
      <c r="G3768" s="296">
        <f t="shared" si="1132"/>
        <v>0</v>
      </c>
    </row>
    <row r="3769" spans="1:123" s="232" customFormat="1" ht="24" customHeight="1" x14ac:dyDescent="0.2">
      <c r="A3769" s="229" t="str">
        <f t="shared" si="1128"/>
        <v/>
      </c>
      <c r="B3769" s="227" t="str">
        <f t="shared" si="1129"/>
        <v/>
      </c>
      <c r="C3769" s="228"/>
      <c r="D3769" s="229" t="str">
        <f t="shared" si="1130"/>
        <v/>
      </c>
      <c r="E3769" s="230"/>
      <c r="F3769" s="231">
        <f t="shared" si="1131"/>
        <v>0</v>
      </c>
      <c r="G3769" s="296">
        <f t="shared" si="1132"/>
        <v>0</v>
      </c>
    </row>
    <row r="3770" spans="1:123" s="232" customFormat="1" ht="24" customHeight="1" x14ac:dyDescent="0.2">
      <c r="A3770" s="229" t="str">
        <f t="shared" si="1128"/>
        <v/>
      </c>
      <c r="B3770" s="227" t="str">
        <f t="shared" si="1129"/>
        <v/>
      </c>
      <c r="C3770" s="228"/>
      <c r="D3770" s="229" t="str">
        <f t="shared" si="1130"/>
        <v/>
      </c>
      <c r="E3770" s="230"/>
      <c r="F3770" s="231">
        <f t="shared" si="1131"/>
        <v>0</v>
      </c>
      <c r="G3770" s="296">
        <f t="shared" si="1132"/>
        <v>0</v>
      </c>
    </row>
    <row r="3771" spans="1:123" s="232" customFormat="1" ht="24" customHeight="1" x14ac:dyDescent="0.2">
      <c r="A3771" s="229" t="str">
        <f t="shared" si="1128"/>
        <v/>
      </c>
      <c r="B3771" s="227" t="str">
        <f t="shared" si="1129"/>
        <v/>
      </c>
      <c r="C3771" s="228"/>
      <c r="D3771" s="229" t="str">
        <f t="shared" si="1130"/>
        <v/>
      </c>
      <c r="E3771" s="230"/>
      <c r="F3771" s="231">
        <f t="shared" si="1131"/>
        <v>0</v>
      </c>
      <c r="G3771" s="296">
        <f t="shared" si="1132"/>
        <v>0</v>
      </c>
    </row>
    <row r="3772" spans="1:123" s="232" customFormat="1" ht="24" customHeight="1" x14ac:dyDescent="0.2">
      <c r="A3772" s="229" t="str">
        <f t="shared" si="1128"/>
        <v/>
      </c>
      <c r="B3772" s="227" t="str">
        <f t="shared" si="1129"/>
        <v/>
      </c>
      <c r="C3772" s="228"/>
      <c r="D3772" s="229" t="str">
        <f t="shared" si="1130"/>
        <v/>
      </c>
      <c r="E3772" s="230"/>
      <c r="F3772" s="231">
        <f t="shared" si="1131"/>
        <v>0</v>
      </c>
      <c r="G3772" s="296">
        <f t="shared" si="1132"/>
        <v>0</v>
      </c>
    </row>
    <row r="3773" spans="1:123" s="232" customFormat="1" ht="24" customHeight="1" x14ac:dyDescent="0.2">
      <c r="A3773" s="229" t="str">
        <f t="shared" si="1128"/>
        <v/>
      </c>
      <c r="B3773" s="227" t="str">
        <f t="shared" si="1129"/>
        <v/>
      </c>
      <c r="C3773" s="228"/>
      <c r="D3773" s="229" t="str">
        <f t="shared" si="1130"/>
        <v/>
      </c>
      <c r="E3773" s="230"/>
      <c r="F3773" s="231">
        <f t="shared" si="1131"/>
        <v>0</v>
      </c>
      <c r="G3773" s="296">
        <f t="shared" si="1132"/>
        <v>0</v>
      </c>
    </row>
    <row r="3774" spans="1:123" s="232" customFormat="1" ht="24" customHeight="1" x14ac:dyDescent="0.2">
      <c r="A3774" s="229" t="str">
        <f t="shared" si="1128"/>
        <v/>
      </c>
      <c r="B3774" s="227" t="str">
        <f t="shared" si="1129"/>
        <v/>
      </c>
      <c r="C3774" s="228"/>
      <c r="D3774" s="229" t="str">
        <f t="shared" si="1130"/>
        <v/>
      </c>
      <c r="E3774" s="230"/>
      <c r="F3774" s="231">
        <f t="shared" si="1131"/>
        <v>0</v>
      </c>
      <c r="G3774" s="296">
        <f t="shared" si="1132"/>
        <v>0</v>
      </c>
    </row>
    <row r="3775" spans="1:123" s="232" customFormat="1" ht="24" customHeight="1" x14ac:dyDescent="0.2">
      <c r="A3775" s="229" t="str">
        <f t="shared" si="1128"/>
        <v/>
      </c>
      <c r="B3775" s="227" t="str">
        <f t="shared" si="1129"/>
        <v/>
      </c>
      <c r="C3775" s="228"/>
      <c r="D3775" s="229" t="str">
        <f t="shared" si="1130"/>
        <v/>
      </c>
      <c r="E3775" s="230"/>
      <c r="F3775" s="231">
        <f t="shared" si="1131"/>
        <v>0</v>
      </c>
      <c r="G3775" s="296">
        <f t="shared" si="1132"/>
        <v>0</v>
      </c>
    </row>
    <row r="3776" spans="1:123" s="232" customFormat="1" ht="24" customHeight="1" x14ac:dyDescent="0.2">
      <c r="A3776" s="229" t="str">
        <f t="shared" si="1128"/>
        <v/>
      </c>
      <c r="B3776" s="227" t="str">
        <f t="shared" si="1129"/>
        <v/>
      </c>
      <c r="C3776" s="228"/>
      <c r="D3776" s="229" t="str">
        <f t="shared" si="1130"/>
        <v/>
      </c>
      <c r="E3776" s="230"/>
      <c r="F3776" s="231">
        <f t="shared" si="1131"/>
        <v>0</v>
      </c>
      <c r="G3776" s="296">
        <f t="shared" si="1132"/>
        <v>0</v>
      </c>
    </row>
    <row r="3777" spans="1:7" ht="24" customHeight="1" x14ac:dyDescent="0.2">
      <c r="A3777" s="297"/>
      <c r="B3777" s="97"/>
      <c r="C3777" s="97"/>
      <c r="D3777" s="103"/>
      <c r="E3777" s="104"/>
      <c r="F3777" s="368" t="s">
        <v>31</v>
      </c>
      <c r="G3777" s="298">
        <f>SUBTOTAL(9,G3763:G3776)</f>
        <v>0</v>
      </c>
    </row>
    <row r="3778" spans="1:7" ht="24" customHeight="1" x14ac:dyDescent="0.2">
      <c r="A3778" s="297"/>
      <c r="B3778" s="97"/>
      <c r="C3778" s="366" t="s">
        <v>605</v>
      </c>
      <c r="D3778" s="103"/>
      <c r="E3778" s="104"/>
      <c r="F3778" s="105"/>
      <c r="G3778" s="299"/>
    </row>
    <row r="3779" spans="1:7" s="232" customFormat="1" ht="24" customHeight="1" x14ac:dyDescent="0.2">
      <c r="A3779" s="229" t="str">
        <f t="shared" ref="A3779:A3786" si="1133">IFERROR(VLOOKUP(C3779,Tabla_Insumos,4,FALSE),"")</f>
        <v/>
      </c>
      <c r="B3779" s="227">
        <f t="shared" ref="B3779:B3786" si="1134">IFERROR(VLOOKUP(A3779,Tabla_Indices,5,FALSE),"")</f>
        <v>0</v>
      </c>
      <c r="C3779" s="228"/>
      <c r="D3779" s="229" t="str">
        <f t="shared" ref="D3779:D3786" si="1135">IFERROR(VLOOKUP(C3779,Tabla_Insumos,2,FALSE),"")</f>
        <v/>
      </c>
      <c r="E3779" s="230"/>
      <c r="F3779" s="231">
        <f t="shared" ref="F3779:F3786" si="1136">IFERROR(VLOOKUP(C3779,Tabla_Insumos,3,FALSE),0)</f>
        <v>0</v>
      </c>
      <c r="G3779" s="296">
        <f>ROUND(E3779*F3779,2)</f>
        <v>0</v>
      </c>
    </row>
    <row r="3780" spans="1:7" s="232" customFormat="1" ht="24" customHeight="1" x14ac:dyDescent="0.2">
      <c r="A3780" s="229" t="str">
        <f t="shared" si="1133"/>
        <v/>
      </c>
      <c r="B3780" s="227">
        <f t="shared" si="1134"/>
        <v>0</v>
      </c>
      <c r="C3780" s="228"/>
      <c r="D3780" s="229" t="str">
        <f t="shared" si="1135"/>
        <v/>
      </c>
      <c r="E3780" s="230"/>
      <c r="F3780" s="231">
        <f t="shared" si="1136"/>
        <v>0</v>
      </c>
      <c r="G3780" s="296">
        <f>ROUND(E3780*F3780,2)</f>
        <v>0</v>
      </c>
    </row>
    <row r="3781" spans="1:7" s="232" customFormat="1" ht="24" customHeight="1" x14ac:dyDescent="0.2">
      <c r="A3781" s="229" t="str">
        <f t="shared" si="1133"/>
        <v/>
      </c>
      <c r="B3781" s="227">
        <f t="shared" si="1134"/>
        <v>0</v>
      </c>
      <c r="C3781" s="228"/>
      <c r="D3781" s="229" t="str">
        <f t="shared" si="1135"/>
        <v/>
      </c>
      <c r="E3781" s="230"/>
      <c r="F3781" s="231">
        <f t="shared" si="1136"/>
        <v>0</v>
      </c>
      <c r="G3781" s="296">
        <f t="shared" ref="G3781:G3786" si="1137">ROUND(E3781*F3781,2)</f>
        <v>0</v>
      </c>
    </row>
    <row r="3782" spans="1:7" s="232" customFormat="1" ht="24" customHeight="1" x14ac:dyDescent="0.2">
      <c r="A3782" s="229" t="str">
        <f t="shared" si="1133"/>
        <v/>
      </c>
      <c r="B3782" s="227">
        <f t="shared" si="1134"/>
        <v>0</v>
      </c>
      <c r="C3782" s="228"/>
      <c r="D3782" s="229" t="str">
        <f t="shared" si="1135"/>
        <v/>
      </c>
      <c r="E3782" s="230"/>
      <c r="F3782" s="231">
        <f t="shared" si="1136"/>
        <v>0</v>
      </c>
      <c r="G3782" s="296">
        <f t="shared" si="1137"/>
        <v>0</v>
      </c>
    </row>
    <row r="3783" spans="1:7" s="232" customFormat="1" ht="24" customHeight="1" x14ac:dyDescent="0.2">
      <c r="A3783" s="229" t="str">
        <f t="shared" si="1133"/>
        <v/>
      </c>
      <c r="B3783" s="227">
        <f t="shared" si="1134"/>
        <v>0</v>
      </c>
      <c r="C3783" s="228"/>
      <c r="D3783" s="229" t="str">
        <f t="shared" si="1135"/>
        <v/>
      </c>
      <c r="E3783" s="230"/>
      <c r="F3783" s="231">
        <f t="shared" si="1136"/>
        <v>0</v>
      </c>
      <c r="G3783" s="296">
        <f t="shared" si="1137"/>
        <v>0</v>
      </c>
    </row>
    <row r="3784" spans="1:7" s="232" customFormat="1" ht="24" customHeight="1" x14ac:dyDescent="0.2">
      <c r="A3784" s="229" t="str">
        <f t="shared" si="1133"/>
        <v/>
      </c>
      <c r="B3784" s="227">
        <f t="shared" si="1134"/>
        <v>0</v>
      </c>
      <c r="C3784" s="228"/>
      <c r="D3784" s="229" t="str">
        <f t="shared" si="1135"/>
        <v/>
      </c>
      <c r="E3784" s="230"/>
      <c r="F3784" s="231">
        <f t="shared" si="1136"/>
        <v>0</v>
      </c>
      <c r="G3784" s="296">
        <f t="shared" si="1137"/>
        <v>0</v>
      </c>
    </row>
    <row r="3785" spans="1:7" s="232" customFormat="1" ht="24" customHeight="1" x14ac:dyDescent="0.2">
      <c r="A3785" s="229" t="str">
        <f t="shared" si="1133"/>
        <v/>
      </c>
      <c r="B3785" s="227">
        <f t="shared" si="1134"/>
        <v>0</v>
      </c>
      <c r="C3785" s="228"/>
      <c r="D3785" s="229" t="str">
        <f t="shared" si="1135"/>
        <v/>
      </c>
      <c r="E3785" s="230"/>
      <c r="F3785" s="231">
        <f t="shared" si="1136"/>
        <v>0</v>
      </c>
      <c r="G3785" s="296">
        <f t="shared" si="1137"/>
        <v>0</v>
      </c>
    </row>
    <row r="3786" spans="1:7" s="232" customFormat="1" ht="24" customHeight="1" x14ac:dyDescent="0.2">
      <c r="A3786" s="229" t="str">
        <f t="shared" si="1133"/>
        <v/>
      </c>
      <c r="B3786" s="227">
        <f t="shared" si="1134"/>
        <v>0</v>
      </c>
      <c r="C3786" s="228"/>
      <c r="D3786" s="229" t="str">
        <f t="shared" si="1135"/>
        <v/>
      </c>
      <c r="E3786" s="230"/>
      <c r="F3786" s="231">
        <f t="shared" si="1136"/>
        <v>0</v>
      </c>
      <c r="G3786" s="296">
        <f t="shared" si="1137"/>
        <v>0</v>
      </c>
    </row>
    <row r="3787" spans="1:7" ht="24" customHeight="1" x14ac:dyDescent="0.2">
      <c r="A3787" s="297"/>
      <c r="B3787" s="97"/>
      <c r="C3787" s="97"/>
      <c r="D3787" s="103"/>
      <c r="E3787" s="104"/>
      <c r="F3787" s="368" t="s">
        <v>32</v>
      </c>
      <c r="G3787" s="298">
        <f>SUBTOTAL(9,G3779:G3786)</f>
        <v>0</v>
      </c>
    </row>
    <row r="3788" spans="1:7" ht="24" customHeight="1" x14ac:dyDescent="0.2">
      <c r="A3788" s="297"/>
      <c r="B3788" s="97"/>
      <c r="C3788" s="366" t="s">
        <v>606</v>
      </c>
      <c r="D3788" s="103"/>
      <c r="E3788" s="104"/>
      <c r="F3788" s="105"/>
      <c r="G3788" s="299"/>
    </row>
    <row r="3789" spans="1:7" s="232" customFormat="1" ht="24" customHeight="1" x14ac:dyDescent="0.2">
      <c r="A3789" s="229" t="str">
        <f t="shared" ref="A3789:A3797" si="1138">IFERROR(VLOOKUP(C3789,Tabla_Insumos,4,FALSE),"")</f>
        <v/>
      </c>
      <c r="B3789" s="227" t="str">
        <f t="shared" ref="B3789:B3797" si="1139">IFERROR(VLOOKUP(C3789,Tabla_Insumos,5,FALSE),"")</f>
        <v/>
      </c>
      <c r="C3789" s="228"/>
      <c r="D3789" s="229" t="str">
        <f t="shared" ref="D3789:D3797" si="1140">IFERROR(VLOOKUP(C3789,Tabla_Insumos,2,FALSE),"")</f>
        <v/>
      </c>
      <c r="E3789" s="230"/>
      <c r="F3789" s="231">
        <f t="shared" ref="F3789:F3797" si="1141">IFERROR(VLOOKUP(C3789,Tabla_Insumos,3,FALSE),0)</f>
        <v>0</v>
      </c>
      <c r="G3789" s="296">
        <f t="shared" ref="G3789:G3797" si="1142">ROUND(E3789*F3789,2)</f>
        <v>0</v>
      </c>
    </row>
    <row r="3790" spans="1:7" s="232" customFormat="1" ht="24" customHeight="1" x14ac:dyDescent="0.2">
      <c r="A3790" s="229" t="str">
        <f t="shared" si="1138"/>
        <v/>
      </c>
      <c r="B3790" s="227" t="str">
        <f t="shared" si="1139"/>
        <v/>
      </c>
      <c r="C3790" s="228"/>
      <c r="D3790" s="229" t="str">
        <f t="shared" si="1140"/>
        <v/>
      </c>
      <c r="E3790" s="230"/>
      <c r="F3790" s="231">
        <f t="shared" si="1141"/>
        <v>0</v>
      </c>
      <c r="G3790" s="296">
        <f t="shared" si="1142"/>
        <v>0</v>
      </c>
    </row>
    <row r="3791" spans="1:7" s="232" customFormat="1" ht="24" customHeight="1" x14ac:dyDescent="0.2">
      <c r="A3791" s="229" t="str">
        <f t="shared" si="1138"/>
        <v/>
      </c>
      <c r="B3791" s="227" t="str">
        <f t="shared" si="1139"/>
        <v/>
      </c>
      <c r="C3791" s="228"/>
      <c r="D3791" s="229" t="str">
        <f t="shared" si="1140"/>
        <v/>
      </c>
      <c r="E3791" s="230"/>
      <c r="F3791" s="231">
        <f t="shared" si="1141"/>
        <v>0</v>
      </c>
      <c r="G3791" s="296">
        <f t="shared" si="1142"/>
        <v>0</v>
      </c>
    </row>
    <row r="3792" spans="1:7" s="232" customFormat="1" ht="24" customHeight="1" x14ac:dyDescent="0.2">
      <c r="A3792" s="229" t="str">
        <f t="shared" si="1138"/>
        <v/>
      </c>
      <c r="B3792" s="227" t="str">
        <f t="shared" si="1139"/>
        <v/>
      </c>
      <c r="C3792" s="228"/>
      <c r="D3792" s="229" t="str">
        <f t="shared" si="1140"/>
        <v/>
      </c>
      <c r="E3792" s="230"/>
      <c r="F3792" s="231">
        <f t="shared" si="1141"/>
        <v>0</v>
      </c>
      <c r="G3792" s="296">
        <f t="shared" si="1142"/>
        <v>0</v>
      </c>
    </row>
    <row r="3793" spans="1:7" s="232" customFormat="1" ht="24" customHeight="1" x14ac:dyDescent="0.2">
      <c r="A3793" s="229" t="str">
        <f t="shared" si="1138"/>
        <v/>
      </c>
      <c r="B3793" s="227" t="str">
        <f t="shared" si="1139"/>
        <v/>
      </c>
      <c r="C3793" s="228"/>
      <c r="D3793" s="229" t="str">
        <f t="shared" si="1140"/>
        <v/>
      </c>
      <c r="E3793" s="230"/>
      <c r="F3793" s="231">
        <f t="shared" si="1141"/>
        <v>0</v>
      </c>
      <c r="G3793" s="296">
        <f t="shared" si="1142"/>
        <v>0</v>
      </c>
    </row>
    <row r="3794" spans="1:7" s="232" customFormat="1" ht="24" customHeight="1" x14ac:dyDescent="0.2">
      <c r="A3794" s="229" t="str">
        <f t="shared" si="1138"/>
        <v/>
      </c>
      <c r="B3794" s="227" t="str">
        <f t="shared" si="1139"/>
        <v/>
      </c>
      <c r="C3794" s="228"/>
      <c r="D3794" s="229" t="str">
        <f t="shared" si="1140"/>
        <v/>
      </c>
      <c r="E3794" s="230"/>
      <c r="F3794" s="231">
        <f t="shared" si="1141"/>
        <v>0</v>
      </c>
      <c r="G3794" s="296">
        <f t="shared" si="1142"/>
        <v>0</v>
      </c>
    </row>
    <row r="3795" spans="1:7" s="232" customFormat="1" ht="24" customHeight="1" x14ac:dyDescent="0.2">
      <c r="A3795" s="229" t="str">
        <f t="shared" si="1138"/>
        <v/>
      </c>
      <c r="B3795" s="227" t="str">
        <f t="shared" si="1139"/>
        <v/>
      </c>
      <c r="C3795" s="228"/>
      <c r="D3795" s="229" t="str">
        <f t="shared" si="1140"/>
        <v/>
      </c>
      <c r="E3795" s="230"/>
      <c r="F3795" s="231">
        <f t="shared" si="1141"/>
        <v>0</v>
      </c>
      <c r="G3795" s="296">
        <f t="shared" si="1142"/>
        <v>0</v>
      </c>
    </row>
    <row r="3796" spans="1:7" s="232" customFormat="1" ht="24" customHeight="1" x14ac:dyDescent="0.2">
      <c r="A3796" s="229" t="str">
        <f t="shared" si="1138"/>
        <v/>
      </c>
      <c r="B3796" s="227" t="str">
        <f t="shared" si="1139"/>
        <v/>
      </c>
      <c r="C3796" s="228"/>
      <c r="D3796" s="229" t="str">
        <f t="shared" si="1140"/>
        <v/>
      </c>
      <c r="E3796" s="230"/>
      <c r="F3796" s="231">
        <f t="shared" si="1141"/>
        <v>0</v>
      </c>
      <c r="G3796" s="296">
        <f t="shared" si="1142"/>
        <v>0</v>
      </c>
    </row>
    <row r="3797" spans="1:7" s="232" customFormat="1" ht="24" customHeight="1" x14ac:dyDescent="0.2">
      <c r="A3797" s="229" t="str">
        <f t="shared" si="1138"/>
        <v/>
      </c>
      <c r="B3797" s="227" t="str">
        <f t="shared" si="1139"/>
        <v/>
      </c>
      <c r="C3797" s="228"/>
      <c r="D3797" s="229" t="str">
        <f t="shared" si="1140"/>
        <v/>
      </c>
      <c r="E3797" s="230"/>
      <c r="F3797" s="231">
        <f t="shared" si="1141"/>
        <v>0</v>
      </c>
      <c r="G3797" s="296">
        <f t="shared" si="1142"/>
        <v>0</v>
      </c>
    </row>
    <row r="3798" spans="1:7" ht="24" customHeight="1" x14ac:dyDescent="0.2">
      <c r="A3798" s="300"/>
      <c r="B3798" s="103"/>
      <c r="C3798" s="97"/>
      <c r="D3798" s="103"/>
      <c r="E3798" s="104"/>
      <c r="F3798" s="368" t="s">
        <v>33</v>
      </c>
      <c r="G3798" s="298">
        <f>SUBTOTAL(9,G3789:G3797)</f>
        <v>0</v>
      </c>
    </row>
    <row r="3799" spans="1:7" ht="24" customHeight="1" x14ac:dyDescent="0.2">
      <c r="A3799" s="301"/>
      <c r="B3799" s="103"/>
      <c r="C3799" s="97"/>
      <c r="D3799" s="103"/>
      <c r="E3799" s="104"/>
      <c r="F3799" s="105"/>
      <c r="G3799" s="299"/>
    </row>
    <row r="3800" spans="1:7" ht="24" customHeight="1" x14ac:dyDescent="0.2">
      <c r="A3800" s="302" t="str">
        <f>B3758</f>
        <v/>
      </c>
      <c r="B3800" s="303" t="str">
        <f>C3758</f>
        <v/>
      </c>
      <c r="C3800" s="111"/>
      <c r="D3800" s="111" t="s">
        <v>34</v>
      </c>
      <c r="E3800" s="112"/>
      <c r="F3800" s="305" t="s">
        <v>35</v>
      </c>
      <c r="G3800" s="304">
        <f>SUBTOTAL(9,G3763:G3799)</f>
        <v>0</v>
      </c>
    </row>
    <row r="3802" spans="1:7" ht="24" customHeight="1" x14ac:dyDescent="0.2">
      <c r="A3802" s="284" t="s">
        <v>37</v>
      </c>
      <c r="B3802" s="285"/>
      <c r="C3802" s="285"/>
      <c r="D3802" s="285"/>
      <c r="E3802" s="285"/>
      <c r="F3802" s="285"/>
      <c r="G3802" s="286"/>
    </row>
    <row r="3803" spans="1:7" ht="24" customHeight="1" x14ac:dyDescent="0.2">
      <c r="A3803" s="287" t="s">
        <v>602</v>
      </c>
      <c r="B3803" s="99" t="str">
        <f>Comitente</f>
        <v>DIRECCION PROVINCIAL REDES DE GAS</v>
      </c>
      <c r="C3803" s="94"/>
      <c r="D3803" s="100"/>
      <c r="E3803" s="100"/>
      <c r="F3803" s="101"/>
      <c r="G3803" s="288"/>
    </row>
    <row r="3804" spans="1:7" ht="24" customHeight="1" x14ac:dyDescent="0.2">
      <c r="A3804" s="287" t="s">
        <v>603</v>
      </c>
      <c r="B3804" s="99">
        <f>Contratista</f>
        <v>0</v>
      </c>
      <c r="C3804" s="95"/>
      <c r="D3804" s="95"/>
      <c r="E3804" s="95"/>
      <c r="F3804" s="102"/>
      <c r="G3804" s="289"/>
    </row>
    <row r="3805" spans="1:7" ht="24" customHeight="1" x14ac:dyDescent="0.2">
      <c r="A3805" s="287" t="s">
        <v>24</v>
      </c>
      <c r="B3805" s="99" t="str">
        <f>Obra</f>
        <v>“SERVICIO de MANTENIMIENTO de las INSTALACIONES de GAS en los ESTABLECIMIENTOS EDUCATIVOS”</v>
      </c>
      <c r="C3805" s="95"/>
      <c r="D3805" s="95"/>
      <c r="E3805" s="95"/>
      <c r="F3805" s="102" t="s">
        <v>38</v>
      </c>
      <c r="G3805" s="290">
        <f>Fecha_Base</f>
        <v>0</v>
      </c>
    </row>
    <row r="3806" spans="1:7" ht="24" customHeight="1" x14ac:dyDescent="0.2">
      <c r="A3806" s="291" t="s">
        <v>601</v>
      </c>
      <c r="B3806" s="96" t="str">
        <f>Ubicación</f>
        <v>DEPARTAMENTO JACHAL A</v>
      </c>
      <c r="C3806" s="96"/>
      <c r="D3806" s="103"/>
      <c r="E3806" s="104"/>
      <c r="F3806" s="105"/>
      <c r="G3806" s="292"/>
    </row>
    <row r="3807" spans="1:7" ht="24" customHeight="1" x14ac:dyDescent="0.2">
      <c r="A3807" s="291" t="s">
        <v>39</v>
      </c>
      <c r="B3807" s="106" t="str">
        <f>IFERROR(VALUE(LEFT(B3808,FIND(".",B3808)-1)),"")</f>
        <v/>
      </c>
      <c r="C3807" s="97" t="str">
        <f>IFERROR(VLOOKUP(B3807,Tabla_CyP,2,FALSE),"")</f>
        <v/>
      </c>
      <c r="D3807" s="97"/>
      <c r="E3807" s="104"/>
      <c r="F3807" s="105"/>
      <c r="G3807" s="292"/>
    </row>
    <row r="3808" spans="1:7" ht="24" customHeight="1" x14ac:dyDescent="0.2">
      <c r="A3808" s="291" t="s">
        <v>25</v>
      </c>
      <c r="B3808" s="107" t="str">
        <f>IFERROR(VLOOKUP(COUNTIF($A$1:A3808,"ANALISIS DE PRECIOS"),Tabla_NumeroItem,2,FALSE),"")</f>
        <v/>
      </c>
      <c r="C3808" s="97" t="str">
        <f>IFERROR(VLOOKUP(B3808,Tabla_CyP,2,FALSE),"")</f>
        <v/>
      </c>
      <c r="D3808" s="103"/>
      <c r="E3808" s="104"/>
      <c r="F3808" s="102" t="s">
        <v>26</v>
      </c>
      <c r="G3808" s="293" t="str">
        <f>IFERROR(VLOOKUP(B3808,Tabla_CyP,4,FALSE),"")</f>
        <v/>
      </c>
    </row>
    <row r="3809" spans="1:123" ht="24" customHeight="1" x14ac:dyDescent="0.2">
      <c r="A3809" s="291"/>
      <c r="B3809" s="96"/>
      <c r="C3809" s="97"/>
      <c r="D3809" s="103"/>
      <c r="E3809" s="104"/>
      <c r="F3809" s="105"/>
      <c r="G3809" s="292"/>
    </row>
    <row r="3810" spans="1:123" ht="24" customHeight="1" x14ac:dyDescent="0.2">
      <c r="A3810" s="389" t="s">
        <v>507</v>
      </c>
      <c r="B3810" s="390"/>
      <c r="C3810" s="391" t="s">
        <v>0</v>
      </c>
      <c r="D3810" s="391" t="s">
        <v>27</v>
      </c>
      <c r="E3810" s="393" t="s">
        <v>28</v>
      </c>
      <c r="F3810" s="387" t="s">
        <v>29</v>
      </c>
      <c r="G3810" s="387" t="s">
        <v>30</v>
      </c>
    </row>
    <row r="3811" spans="1:123" s="109" customFormat="1" ht="24" customHeight="1" x14ac:dyDescent="0.2">
      <c r="A3811" s="108" t="s">
        <v>508</v>
      </c>
      <c r="B3811" s="108" t="s">
        <v>509</v>
      </c>
      <c r="C3811" s="392"/>
      <c r="D3811" s="392"/>
      <c r="E3811" s="394"/>
      <c r="F3811" s="388"/>
      <c r="G3811" s="388"/>
      <c r="H3811" s="233"/>
      <c r="I3811" s="233"/>
      <c r="J3811" s="233"/>
      <c r="K3811" s="233"/>
      <c r="L3811" s="233"/>
      <c r="M3811" s="233"/>
      <c r="N3811" s="233"/>
      <c r="O3811" s="233"/>
      <c r="P3811" s="233"/>
      <c r="Q3811" s="233"/>
      <c r="R3811" s="233"/>
      <c r="S3811" s="233"/>
      <c r="T3811" s="233"/>
      <c r="U3811" s="233"/>
      <c r="V3811" s="233"/>
      <c r="W3811" s="233"/>
      <c r="X3811" s="233"/>
      <c r="Y3811" s="233"/>
      <c r="Z3811" s="233"/>
      <c r="AA3811" s="233"/>
      <c r="AB3811" s="233"/>
      <c r="AC3811" s="233"/>
      <c r="AD3811" s="233"/>
      <c r="AE3811" s="233"/>
      <c r="AF3811" s="233"/>
      <c r="AG3811" s="233"/>
      <c r="AH3811" s="233"/>
      <c r="AI3811" s="233"/>
      <c r="AJ3811" s="233"/>
      <c r="AK3811" s="233"/>
      <c r="AL3811" s="233"/>
      <c r="AM3811" s="233"/>
      <c r="AN3811" s="233"/>
      <c r="AO3811" s="233"/>
      <c r="AP3811" s="233"/>
      <c r="AQ3811" s="233"/>
      <c r="AR3811" s="233"/>
      <c r="AS3811" s="233"/>
      <c r="AT3811" s="233"/>
      <c r="AU3811" s="233"/>
      <c r="AV3811" s="233"/>
      <c r="AW3811" s="233"/>
      <c r="AX3811" s="233"/>
      <c r="AY3811" s="233"/>
      <c r="AZ3811" s="233"/>
      <c r="BA3811" s="233"/>
      <c r="BB3811" s="233"/>
      <c r="BC3811" s="233"/>
      <c r="BD3811" s="233"/>
      <c r="BE3811" s="233"/>
      <c r="BF3811" s="233"/>
      <c r="BG3811" s="233"/>
      <c r="BH3811" s="233"/>
      <c r="BI3811" s="233"/>
      <c r="BJ3811" s="233"/>
      <c r="BK3811" s="233"/>
      <c r="BL3811" s="233"/>
      <c r="BM3811" s="233"/>
      <c r="BN3811" s="233"/>
      <c r="BO3811" s="233"/>
      <c r="BP3811" s="233"/>
      <c r="BQ3811" s="233"/>
      <c r="BR3811" s="233"/>
      <c r="BS3811" s="233"/>
      <c r="BT3811" s="233"/>
      <c r="BU3811" s="233"/>
      <c r="BV3811" s="233"/>
      <c r="BW3811" s="233"/>
      <c r="BX3811" s="233"/>
      <c r="BY3811" s="233"/>
      <c r="BZ3811" s="233"/>
      <c r="CA3811" s="233"/>
      <c r="CB3811" s="233"/>
      <c r="CC3811" s="233"/>
      <c r="CD3811" s="233"/>
      <c r="CE3811" s="233"/>
      <c r="CF3811" s="233"/>
      <c r="CG3811" s="233"/>
      <c r="CH3811" s="233"/>
      <c r="CI3811" s="233"/>
      <c r="CJ3811" s="233"/>
      <c r="CK3811" s="233"/>
      <c r="CL3811" s="233"/>
      <c r="CM3811" s="233"/>
      <c r="CN3811" s="233"/>
      <c r="CO3811" s="233"/>
      <c r="CP3811" s="233"/>
      <c r="CQ3811" s="233"/>
      <c r="CR3811" s="233"/>
      <c r="CS3811" s="233"/>
      <c r="CT3811" s="233"/>
      <c r="CU3811" s="233"/>
      <c r="CV3811" s="233"/>
      <c r="CW3811" s="233"/>
      <c r="CX3811" s="233"/>
      <c r="CY3811" s="233"/>
      <c r="CZ3811" s="233"/>
      <c r="DA3811" s="233"/>
      <c r="DB3811" s="233"/>
      <c r="DC3811" s="233"/>
      <c r="DD3811" s="233"/>
      <c r="DE3811" s="233"/>
      <c r="DF3811" s="233"/>
      <c r="DG3811" s="233"/>
      <c r="DH3811" s="233"/>
      <c r="DI3811" s="233"/>
      <c r="DJ3811" s="233"/>
      <c r="DK3811" s="233"/>
      <c r="DL3811" s="233"/>
      <c r="DM3811" s="233"/>
      <c r="DN3811" s="233"/>
      <c r="DO3811" s="233"/>
      <c r="DP3811" s="233"/>
      <c r="DQ3811" s="233"/>
      <c r="DR3811" s="233"/>
      <c r="DS3811" s="233"/>
    </row>
    <row r="3812" spans="1:123" ht="24" customHeight="1" x14ac:dyDescent="0.2">
      <c r="A3812" s="369"/>
      <c r="B3812" s="110"/>
      <c r="C3812" s="367" t="s">
        <v>604</v>
      </c>
      <c r="D3812" s="111"/>
      <c r="E3812" s="112"/>
      <c r="F3812" s="113"/>
      <c r="G3812" s="295"/>
    </row>
    <row r="3813" spans="1:123" s="232" customFormat="1" ht="24" customHeight="1" x14ac:dyDescent="0.2">
      <c r="A3813" s="229" t="str">
        <f t="shared" ref="A3813:A3826" si="1143">IFERROR(VLOOKUP(C3813,Tabla_Insumos,4,FALSE),"")</f>
        <v/>
      </c>
      <c r="B3813" s="227" t="str">
        <f t="shared" ref="B3813:B3826" si="1144">IFERROR(VLOOKUP(C3813,Tabla_Insumos,5,FALSE),"")</f>
        <v/>
      </c>
      <c r="C3813" s="228"/>
      <c r="D3813" s="229" t="str">
        <f t="shared" ref="D3813:D3826" si="1145">IFERROR(VLOOKUP(C3813,Tabla_Insumos,2,FALSE),"")</f>
        <v/>
      </c>
      <c r="E3813" s="230"/>
      <c r="F3813" s="231">
        <f t="shared" ref="F3813:F3826" si="1146">IFERROR(VLOOKUP(C3813,Tabla_Insumos,3,FALSE),0)</f>
        <v>0</v>
      </c>
      <c r="G3813" s="296">
        <f>ROUND(E3813*F3813,2)</f>
        <v>0</v>
      </c>
    </row>
    <row r="3814" spans="1:123" s="232" customFormat="1" ht="24" customHeight="1" x14ac:dyDescent="0.2">
      <c r="A3814" s="229" t="str">
        <f t="shared" si="1143"/>
        <v/>
      </c>
      <c r="B3814" s="227" t="str">
        <f t="shared" si="1144"/>
        <v/>
      </c>
      <c r="C3814" s="228"/>
      <c r="D3814" s="229" t="str">
        <f t="shared" si="1145"/>
        <v/>
      </c>
      <c r="E3814" s="230"/>
      <c r="F3814" s="231">
        <f t="shared" si="1146"/>
        <v>0</v>
      </c>
      <c r="G3814" s="296">
        <f t="shared" ref="G3814:G3826" si="1147">ROUND(E3814*F3814,2)</f>
        <v>0</v>
      </c>
    </row>
    <row r="3815" spans="1:123" s="232" customFormat="1" ht="24" customHeight="1" x14ac:dyDescent="0.2">
      <c r="A3815" s="229" t="str">
        <f t="shared" si="1143"/>
        <v/>
      </c>
      <c r="B3815" s="227" t="str">
        <f t="shared" si="1144"/>
        <v/>
      </c>
      <c r="C3815" s="228"/>
      <c r="D3815" s="229" t="str">
        <f t="shared" si="1145"/>
        <v/>
      </c>
      <c r="E3815" s="230"/>
      <c r="F3815" s="231">
        <f t="shared" si="1146"/>
        <v>0</v>
      </c>
      <c r="G3815" s="296">
        <f t="shared" si="1147"/>
        <v>0</v>
      </c>
    </row>
    <row r="3816" spans="1:123" s="232" customFormat="1" ht="24" customHeight="1" x14ac:dyDescent="0.2">
      <c r="A3816" s="229" t="str">
        <f t="shared" si="1143"/>
        <v/>
      </c>
      <c r="B3816" s="227" t="str">
        <f t="shared" si="1144"/>
        <v/>
      </c>
      <c r="C3816" s="228"/>
      <c r="D3816" s="229" t="str">
        <f t="shared" si="1145"/>
        <v/>
      </c>
      <c r="E3816" s="230"/>
      <c r="F3816" s="231">
        <f t="shared" si="1146"/>
        <v>0</v>
      </c>
      <c r="G3816" s="296">
        <f t="shared" si="1147"/>
        <v>0</v>
      </c>
    </row>
    <row r="3817" spans="1:123" s="232" customFormat="1" ht="24" customHeight="1" x14ac:dyDescent="0.2">
      <c r="A3817" s="229" t="str">
        <f t="shared" si="1143"/>
        <v/>
      </c>
      <c r="B3817" s="227" t="str">
        <f t="shared" si="1144"/>
        <v/>
      </c>
      <c r="C3817" s="228"/>
      <c r="D3817" s="229" t="str">
        <f t="shared" si="1145"/>
        <v/>
      </c>
      <c r="E3817" s="230"/>
      <c r="F3817" s="231">
        <f t="shared" si="1146"/>
        <v>0</v>
      </c>
      <c r="G3817" s="296">
        <f t="shared" si="1147"/>
        <v>0</v>
      </c>
    </row>
    <row r="3818" spans="1:123" s="232" customFormat="1" ht="24" customHeight="1" x14ac:dyDescent="0.2">
      <c r="A3818" s="229" t="str">
        <f t="shared" si="1143"/>
        <v/>
      </c>
      <c r="B3818" s="227" t="str">
        <f t="shared" si="1144"/>
        <v/>
      </c>
      <c r="C3818" s="228"/>
      <c r="D3818" s="229" t="str">
        <f t="shared" si="1145"/>
        <v/>
      </c>
      <c r="E3818" s="230"/>
      <c r="F3818" s="231">
        <f t="shared" si="1146"/>
        <v>0</v>
      </c>
      <c r="G3818" s="296">
        <f t="shared" si="1147"/>
        <v>0</v>
      </c>
    </row>
    <row r="3819" spans="1:123" s="232" customFormat="1" ht="24" customHeight="1" x14ac:dyDescent="0.2">
      <c r="A3819" s="229" t="str">
        <f t="shared" si="1143"/>
        <v/>
      </c>
      <c r="B3819" s="227" t="str">
        <f t="shared" si="1144"/>
        <v/>
      </c>
      <c r="C3819" s="228"/>
      <c r="D3819" s="229" t="str">
        <f t="shared" si="1145"/>
        <v/>
      </c>
      <c r="E3819" s="230"/>
      <c r="F3819" s="231">
        <f t="shared" si="1146"/>
        <v>0</v>
      </c>
      <c r="G3819" s="296">
        <f t="shared" si="1147"/>
        <v>0</v>
      </c>
    </row>
    <row r="3820" spans="1:123" s="232" customFormat="1" ht="24" customHeight="1" x14ac:dyDescent="0.2">
      <c r="A3820" s="229" t="str">
        <f t="shared" si="1143"/>
        <v/>
      </c>
      <c r="B3820" s="227" t="str">
        <f t="shared" si="1144"/>
        <v/>
      </c>
      <c r="C3820" s="228"/>
      <c r="D3820" s="229" t="str">
        <f t="shared" si="1145"/>
        <v/>
      </c>
      <c r="E3820" s="230"/>
      <c r="F3820" s="231">
        <f t="shared" si="1146"/>
        <v>0</v>
      </c>
      <c r="G3820" s="296">
        <f t="shared" si="1147"/>
        <v>0</v>
      </c>
    </row>
    <row r="3821" spans="1:123" s="232" customFormat="1" ht="24" customHeight="1" x14ac:dyDescent="0.2">
      <c r="A3821" s="229" t="str">
        <f t="shared" si="1143"/>
        <v/>
      </c>
      <c r="B3821" s="227" t="str">
        <f t="shared" si="1144"/>
        <v/>
      </c>
      <c r="C3821" s="228"/>
      <c r="D3821" s="229" t="str">
        <f t="shared" si="1145"/>
        <v/>
      </c>
      <c r="E3821" s="230"/>
      <c r="F3821" s="231">
        <f t="shared" si="1146"/>
        <v>0</v>
      </c>
      <c r="G3821" s="296">
        <f t="shared" si="1147"/>
        <v>0</v>
      </c>
    </row>
    <row r="3822" spans="1:123" s="232" customFormat="1" ht="24" customHeight="1" x14ac:dyDescent="0.2">
      <c r="A3822" s="229" t="str">
        <f t="shared" si="1143"/>
        <v/>
      </c>
      <c r="B3822" s="227" t="str">
        <f t="shared" si="1144"/>
        <v/>
      </c>
      <c r="C3822" s="228"/>
      <c r="D3822" s="229" t="str">
        <f t="shared" si="1145"/>
        <v/>
      </c>
      <c r="E3822" s="230"/>
      <c r="F3822" s="231">
        <f t="shared" si="1146"/>
        <v>0</v>
      </c>
      <c r="G3822" s="296">
        <f t="shared" si="1147"/>
        <v>0</v>
      </c>
    </row>
    <row r="3823" spans="1:123" s="232" customFormat="1" ht="24" customHeight="1" x14ac:dyDescent="0.2">
      <c r="A3823" s="229" t="str">
        <f t="shared" si="1143"/>
        <v/>
      </c>
      <c r="B3823" s="227" t="str">
        <f t="shared" si="1144"/>
        <v/>
      </c>
      <c r="C3823" s="228"/>
      <c r="D3823" s="229" t="str">
        <f t="shared" si="1145"/>
        <v/>
      </c>
      <c r="E3823" s="230"/>
      <c r="F3823" s="231">
        <f t="shared" si="1146"/>
        <v>0</v>
      </c>
      <c r="G3823" s="296">
        <f t="shared" si="1147"/>
        <v>0</v>
      </c>
    </row>
    <row r="3824" spans="1:123" s="232" customFormat="1" ht="24" customHeight="1" x14ac:dyDescent="0.2">
      <c r="A3824" s="229" t="str">
        <f t="shared" si="1143"/>
        <v/>
      </c>
      <c r="B3824" s="227" t="str">
        <f t="shared" si="1144"/>
        <v/>
      </c>
      <c r="C3824" s="228"/>
      <c r="D3824" s="229" t="str">
        <f t="shared" si="1145"/>
        <v/>
      </c>
      <c r="E3824" s="230"/>
      <c r="F3824" s="231">
        <f t="shared" si="1146"/>
        <v>0</v>
      </c>
      <c r="G3824" s="296">
        <f t="shared" si="1147"/>
        <v>0</v>
      </c>
    </row>
    <row r="3825" spans="1:7" s="232" customFormat="1" ht="24" customHeight="1" x14ac:dyDescent="0.2">
      <c r="A3825" s="229" t="str">
        <f t="shared" si="1143"/>
        <v/>
      </c>
      <c r="B3825" s="227" t="str">
        <f t="shared" si="1144"/>
        <v/>
      </c>
      <c r="C3825" s="228"/>
      <c r="D3825" s="229" t="str">
        <f t="shared" si="1145"/>
        <v/>
      </c>
      <c r="E3825" s="230"/>
      <c r="F3825" s="231">
        <f t="shared" si="1146"/>
        <v>0</v>
      </c>
      <c r="G3825" s="296">
        <f t="shared" si="1147"/>
        <v>0</v>
      </c>
    </row>
    <row r="3826" spans="1:7" s="232" customFormat="1" ht="24" customHeight="1" x14ac:dyDescent="0.2">
      <c r="A3826" s="229" t="str">
        <f t="shared" si="1143"/>
        <v/>
      </c>
      <c r="B3826" s="227" t="str">
        <f t="shared" si="1144"/>
        <v/>
      </c>
      <c r="C3826" s="228"/>
      <c r="D3826" s="229" t="str">
        <f t="shared" si="1145"/>
        <v/>
      </c>
      <c r="E3826" s="230"/>
      <c r="F3826" s="231">
        <f t="shared" si="1146"/>
        <v>0</v>
      </c>
      <c r="G3826" s="296">
        <f t="shared" si="1147"/>
        <v>0</v>
      </c>
    </row>
    <row r="3827" spans="1:7" ht="24" customHeight="1" x14ac:dyDescent="0.2">
      <c r="A3827" s="297"/>
      <c r="B3827" s="97"/>
      <c r="C3827" s="97"/>
      <c r="D3827" s="103"/>
      <c r="E3827" s="104"/>
      <c r="F3827" s="368" t="s">
        <v>31</v>
      </c>
      <c r="G3827" s="298">
        <f>SUBTOTAL(9,G3813:G3826)</f>
        <v>0</v>
      </c>
    </row>
    <row r="3828" spans="1:7" ht="24" customHeight="1" x14ac:dyDescent="0.2">
      <c r="A3828" s="297"/>
      <c r="B3828" s="97"/>
      <c r="C3828" s="366" t="s">
        <v>605</v>
      </c>
      <c r="D3828" s="103"/>
      <c r="E3828" s="104"/>
      <c r="F3828" s="105"/>
      <c r="G3828" s="299"/>
    </row>
    <row r="3829" spans="1:7" s="232" customFormat="1" ht="24" customHeight="1" x14ac:dyDescent="0.2">
      <c r="A3829" s="229" t="str">
        <f t="shared" ref="A3829:A3836" si="1148">IFERROR(VLOOKUP(C3829,Tabla_Insumos,4,FALSE),"")</f>
        <v/>
      </c>
      <c r="B3829" s="227">
        <f t="shared" ref="B3829:B3836" si="1149">IFERROR(VLOOKUP(A3829,Tabla_Indices,5,FALSE),"")</f>
        <v>0</v>
      </c>
      <c r="C3829" s="228"/>
      <c r="D3829" s="229" t="str">
        <f t="shared" ref="D3829:D3836" si="1150">IFERROR(VLOOKUP(C3829,Tabla_Insumos,2,FALSE),"")</f>
        <v/>
      </c>
      <c r="E3829" s="230"/>
      <c r="F3829" s="231">
        <f t="shared" ref="F3829:F3836" si="1151">IFERROR(VLOOKUP(C3829,Tabla_Insumos,3,FALSE),0)</f>
        <v>0</v>
      </c>
      <c r="G3829" s="296">
        <f>ROUND(E3829*F3829,2)</f>
        <v>0</v>
      </c>
    </row>
    <row r="3830" spans="1:7" s="232" customFormat="1" ht="24" customHeight="1" x14ac:dyDescent="0.2">
      <c r="A3830" s="229" t="str">
        <f t="shared" si="1148"/>
        <v/>
      </c>
      <c r="B3830" s="227">
        <f t="shared" si="1149"/>
        <v>0</v>
      </c>
      <c r="C3830" s="228"/>
      <c r="D3830" s="229" t="str">
        <f t="shared" si="1150"/>
        <v/>
      </c>
      <c r="E3830" s="230"/>
      <c r="F3830" s="231">
        <f t="shared" si="1151"/>
        <v>0</v>
      </c>
      <c r="G3830" s="296">
        <f>ROUND(E3830*F3830,2)</f>
        <v>0</v>
      </c>
    </row>
    <row r="3831" spans="1:7" s="232" customFormat="1" ht="24" customHeight="1" x14ac:dyDescent="0.2">
      <c r="A3831" s="229" t="str">
        <f t="shared" si="1148"/>
        <v/>
      </c>
      <c r="B3831" s="227">
        <f t="shared" si="1149"/>
        <v>0</v>
      </c>
      <c r="C3831" s="228"/>
      <c r="D3831" s="229" t="str">
        <f t="shared" si="1150"/>
        <v/>
      </c>
      <c r="E3831" s="230"/>
      <c r="F3831" s="231">
        <f t="shared" si="1151"/>
        <v>0</v>
      </c>
      <c r="G3831" s="296">
        <f t="shared" ref="G3831:G3836" si="1152">ROUND(E3831*F3831,2)</f>
        <v>0</v>
      </c>
    </row>
    <row r="3832" spans="1:7" s="232" customFormat="1" ht="24" customHeight="1" x14ac:dyDescent="0.2">
      <c r="A3832" s="229" t="str">
        <f t="shared" si="1148"/>
        <v/>
      </c>
      <c r="B3832" s="227">
        <f t="shared" si="1149"/>
        <v>0</v>
      </c>
      <c r="C3832" s="228"/>
      <c r="D3832" s="229" t="str">
        <f t="shared" si="1150"/>
        <v/>
      </c>
      <c r="E3832" s="230"/>
      <c r="F3832" s="231">
        <f t="shared" si="1151"/>
        <v>0</v>
      </c>
      <c r="G3832" s="296">
        <f t="shared" si="1152"/>
        <v>0</v>
      </c>
    </row>
    <row r="3833" spans="1:7" s="232" customFormat="1" ht="24" customHeight="1" x14ac:dyDescent="0.2">
      <c r="A3833" s="229" t="str">
        <f t="shared" si="1148"/>
        <v/>
      </c>
      <c r="B3833" s="227">
        <f t="shared" si="1149"/>
        <v>0</v>
      </c>
      <c r="C3833" s="228"/>
      <c r="D3833" s="229" t="str">
        <f t="shared" si="1150"/>
        <v/>
      </c>
      <c r="E3833" s="230"/>
      <c r="F3833" s="231">
        <f t="shared" si="1151"/>
        <v>0</v>
      </c>
      <c r="G3833" s="296">
        <f t="shared" si="1152"/>
        <v>0</v>
      </c>
    </row>
    <row r="3834" spans="1:7" s="232" customFormat="1" ht="24" customHeight="1" x14ac:dyDescent="0.2">
      <c r="A3834" s="229" t="str">
        <f t="shared" si="1148"/>
        <v/>
      </c>
      <c r="B3834" s="227">
        <f t="shared" si="1149"/>
        <v>0</v>
      </c>
      <c r="C3834" s="228"/>
      <c r="D3834" s="229" t="str">
        <f t="shared" si="1150"/>
        <v/>
      </c>
      <c r="E3834" s="230"/>
      <c r="F3834" s="231">
        <f t="shared" si="1151"/>
        <v>0</v>
      </c>
      <c r="G3834" s="296">
        <f t="shared" si="1152"/>
        <v>0</v>
      </c>
    </row>
    <row r="3835" spans="1:7" s="232" customFormat="1" ht="24" customHeight="1" x14ac:dyDescent="0.2">
      <c r="A3835" s="229" t="str">
        <f t="shared" si="1148"/>
        <v/>
      </c>
      <c r="B3835" s="227">
        <f t="shared" si="1149"/>
        <v>0</v>
      </c>
      <c r="C3835" s="228"/>
      <c r="D3835" s="229" t="str">
        <f t="shared" si="1150"/>
        <v/>
      </c>
      <c r="E3835" s="230"/>
      <c r="F3835" s="231">
        <f t="shared" si="1151"/>
        <v>0</v>
      </c>
      <c r="G3835" s="296">
        <f t="shared" si="1152"/>
        <v>0</v>
      </c>
    </row>
    <row r="3836" spans="1:7" s="232" customFormat="1" ht="24" customHeight="1" x14ac:dyDescent="0.2">
      <c r="A3836" s="229" t="str">
        <f t="shared" si="1148"/>
        <v/>
      </c>
      <c r="B3836" s="227">
        <f t="shared" si="1149"/>
        <v>0</v>
      </c>
      <c r="C3836" s="228"/>
      <c r="D3836" s="229" t="str">
        <f t="shared" si="1150"/>
        <v/>
      </c>
      <c r="E3836" s="230"/>
      <c r="F3836" s="231">
        <f t="shared" si="1151"/>
        <v>0</v>
      </c>
      <c r="G3836" s="296">
        <f t="shared" si="1152"/>
        <v>0</v>
      </c>
    </row>
    <row r="3837" spans="1:7" ht="24" customHeight="1" x14ac:dyDescent="0.2">
      <c r="A3837" s="297"/>
      <c r="B3837" s="97"/>
      <c r="C3837" s="97"/>
      <c r="D3837" s="103"/>
      <c r="E3837" s="104"/>
      <c r="F3837" s="368" t="s">
        <v>32</v>
      </c>
      <c r="G3837" s="298">
        <f>SUBTOTAL(9,G3829:G3836)</f>
        <v>0</v>
      </c>
    </row>
    <row r="3838" spans="1:7" ht="24" customHeight="1" x14ac:dyDescent="0.2">
      <c r="A3838" s="297"/>
      <c r="B3838" s="97"/>
      <c r="C3838" s="366" t="s">
        <v>606</v>
      </c>
      <c r="D3838" s="103"/>
      <c r="E3838" s="104"/>
      <c r="F3838" s="105"/>
      <c r="G3838" s="299"/>
    </row>
    <row r="3839" spans="1:7" s="232" customFormat="1" ht="24" customHeight="1" x14ac:dyDescent="0.2">
      <c r="A3839" s="229" t="str">
        <f t="shared" ref="A3839:A3847" si="1153">IFERROR(VLOOKUP(C3839,Tabla_Insumos,4,FALSE),"")</f>
        <v/>
      </c>
      <c r="B3839" s="227" t="str">
        <f t="shared" ref="B3839:B3847" si="1154">IFERROR(VLOOKUP(C3839,Tabla_Insumos,5,FALSE),"")</f>
        <v/>
      </c>
      <c r="C3839" s="228"/>
      <c r="D3839" s="229" t="str">
        <f t="shared" ref="D3839:D3847" si="1155">IFERROR(VLOOKUP(C3839,Tabla_Insumos,2,FALSE),"")</f>
        <v/>
      </c>
      <c r="E3839" s="230"/>
      <c r="F3839" s="231">
        <f t="shared" ref="F3839:F3847" si="1156">IFERROR(VLOOKUP(C3839,Tabla_Insumos,3,FALSE),0)</f>
        <v>0</v>
      </c>
      <c r="G3839" s="296">
        <f t="shared" ref="G3839:G3847" si="1157">ROUND(E3839*F3839,2)</f>
        <v>0</v>
      </c>
    </row>
    <row r="3840" spans="1:7" s="232" customFormat="1" ht="24" customHeight="1" x14ac:dyDescent="0.2">
      <c r="A3840" s="229" t="str">
        <f t="shared" si="1153"/>
        <v/>
      </c>
      <c r="B3840" s="227" t="str">
        <f t="shared" si="1154"/>
        <v/>
      </c>
      <c r="C3840" s="228"/>
      <c r="D3840" s="229" t="str">
        <f t="shared" si="1155"/>
        <v/>
      </c>
      <c r="E3840" s="230"/>
      <c r="F3840" s="231">
        <f t="shared" si="1156"/>
        <v>0</v>
      </c>
      <c r="G3840" s="296">
        <f t="shared" si="1157"/>
        <v>0</v>
      </c>
    </row>
    <row r="3841" spans="1:7" s="232" customFormat="1" ht="24" customHeight="1" x14ac:dyDescent="0.2">
      <c r="A3841" s="229" t="str">
        <f t="shared" si="1153"/>
        <v/>
      </c>
      <c r="B3841" s="227" t="str">
        <f t="shared" si="1154"/>
        <v/>
      </c>
      <c r="C3841" s="228"/>
      <c r="D3841" s="229" t="str">
        <f t="shared" si="1155"/>
        <v/>
      </c>
      <c r="E3841" s="230"/>
      <c r="F3841" s="231">
        <f t="shared" si="1156"/>
        <v>0</v>
      </c>
      <c r="G3841" s="296">
        <f t="shared" si="1157"/>
        <v>0</v>
      </c>
    </row>
    <row r="3842" spans="1:7" s="232" customFormat="1" ht="24" customHeight="1" x14ac:dyDescent="0.2">
      <c r="A3842" s="229" t="str">
        <f t="shared" si="1153"/>
        <v/>
      </c>
      <c r="B3842" s="227" t="str">
        <f t="shared" si="1154"/>
        <v/>
      </c>
      <c r="C3842" s="228"/>
      <c r="D3842" s="229" t="str">
        <f t="shared" si="1155"/>
        <v/>
      </c>
      <c r="E3842" s="230"/>
      <c r="F3842" s="231">
        <f t="shared" si="1156"/>
        <v>0</v>
      </c>
      <c r="G3842" s="296">
        <f t="shared" si="1157"/>
        <v>0</v>
      </c>
    </row>
    <row r="3843" spans="1:7" s="232" customFormat="1" ht="24" customHeight="1" x14ac:dyDescent="0.2">
      <c r="A3843" s="229" t="str">
        <f t="shared" si="1153"/>
        <v/>
      </c>
      <c r="B3843" s="227" t="str">
        <f t="shared" si="1154"/>
        <v/>
      </c>
      <c r="C3843" s="228"/>
      <c r="D3843" s="229" t="str">
        <f t="shared" si="1155"/>
        <v/>
      </c>
      <c r="E3843" s="230"/>
      <c r="F3843" s="231">
        <f t="shared" si="1156"/>
        <v>0</v>
      </c>
      <c r="G3843" s="296">
        <f t="shared" si="1157"/>
        <v>0</v>
      </c>
    </row>
    <row r="3844" spans="1:7" s="232" customFormat="1" ht="24" customHeight="1" x14ac:dyDescent="0.2">
      <c r="A3844" s="229" t="str">
        <f t="shared" si="1153"/>
        <v/>
      </c>
      <c r="B3844" s="227" t="str">
        <f t="shared" si="1154"/>
        <v/>
      </c>
      <c r="C3844" s="228"/>
      <c r="D3844" s="229" t="str">
        <f t="shared" si="1155"/>
        <v/>
      </c>
      <c r="E3844" s="230"/>
      <c r="F3844" s="231">
        <f t="shared" si="1156"/>
        <v>0</v>
      </c>
      <c r="G3844" s="296">
        <f t="shared" si="1157"/>
        <v>0</v>
      </c>
    </row>
    <row r="3845" spans="1:7" s="232" customFormat="1" ht="24" customHeight="1" x14ac:dyDescent="0.2">
      <c r="A3845" s="229" t="str">
        <f t="shared" si="1153"/>
        <v/>
      </c>
      <c r="B3845" s="227" t="str">
        <f t="shared" si="1154"/>
        <v/>
      </c>
      <c r="C3845" s="228"/>
      <c r="D3845" s="229" t="str">
        <f t="shared" si="1155"/>
        <v/>
      </c>
      <c r="E3845" s="230"/>
      <c r="F3845" s="231">
        <f t="shared" si="1156"/>
        <v>0</v>
      </c>
      <c r="G3845" s="296">
        <f t="shared" si="1157"/>
        <v>0</v>
      </c>
    </row>
    <row r="3846" spans="1:7" s="232" customFormat="1" ht="24" customHeight="1" x14ac:dyDescent="0.2">
      <c r="A3846" s="229" t="str">
        <f t="shared" si="1153"/>
        <v/>
      </c>
      <c r="B3846" s="227" t="str">
        <f t="shared" si="1154"/>
        <v/>
      </c>
      <c r="C3846" s="228"/>
      <c r="D3846" s="229" t="str">
        <f t="shared" si="1155"/>
        <v/>
      </c>
      <c r="E3846" s="230"/>
      <c r="F3846" s="231">
        <f t="shared" si="1156"/>
        <v>0</v>
      </c>
      <c r="G3846" s="296">
        <f t="shared" si="1157"/>
        <v>0</v>
      </c>
    </row>
    <row r="3847" spans="1:7" s="232" customFormat="1" ht="24" customHeight="1" x14ac:dyDescent="0.2">
      <c r="A3847" s="229" t="str">
        <f t="shared" si="1153"/>
        <v/>
      </c>
      <c r="B3847" s="227" t="str">
        <f t="shared" si="1154"/>
        <v/>
      </c>
      <c r="C3847" s="228"/>
      <c r="D3847" s="229" t="str">
        <f t="shared" si="1155"/>
        <v/>
      </c>
      <c r="E3847" s="230"/>
      <c r="F3847" s="231">
        <f t="shared" si="1156"/>
        <v>0</v>
      </c>
      <c r="G3847" s="296">
        <f t="shared" si="1157"/>
        <v>0</v>
      </c>
    </row>
    <row r="3848" spans="1:7" ht="24" customHeight="1" x14ac:dyDescent="0.2">
      <c r="A3848" s="300"/>
      <c r="B3848" s="103"/>
      <c r="C3848" s="97"/>
      <c r="D3848" s="103"/>
      <c r="E3848" s="104"/>
      <c r="F3848" s="368" t="s">
        <v>33</v>
      </c>
      <c r="G3848" s="298">
        <f>SUBTOTAL(9,G3839:G3847)</f>
        <v>0</v>
      </c>
    </row>
    <row r="3849" spans="1:7" ht="24" customHeight="1" x14ac:dyDescent="0.2">
      <c r="A3849" s="301"/>
      <c r="B3849" s="103"/>
      <c r="C3849" s="97"/>
      <c r="D3849" s="103"/>
      <c r="E3849" s="104"/>
      <c r="F3849" s="105"/>
      <c r="G3849" s="299"/>
    </row>
    <row r="3850" spans="1:7" ht="24" customHeight="1" x14ac:dyDescent="0.2">
      <c r="A3850" s="302" t="str">
        <f>B3808</f>
        <v/>
      </c>
      <c r="B3850" s="303" t="str">
        <f>C3808</f>
        <v/>
      </c>
      <c r="C3850" s="111"/>
      <c r="D3850" s="111" t="s">
        <v>34</v>
      </c>
      <c r="E3850" s="112"/>
      <c r="F3850" s="305" t="s">
        <v>35</v>
      </c>
      <c r="G3850" s="304">
        <f>SUBTOTAL(9,G3813:G3849)</f>
        <v>0</v>
      </c>
    </row>
    <row r="3852" spans="1:7" ht="24" customHeight="1" x14ac:dyDescent="0.2">
      <c r="A3852" s="284" t="s">
        <v>37</v>
      </c>
      <c r="B3852" s="285"/>
      <c r="C3852" s="285"/>
      <c r="D3852" s="285"/>
      <c r="E3852" s="285"/>
      <c r="F3852" s="285"/>
      <c r="G3852" s="286"/>
    </row>
    <row r="3853" spans="1:7" ht="24" customHeight="1" x14ac:dyDescent="0.2">
      <c r="A3853" s="287" t="s">
        <v>602</v>
      </c>
      <c r="B3853" s="99" t="str">
        <f>Comitente</f>
        <v>DIRECCION PROVINCIAL REDES DE GAS</v>
      </c>
      <c r="C3853" s="94"/>
      <c r="D3853" s="100"/>
      <c r="E3853" s="100"/>
      <c r="F3853" s="101"/>
      <c r="G3853" s="288"/>
    </row>
    <row r="3854" spans="1:7" ht="24" customHeight="1" x14ac:dyDescent="0.2">
      <c r="A3854" s="287" t="s">
        <v>603</v>
      </c>
      <c r="B3854" s="99">
        <f>Contratista</f>
        <v>0</v>
      </c>
      <c r="C3854" s="95"/>
      <c r="D3854" s="95"/>
      <c r="E3854" s="95"/>
      <c r="F3854" s="102"/>
      <c r="G3854" s="289"/>
    </row>
    <row r="3855" spans="1:7" ht="24" customHeight="1" x14ac:dyDescent="0.2">
      <c r="A3855" s="287" t="s">
        <v>24</v>
      </c>
      <c r="B3855" s="99" t="str">
        <f>Obra</f>
        <v>“SERVICIO de MANTENIMIENTO de las INSTALACIONES de GAS en los ESTABLECIMIENTOS EDUCATIVOS”</v>
      </c>
      <c r="C3855" s="95"/>
      <c r="D3855" s="95"/>
      <c r="E3855" s="95"/>
      <c r="F3855" s="102" t="s">
        <v>38</v>
      </c>
      <c r="G3855" s="290">
        <f>Fecha_Base</f>
        <v>0</v>
      </c>
    </row>
    <row r="3856" spans="1:7" ht="24" customHeight="1" x14ac:dyDescent="0.2">
      <c r="A3856" s="291" t="s">
        <v>601</v>
      </c>
      <c r="B3856" s="96" t="str">
        <f>Ubicación</f>
        <v>DEPARTAMENTO JACHAL A</v>
      </c>
      <c r="C3856" s="96"/>
      <c r="D3856" s="103"/>
      <c r="E3856" s="104"/>
      <c r="F3856" s="105"/>
      <c r="G3856" s="292"/>
    </row>
    <row r="3857" spans="1:123" ht="24" customHeight="1" x14ac:dyDescent="0.2">
      <c r="A3857" s="291" t="s">
        <v>39</v>
      </c>
      <c r="B3857" s="106" t="str">
        <f>IFERROR(VALUE(LEFT(B3858,FIND(".",B3858)-1)),"")</f>
        <v/>
      </c>
      <c r="C3857" s="97" t="str">
        <f>IFERROR(VLOOKUP(B3857,Tabla_CyP,2,FALSE),"")</f>
        <v/>
      </c>
      <c r="D3857" s="97"/>
      <c r="E3857" s="104"/>
      <c r="F3857" s="105"/>
      <c r="G3857" s="292"/>
    </row>
    <row r="3858" spans="1:123" ht="24" customHeight="1" x14ac:dyDescent="0.2">
      <c r="A3858" s="291" t="s">
        <v>25</v>
      </c>
      <c r="B3858" s="107" t="str">
        <f>IFERROR(VLOOKUP(COUNTIF($A$1:A3858,"ANALISIS DE PRECIOS"),Tabla_NumeroItem,2,FALSE),"")</f>
        <v/>
      </c>
      <c r="C3858" s="97" t="str">
        <f>IFERROR(VLOOKUP(B3858,Tabla_CyP,2,FALSE),"")</f>
        <v/>
      </c>
      <c r="D3858" s="103"/>
      <c r="E3858" s="104"/>
      <c r="F3858" s="102" t="s">
        <v>26</v>
      </c>
      <c r="G3858" s="293" t="str">
        <f>IFERROR(VLOOKUP(B3858,Tabla_CyP,4,FALSE),"")</f>
        <v/>
      </c>
    </row>
    <row r="3859" spans="1:123" ht="24" customHeight="1" x14ac:dyDescent="0.2">
      <c r="A3859" s="291"/>
      <c r="B3859" s="96"/>
      <c r="C3859" s="97"/>
      <c r="D3859" s="103"/>
      <c r="E3859" s="104"/>
      <c r="F3859" s="105"/>
      <c r="G3859" s="292"/>
    </row>
    <row r="3860" spans="1:123" ht="24" customHeight="1" x14ac:dyDescent="0.2">
      <c r="A3860" s="389" t="s">
        <v>507</v>
      </c>
      <c r="B3860" s="390"/>
      <c r="C3860" s="391" t="s">
        <v>0</v>
      </c>
      <c r="D3860" s="391" t="s">
        <v>27</v>
      </c>
      <c r="E3860" s="393" t="s">
        <v>28</v>
      </c>
      <c r="F3860" s="387" t="s">
        <v>29</v>
      </c>
      <c r="G3860" s="387" t="s">
        <v>30</v>
      </c>
    </row>
    <row r="3861" spans="1:123" s="109" customFormat="1" ht="24" customHeight="1" x14ac:dyDescent="0.2">
      <c r="A3861" s="108" t="s">
        <v>508</v>
      </c>
      <c r="B3861" s="108" t="s">
        <v>509</v>
      </c>
      <c r="C3861" s="392"/>
      <c r="D3861" s="392"/>
      <c r="E3861" s="394"/>
      <c r="F3861" s="388"/>
      <c r="G3861" s="388"/>
      <c r="H3861" s="233"/>
      <c r="I3861" s="233"/>
      <c r="J3861" s="233"/>
      <c r="K3861" s="233"/>
      <c r="L3861" s="233"/>
      <c r="M3861" s="233"/>
      <c r="N3861" s="233"/>
      <c r="O3861" s="233"/>
      <c r="P3861" s="233"/>
      <c r="Q3861" s="233"/>
      <c r="R3861" s="233"/>
      <c r="S3861" s="233"/>
      <c r="T3861" s="233"/>
      <c r="U3861" s="233"/>
      <c r="V3861" s="233"/>
      <c r="W3861" s="233"/>
      <c r="X3861" s="233"/>
      <c r="Y3861" s="233"/>
      <c r="Z3861" s="233"/>
      <c r="AA3861" s="233"/>
      <c r="AB3861" s="233"/>
      <c r="AC3861" s="233"/>
      <c r="AD3861" s="233"/>
      <c r="AE3861" s="233"/>
      <c r="AF3861" s="233"/>
      <c r="AG3861" s="233"/>
      <c r="AH3861" s="233"/>
      <c r="AI3861" s="233"/>
      <c r="AJ3861" s="233"/>
      <c r="AK3861" s="233"/>
      <c r="AL3861" s="233"/>
      <c r="AM3861" s="233"/>
      <c r="AN3861" s="233"/>
      <c r="AO3861" s="233"/>
      <c r="AP3861" s="233"/>
      <c r="AQ3861" s="233"/>
      <c r="AR3861" s="233"/>
      <c r="AS3861" s="233"/>
      <c r="AT3861" s="233"/>
      <c r="AU3861" s="233"/>
      <c r="AV3861" s="233"/>
      <c r="AW3861" s="233"/>
      <c r="AX3861" s="233"/>
      <c r="AY3861" s="233"/>
      <c r="AZ3861" s="233"/>
      <c r="BA3861" s="233"/>
      <c r="BB3861" s="233"/>
      <c r="BC3861" s="233"/>
      <c r="BD3861" s="233"/>
      <c r="BE3861" s="233"/>
      <c r="BF3861" s="233"/>
      <c r="BG3861" s="233"/>
      <c r="BH3861" s="233"/>
      <c r="BI3861" s="233"/>
      <c r="BJ3861" s="233"/>
      <c r="BK3861" s="233"/>
      <c r="BL3861" s="233"/>
      <c r="BM3861" s="233"/>
      <c r="BN3861" s="233"/>
      <c r="BO3861" s="233"/>
      <c r="BP3861" s="233"/>
      <c r="BQ3861" s="233"/>
      <c r="BR3861" s="233"/>
      <c r="BS3861" s="233"/>
      <c r="BT3861" s="233"/>
      <c r="BU3861" s="233"/>
      <c r="BV3861" s="233"/>
      <c r="BW3861" s="233"/>
      <c r="BX3861" s="233"/>
      <c r="BY3861" s="233"/>
      <c r="BZ3861" s="233"/>
      <c r="CA3861" s="233"/>
      <c r="CB3861" s="233"/>
      <c r="CC3861" s="233"/>
      <c r="CD3861" s="233"/>
      <c r="CE3861" s="233"/>
      <c r="CF3861" s="233"/>
      <c r="CG3861" s="233"/>
      <c r="CH3861" s="233"/>
      <c r="CI3861" s="233"/>
      <c r="CJ3861" s="233"/>
      <c r="CK3861" s="233"/>
      <c r="CL3861" s="233"/>
      <c r="CM3861" s="233"/>
      <c r="CN3861" s="233"/>
      <c r="CO3861" s="233"/>
      <c r="CP3861" s="233"/>
      <c r="CQ3861" s="233"/>
      <c r="CR3861" s="233"/>
      <c r="CS3861" s="233"/>
      <c r="CT3861" s="233"/>
      <c r="CU3861" s="233"/>
      <c r="CV3861" s="233"/>
      <c r="CW3861" s="233"/>
      <c r="CX3861" s="233"/>
      <c r="CY3861" s="233"/>
      <c r="CZ3861" s="233"/>
      <c r="DA3861" s="233"/>
      <c r="DB3861" s="233"/>
      <c r="DC3861" s="233"/>
      <c r="DD3861" s="233"/>
      <c r="DE3861" s="233"/>
      <c r="DF3861" s="233"/>
      <c r="DG3861" s="233"/>
      <c r="DH3861" s="233"/>
      <c r="DI3861" s="233"/>
      <c r="DJ3861" s="233"/>
      <c r="DK3861" s="233"/>
      <c r="DL3861" s="233"/>
      <c r="DM3861" s="233"/>
      <c r="DN3861" s="233"/>
      <c r="DO3861" s="233"/>
      <c r="DP3861" s="233"/>
      <c r="DQ3861" s="233"/>
      <c r="DR3861" s="233"/>
      <c r="DS3861" s="233"/>
    </row>
    <row r="3862" spans="1:123" ht="24" customHeight="1" x14ac:dyDescent="0.2">
      <c r="A3862" s="369"/>
      <c r="B3862" s="110"/>
      <c r="C3862" s="367" t="s">
        <v>604</v>
      </c>
      <c r="D3862" s="111"/>
      <c r="E3862" s="112"/>
      <c r="F3862" s="113"/>
      <c r="G3862" s="295"/>
    </row>
    <row r="3863" spans="1:123" s="232" customFormat="1" ht="24" customHeight="1" x14ac:dyDescent="0.2">
      <c r="A3863" s="229" t="str">
        <f t="shared" ref="A3863:A3876" si="1158">IFERROR(VLOOKUP(C3863,Tabla_Insumos,4,FALSE),"")</f>
        <v/>
      </c>
      <c r="B3863" s="227" t="str">
        <f t="shared" ref="B3863:B3876" si="1159">IFERROR(VLOOKUP(C3863,Tabla_Insumos,5,FALSE),"")</f>
        <v/>
      </c>
      <c r="C3863" s="228"/>
      <c r="D3863" s="229" t="str">
        <f t="shared" ref="D3863:D3876" si="1160">IFERROR(VLOOKUP(C3863,Tabla_Insumos,2,FALSE),"")</f>
        <v/>
      </c>
      <c r="E3863" s="230"/>
      <c r="F3863" s="231">
        <f t="shared" ref="F3863:F3876" si="1161">IFERROR(VLOOKUP(C3863,Tabla_Insumos,3,FALSE),0)</f>
        <v>0</v>
      </c>
      <c r="G3863" s="296">
        <f>ROUND(E3863*F3863,2)</f>
        <v>0</v>
      </c>
    </row>
    <row r="3864" spans="1:123" s="232" customFormat="1" ht="24" customHeight="1" x14ac:dyDescent="0.2">
      <c r="A3864" s="229" t="str">
        <f t="shared" si="1158"/>
        <v/>
      </c>
      <c r="B3864" s="227" t="str">
        <f t="shared" si="1159"/>
        <v/>
      </c>
      <c r="C3864" s="228"/>
      <c r="D3864" s="229" t="str">
        <f t="shared" si="1160"/>
        <v/>
      </c>
      <c r="E3864" s="230"/>
      <c r="F3864" s="231">
        <f t="shared" si="1161"/>
        <v>0</v>
      </c>
      <c r="G3864" s="296">
        <f t="shared" ref="G3864:G3876" si="1162">ROUND(E3864*F3864,2)</f>
        <v>0</v>
      </c>
    </row>
    <row r="3865" spans="1:123" s="232" customFormat="1" ht="24" customHeight="1" x14ac:dyDescent="0.2">
      <c r="A3865" s="229" t="str">
        <f t="shared" si="1158"/>
        <v/>
      </c>
      <c r="B3865" s="227" t="str">
        <f t="shared" si="1159"/>
        <v/>
      </c>
      <c r="C3865" s="228"/>
      <c r="D3865" s="229" t="str">
        <f t="shared" si="1160"/>
        <v/>
      </c>
      <c r="E3865" s="230"/>
      <c r="F3865" s="231">
        <f t="shared" si="1161"/>
        <v>0</v>
      </c>
      <c r="G3865" s="296">
        <f t="shared" si="1162"/>
        <v>0</v>
      </c>
    </row>
    <row r="3866" spans="1:123" s="232" customFormat="1" ht="24" customHeight="1" x14ac:dyDescent="0.2">
      <c r="A3866" s="229" t="str">
        <f t="shared" si="1158"/>
        <v/>
      </c>
      <c r="B3866" s="227" t="str">
        <f t="shared" si="1159"/>
        <v/>
      </c>
      <c r="C3866" s="228"/>
      <c r="D3866" s="229" t="str">
        <f t="shared" si="1160"/>
        <v/>
      </c>
      <c r="E3866" s="230"/>
      <c r="F3866" s="231">
        <f t="shared" si="1161"/>
        <v>0</v>
      </c>
      <c r="G3866" s="296">
        <f t="shared" si="1162"/>
        <v>0</v>
      </c>
    </row>
    <row r="3867" spans="1:123" s="232" customFormat="1" ht="24" customHeight="1" x14ac:dyDescent="0.2">
      <c r="A3867" s="229" t="str">
        <f t="shared" si="1158"/>
        <v/>
      </c>
      <c r="B3867" s="227" t="str">
        <f t="shared" si="1159"/>
        <v/>
      </c>
      <c r="C3867" s="228"/>
      <c r="D3867" s="229" t="str">
        <f t="shared" si="1160"/>
        <v/>
      </c>
      <c r="E3867" s="230"/>
      <c r="F3867" s="231">
        <f t="shared" si="1161"/>
        <v>0</v>
      </c>
      <c r="G3867" s="296">
        <f t="shared" si="1162"/>
        <v>0</v>
      </c>
    </row>
    <row r="3868" spans="1:123" s="232" customFormat="1" ht="24" customHeight="1" x14ac:dyDescent="0.2">
      <c r="A3868" s="229" t="str">
        <f t="shared" si="1158"/>
        <v/>
      </c>
      <c r="B3868" s="227" t="str">
        <f t="shared" si="1159"/>
        <v/>
      </c>
      <c r="C3868" s="228"/>
      <c r="D3868" s="229" t="str">
        <f t="shared" si="1160"/>
        <v/>
      </c>
      <c r="E3868" s="230"/>
      <c r="F3868" s="231">
        <f t="shared" si="1161"/>
        <v>0</v>
      </c>
      <c r="G3868" s="296">
        <f t="shared" si="1162"/>
        <v>0</v>
      </c>
    </row>
    <row r="3869" spans="1:123" s="232" customFormat="1" ht="24" customHeight="1" x14ac:dyDescent="0.2">
      <c r="A3869" s="229" t="str">
        <f t="shared" si="1158"/>
        <v/>
      </c>
      <c r="B3869" s="227" t="str">
        <f t="shared" si="1159"/>
        <v/>
      </c>
      <c r="C3869" s="228"/>
      <c r="D3869" s="229" t="str">
        <f t="shared" si="1160"/>
        <v/>
      </c>
      <c r="E3869" s="230"/>
      <c r="F3869" s="231">
        <f t="shared" si="1161"/>
        <v>0</v>
      </c>
      <c r="G3869" s="296">
        <f t="shared" si="1162"/>
        <v>0</v>
      </c>
    </row>
    <row r="3870" spans="1:123" s="232" customFormat="1" ht="24" customHeight="1" x14ac:dyDescent="0.2">
      <c r="A3870" s="229" t="str">
        <f t="shared" si="1158"/>
        <v/>
      </c>
      <c r="B3870" s="227" t="str">
        <f t="shared" si="1159"/>
        <v/>
      </c>
      <c r="C3870" s="228"/>
      <c r="D3870" s="229" t="str">
        <f t="shared" si="1160"/>
        <v/>
      </c>
      <c r="E3870" s="230"/>
      <c r="F3870" s="231">
        <f t="shared" si="1161"/>
        <v>0</v>
      </c>
      <c r="G3870" s="296">
        <f t="shared" si="1162"/>
        <v>0</v>
      </c>
    </row>
    <row r="3871" spans="1:123" s="232" customFormat="1" ht="24" customHeight="1" x14ac:dyDescent="0.2">
      <c r="A3871" s="229" t="str">
        <f t="shared" si="1158"/>
        <v/>
      </c>
      <c r="B3871" s="227" t="str">
        <f t="shared" si="1159"/>
        <v/>
      </c>
      <c r="C3871" s="228"/>
      <c r="D3871" s="229" t="str">
        <f t="shared" si="1160"/>
        <v/>
      </c>
      <c r="E3871" s="230"/>
      <c r="F3871" s="231">
        <f t="shared" si="1161"/>
        <v>0</v>
      </c>
      <c r="G3871" s="296">
        <f t="shared" si="1162"/>
        <v>0</v>
      </c>
    </row>
    <row r="3872" spans="1:123" s="232" customFormat="1" ht="24" customHeight="1" x14ac:dyDescent="0.2">
      <c r="A3872" s="229" t="str">
        <f t="shared" si="1158"/>
        <v/>
      </c>
      <c r="B3872" s="227" t="str">
        <f t="shared" si="1159"/>
        <v/>
      </c>
      <c r="C3872" s="228"/>
      <c r="D3872" s="229" t="str">
        <f t="shared" si="1160"/>
        <v/>
      </c>
      <c r="E3872" s="230"/>
      <c r="F3872" s="231">
        <f t="shared" si="1161"/>
        <v>0</v>
      </c>
      <c r="G3872" s="296">
        <f t="shared" si="1162"/>
        <v>0</v>
      </c>
    </row>
    <row r="3873" spans="1:7" s="232" customFormat="1" ht="24" customHeight="1" x14ac:dyDescent="0.2">
      <c r="A3873" s="229" t="str">
        <f t="shared" si="1158"/>
        <v/>
      </c>
      <c r="B3873" s="227" t="str">
        <f t="shared" si="1159"/>
        <v/>
      </c>
      <c r="C3873" s="228"/>
      <c r="D3873" s="229" t="str">
        <f t="shared" si="1160"/>
        <v/>
      </c>
      <c r="E3873" s="230"/>
      <c r="F3873" s="231">
        <f t="shared" si="1161"/>
        <v>0</v>
      </c>
      <c r="G3873" s="296">
        <f t="shared" si="1162"/>
        <v>0</v>
      </c>
    </row>
    <row r="3874" spans="1:7" s="232" customFormat="1" ht="24" customHeight="1" x14ac:dyDescent="0.2">
      <c r="A3874" s="229" t="str">
        <f t="shared" si="1158"/>
        <v/>
      </c>
      <c r="B3874" s="227" t="str">
        <f t="shared" si="1159"/>
        <v/>
      </c>
      <c r="C3874" s="228"/>
      <c r="D3874" s="229" t="str">
        <f t="shared" si="1160"/>
        <v/>
      </c>
      <c r="E3874" s="230"/>
      <c r="F3874" s="231">
        <f t="shared" si="1161"/>
        <v>0</v>
      </c>
      <c r="G3874" s="296">
        <f t="shared" si="1162"/>
        <v>0</v>
      </c>
    </row>
    <row r="3875" spans="1:7" s="232" customFormat="1" ht="24" customHeight="1" x14ac:dyDescent="0.2">
      <c r="A3875" s="229" t="str">
        <f t="shared" si="1158"/>
        <v/>
      </c>
      <c r="B3875" s="227" t="str">
        <f t="shared" si="1159"/>
        <v/>
      </c>
      <c r="C3875" s="228"/>
      <c r="D3875" s="229" t="str">
        <f t="shared" si="1160"/>
        <v/>
      </c>
      <c r="E3875" s="230"/>
      <c r="F3875" s="231">
        <f t="shared" si="1161"/>
        <v>0</v>
      </c>
      <c r="G3875" s="296">
        <f t="shared" si="1162"/>
        <v>0</v>
      </c>
    </row>
    <row r="3876" spans="1:7" s="232" customFormat="1" ht="24" customHeight="1" x14ac:dyDescent="0.2">
      <c r="A3876" s="229" t="str">
        <f t="shared" si="1158"/>
        <v/>
      </c>
      <c r="B3876" s="227" t="str">
        <f t="shared" si="1159"/>
        <v/>
      </c>
      <c r="C3876" s="228"/>
      <c r="D3876" s="229" t="str">
        <f t="shared" si="1160"/>
        <v/>
      </c>
      <c r="E3876" s="230"/>
      <c r="F3876" s="231">
        <f t="shared" si="1161"/>
        <v>0</v>
      </c>
      <c r="G3876" s="296">
        <f t="shared" si="1162"/>
        <v>0</v>
      </c>
    </row>
    <row r="3877" spans="1:7" ht="24" customHeight="1" x14ac:dyDescent="0.2">
      <c r="A3877" s="297"/>
      <c r="B3877" s="97"/>
      <c r="C3877" s="97"/>
      <c r="D3877" s="103"/>
      <c r="E3877" s="104"/>
      <c r="F3877" s="368" t="s">
        <v>31</v>
      </c>
      <c r="G3877" s="298">
        <f>SUBTOTAL(9,G3863:G3876)</f>
        <v>0</v>
      </c>
    </row>
    <row r="3878" spans="1:7" ht="24" customHeight="1" x14ac:dyDescent="0.2">
      <c r="A3878" s="297"/>
      <c r="B3878" s="97"/>
      <c r="C3878" s="366" t="s">
        <v>605</v>
      </c>
      <c r="D3878" s="103"/>
      <c r="E3878" s="104"/>
      <c r="F3878" s="105"/>
      <c r="G3878" s="299"/>
    </row>
    <row r="3879" spans="1:7" s="232" customFormat="1" ht="24" customHeight="1" x14ac:dyDescent="0.2">
      <c r="A3879" s="229" t="str">
        <f t="shared" ref="A3879:A3886" si="1163">IFERROR(VLOOKUP(C3879,Tabla_Insumos,4,FALSE),"")</f>
        <v/>
      </c>
      <c r="B3879" s="227">
        <f t="shared" ref="B3879:B3886" si="1164">IFERROR(VLOOKUP(A3879,Tabla_Indices,5,FALSE),"")</f>
        <v>0</v>
      </c>
      <c r="C3879" s="228"/>
      <c r="D3879" s="229" t="str">
        <f t="shared" ref="D3879:D3886" si="1165">IFERROR(VLOOKUP(C3879,Tabla_Insumos,2,FALSE),"")</f>
        <v/>
      </c>
      <c r="E3879" s="230"/>
      <c r="F3879" s="231">
        <f t="shared" ref="F3879:F3886" si="1166">IFERROR(VLOOKUP(C3879,Tabla_Insumos,3,FALSE),0)</f>
        <v>0</v>
      </c>
      <c r="G3879" s="296">
        <f>ROUND(E3879*F3879,2)</f>
        <v>0</v>
      </c>
    </row>
    <row r="3880" spans="1:7" s="232" customFormat="1" ht="24" customHeight="1" x14ac:dyDescent="0.2">
      <c r="A3880" s="229" t="str">
        <f t="shared" si="1163"/>
        <v/>
      </c>
      <c r="B3880" s="227">
        <f t="shared" si="1164"/>
        <v>0</v>
      </c>
      <c r="C3880" s="228"/>
      <c r="D3880" s="229" t="str">
        <f t="shared" si="1165"/>
        <v/>
      </c>
      <c r="E3880" s="230"/>
      <c r="F3880" s="231">
        <f t="shared" si="1166"/>
        <v>0</v>
      </c>
      <c r="G3880" s="296">
        <f>ROUND(E3880*F3880,2)</f>
        <v>0</v>
      </c>
    </row>
    <row r="3881" spans="1:7" s="232" customFormat="1" ht="24" customHeight="1" x14ac:dyDescent="0.2">
      <c r="A3881" s="229" t="str">
        <f t="shared" si="1163"/>
        <v/>
      </c>
      <c r="B3881" s="227">
        <f t="shared" si="1164"/>
        <v>0</v>
      </c>
      <c r="C3881" s="228"/>
      <c r="D3881" s="229" t="str">
        <f t="shared" si="1165"/>
        <v/>
      </c>
      <c r="E3881" s="230"/>
      <c r="F3881" s="231">
        <f t="shared" si="1166"/>
        <v>0</v>
      </c>
      <c r="G3881" s="296">
        <f t="shared" ref="G3881:G3886" si="1167">ROUND(E3881*F3881,2)</f>
        <v>0</v>
      </c>
    </row>
    <row r="3882" spans="1:7" s="232" customFormat="1" ht="24" customHeight="1" x14ac:dyDescent="0.2">
      <c r="A3882" s="229" t="str">
        <f t="shared" si="1163"/>
        <v/>
      </c>
      <c r="B3882" s="227">
        <f t="shared" si="1164"/>
        <v>0</v>
      </c>
      <c r="C3882" s="228"/>
      <c r="D3882" s="229" t="str">
        <f t="shared" si="1165"/>
        <v/>
      </c>
      <c r="E3882" s="230"/>
      <c r="F3882" s="231">
        <f t="shared" si="1166"/>
        <v>0</v>
      </c>
      <c r="G3882" s="296">
        <f t="shared" si="1167"/>
        <v>0</v>
      </c>
    </row>
    <row r="3883" spans="1:7" s="232" customFormat="1" ht="24" customHeight="1" x14ac:dyDescent="0.2">
      <c r="A3883" s="229" t="str">
        <f t="shared" si="1163"/>
        <v/>
      </c>
      <c r="B3883" s="227">
        <f t="shared" si="1164"/>
        <v>0</v>
      </c>
      <c r="C3883" s="228"/>
      <c r="D3883" s="229" t="str">
        <f t="shared" si="1165"/>
        <v/>
      </c>
      <c r="E3883" s="230"/>
      <c r="F3883" s="231">
        <f t="shared" si="1166"/>
        <v>0</v>
      </c>
      <c r="G3883" s="296">
        <f t="shared" si="1167"/>
        <v>0</v>
      </c>
    </row>
    <row r="3884" spans="1:7" s="232" customFormat="1" ht="24" customHeight="1" x14ac:dyDescent="0.2">
      <c r="A3884" s="229" t="str">
        <f t="shared" si="1163"/>
        <v/>
      </c>
      <c r="B3884" s="227">
        <f t="shared" si="1164"/>
        <v>0</v>
      </c>
      <c r="C3884" s="228"/>
      <c r="D3884" s="229" t="str">
        <f t="shared" si="1165"/>
        <v/>
      </c>
      <c r="E3884" s="230"/>
      <c r="F3884" s="231">
        <f t="shared" si="1166"/>
        <v>0</v>
      </c>
      <c r="G3884" s="296">
        <f t="shared" si="1167"/>
        <v>0</v>
      </c>
    </row>
    <row r="3885" spans="1:7" s="232" customFormat="1" ht="24" customHeight="1" x14ac:dyDescent="0.2">
      <c r="A3885" s="229" t="str">
        <f t="shared" si="1163"/>
        <v/>
      </c>
      <c r="B3885" s="227">
        <f t="shared" si="1164"/>
        <v>0</v>
      </c>
      <c r="C3885" s="228"/>
      <c r="D3885" s="229" t="str">
        <f t="shared" si="1165"/>
        <v/>
      </c>
      <c r="E3885" s="230"/>
      <c r="F3885" s="231">
        <f t="shared" si="1166"/>
        <v>0</v>
      </c>
      <c r="G3885" s="296">
        <f t="shared" si="1167"/>
        <v>0</v>
      </c>
    </row>
    <row r="3886" spans="1:7" s="232" customFormat="1" ht="24" customHeight="1" x14ac:dyDescent="0.2">
      <c r="A3886" s="229" t="str">
        <f t="shared" si="1163"/>
        <v/>
      </c>
      <c r="B3886" s="227">
        <f t="shared" si="1164"/>
        <v>0</v>
      </c>
      <c r="C3886" s="228"/>
      <c r="D3886" s="229" t="str">
        <f t="shared" si="1165"/>
        <v/>
      </c>
      <c r="E3886" s="230"/>
      <c r="F3886" s="231">
        <f t="shared" si="1166"/>
        <v>0</v>
      </c>
      <c r="G3886" s="296">
        <f t="shared" si="1167"/>
        <v>0</v>
      </c>
    </row>
    <row r="3887" spans="1:7" ht="24" customHeight="1" x14ac:dyDescent="0.2">
      <c r="A3887" s="297"/>
      <c r="B3887" s="97"/>
      <c r="C3887" s="97"/>
      <c r="D3887" s="103"/>
      <c r="E3887" s="104"/>
      <c r="F3887" s="368" t="s">
        <v>32</v>
      </c>
      <c r="G3887" s="298">
        <f>SUBTOTAL(9,G3879:G3886)</f>
        <v>0</v>
      </c>
    </row>
    <row r="3888" spans="1:7" ht="24" customHeight="1" x14ac:dyDescent="0.2">
      <c r="A3888" s="297"/>
      <c r="B3888" s="97"/>
      <c r="C3888" s="366" t="s">
        <v>606</v>
      </c>
      <c r="D3888" s="103"/>
      <c r="E3888" s="104"/>
      <c r="F3888" s="105"/>
      <c r="G3888" s="299"/>
    </row>
    <row r="3889" spans="1:7" s="232" customFormat="1" ht="24" customHeight="1" x14ac:dyDescent="0.2">
      <c r="A3889" s="229" t="str">
        <f t="shared" ref="A3889:A3897" si="1168">IFERROR(VLOOKUP(C3889,Tabla_Insumos,4,FALSE),"")</f>
        <v/>
      </c>
      <c r="B3889" s="227" t="str">
        <f t="shared" ref="B3889:B3897" si="1169">IFERROR(VLOOKUP(C3889,Tabla_Insumos,5,FALSE),"")</f>
        <v/>
      </c>
      <c r="C3889" s="228"/>
      <c r="D3889" s="229" t="str">
        <f t="shared" ref="D3889:D3897" si="1170">IFERROR(VLOOKUP(C3889,Tabla_Insumos,2,FALSE),"")</f>
        <v/>
      </c>
      <c r="E3889" s="230"/>
      <c r="F3889" s="231">
        <f t="shared" ref="F3889:F3897" si="1171">IFERROR(VLOOKUP(C3889,Tabla_Insumos,3,FALSE),0)</f>
        <v>0</v>
      </c>
      <c r="G3889" s="296">
        <f t="shared" ref="G3889:G3897" si="1172">ROUND(E3889*F3889,2)</f>
        <v>0</v>
      </c>
    </row>
    <row r="3890" spans="1:7" s="232" customFormat="1" ht="24" customHeight="1" x14ac:dyDescent="0.2">
      <c r="A3890" s="229" t="str">
        <f t="shared" si="1168"/>
        <v/>
      </c>
      <c r="B3890" s="227" t="str">
        <f t="shared" si="1169"/>
        <v/>
      </c>
      <c r="C3890" s="228"/>
      <c r="D3890" s="229" t="str">
        <f t="shared" si="1170"/>
        <v/>
      </c>
      <c r="E3890" s="230"/>
      <c r="F3890" s="231">
        <f t="shared" si="1171"/>
        <v>0</v>
      </c>
      <c r="G3890" s="296">
        <f t="shared" si="1172"/>
        <v>0</v>
      </c>
    </row>
    <row r="3891" spans="1:7" s="232" customFormat="1" ht="24" customHeight="1" x14ac:dyDescent="0.2">
      <c r="A3891" s="229" t="str">
        <f t="shared" si="1168"/>
        <v/>
      </c>
      <c r="B3891" s="227" t="str">
        <f t="shared" si="1169"/>
        <v/>
      </c>
      <c r="C3891" s="228"/>
      <c r="D3891" s="229" t="str">
        <f t="shared" si="1170"/>
        <v/>
      </c>
      <c r="E3891" s="230"/>
      <c r="F3891" s="231">
        <f t="shared" si="1171"/>
        <v>0</v>
      </c>
      <c r="G3891" s="296">
        <f t="shared" si="1172"/>
        <v>0</v>
      </c>
    </row>
    <row r="3892" spans="1:7" s="232" customFormat="1" ht="24" customHeight="1" x14ac:dyDescent="0.2">
      <c r="A3892" s="229" t="str">
        <f t="shared" si="1168"/>
        <v/>
      </c>
      <c r="B3892" s="227" t="str">
        <f t="shared" si="1169"/>
        <v/>
      </c>
      <c r="C3892" s="228"/>
      <c r="D3892" s="229" t="str">
        <f t="shared" si="1170"/>
        <v/>
      </c>
      <c r="E3892" s="230"/>
      <c r="F3892" s="231">
        <f t="shared" si="1171"/>
        <v>0</v>
      </c>
      <c r="G3892" s="296">
        <f t="shared" si="1172"/>
        <v>0</v>
      </c>
    </row>
    <row r="3893" spans="1:7" s="232" customFormat="1" ht="24" customHeight="1" x14ac:dyDescent="0.2">
      <c r="A3893" s="229" t="str">
        <f t="shared" si="1168"/>
        <v/>
      </c>
      <c r="B3893" s="227" t="str">
        <f t="shared" si="1169"/>
        <v/>
      </c>
      <c r="C3893" s="228"/>
      <c r="D3893" s="229" t="str">
        <f t="shared" si="1170"/>
        <v/>
      </c>
      <c r="E3893" s="230"/>
      <c r="F3893" s="231">
        <f t="shared" si="1171"/>
        <v>0</v>
      </c>
      <c r="G3893" s="296">
        <f t="shared" si="1172"/>
        <v>0</v>
      </c>
    </row>
    <row r="3894" spans="1:7" s="232" customFormat="1" ht="24" customHeight="1" x14ac:dyDescent="0.2">
      <c r="A3894" s="229" t="str">
        <f t="shared" si="1168"/>
        <v/>
      </c>
      <c r="B3894" s="227" t="str">
        <f t="shared" si="1169"/>
        <v/>
      </c>
      <c r="C3894" s="228"/>
      <c r="D3894" s="229" t="str">
        <f t="shared" si="1170"/>
        <v/>
      </c>
      <c r="E3894" s="230"/>
      <c r="F3894" s="231">
        <f t="shared" si="1171"/>
        <v>0</v>
      </c>
      <c r="G3894" s="296">
        <f t="shared" si="1172"/>
        <v>0</v>
      </c>
    </row>
    <row r="3895" spans="1:7" s="232" customFormat="1" ht="24" customHeight="1" x14ac:dyDescent="0.2">
      <c r="A3895" s="229" t="str">
        <f t="shared" si="1168"/>
        <v/>
      </c>
      <c r="B3895" s="227" t="str">
        <f t="shared" si="1169"/>
        <v/>
      </c>
      <c r="C3895" s="228"/>
      <c r="D3895" s="229" t="str">
        <f t="shared" si="1170"/>
        <v/>
      </c>
      <c r="E3895" s="230"/>
      <c r="F3895" s="231">
        <f t="shared" si="1171"/>
        <v>0</v>
      </c>
      <c r="G3895" s="296">
        <f t="shared" si="1172"/>
        <v>0</v>
      </c>
    </row>
    <row r="3896" spans="1:7" s="232" customFormat="1" ht="24" customHeight="1" x14ac:dyDescent="0.2">
      <c r="A3896" s="229" t="str">
        <f t="shared" si="1168"/>
        <v/>
      </c>
      <c r="B3896" s="227" t="str">
        <f t="shared" si="1169"/>
        <v/>
      </c>
      <c r="C3896" s="228"/>
      <c r="D3896" s="229" t="str">
        <f t="shared" si="1170"/>
        <v/>
      </c>
      <c r="E3896" s="230"/>
      <c r="F3896" s="231">
        <f t="shared" si="1171"/>
        <v>0</v>
      </c>
      <c r="G3896" s="296">
        <f t="shared" si="1172"/>
        <v>0</v>
      </c>
    </row>
    <row r="3897" spans="1:7" s="232" customFormat="1" ht="24" customHeight="1" x14ac:dyDescent="0.2">
      <c r="A3897" s="229" t="str">
        <f t="shared" si="1168"/>
        <v/>
      </c>
      <c r="B3897" s="227" t="str">
        <f t="shared" si="1169"/>
        <v/>
      </c>
      <c r="C3897" s="228"/>
      <c r="D3897" s="229" t="str">
        <f t="shared" si="1170"/>
        <v/>
      </c>
      <c r="E3897" s="230"/>
      <c r="F3897" s="231">
        <f t="shared" si="1171"/>
        <v>0</v>
      </c>
      <c r="G3897" s="296">
        <f t="shared" si="1172"/>
        <v>0</v>
      </c>
    </row>
    <row r="3898" spans="1:7" ht="24" customHeight="1" x14ac:dyDescent="0.2">
      <c r="A3898" s="300"/>
      <c r="B3898" s="103"/>
      <c r="C3898" s="97"/>
      <c r="D3898" s="103"/>
      <c r="E3898" s="104"/>
      <c r="F3898" s="368" t="s">
        <v>33</v>
      </c>
      <c r="G3898" s="298">
        <f>SUBTOTAL(9,G3889:G3897)</f>
        <v>0</v>
      </c>
    </row>
    <row r="3899" spans="1:7" ht="24" customHeight="1" x14ac:dyDescent="0.2">
      <c r="A3899" s="301"/>
      <c r="B3899" s="103"/>
      <c r="C3899" s="97"/>
      <c r="D3899" s="103"/>
      <c r="E3899" s="104"/>
      <c r="F3899" s="105"/>
      <c r="G3899" s="299"/>
    </row>
    <row r="3900" spans="1:7" ht="24" customHeight="1" x14ac:dyDescent="0.2">
      <c r="A3900" s="302" t="str">
        <f>B3858</f>
        <v/>
      </c>
      <c r="B3900" s="303" t="str">
        <f>C3858</f>
        <v/>
      </c>
      <c r="C3900" s="111"/>
      <c r="D3900" s="111" t="s">
        <v>34</v>
      </c>
      <c r="E3900" s="112"/>
      <c r="F3900" s="305" t="s">
        <v>35</v>
      </c>
      <c r="G3900" s="304">
        <f>SUBTOTAL(9,G3863:G3899)</f>
        <v>0</v>
      </c>
    </row>
    <row r="3902" spans="1:7" ht="24" customHeight="1" x14ac:dyDescent="0.2">
      <c r="A3902" s="284" t="s">
        <v>37</v>
      </c>
      <c r="B3902" s="285"/>
      <c r="C3902" s="285"/>
      <c r="D3902" s="285"/>
      <c r="E3902" s="285"/>
      <c r="F3902" s="285"/>
      <c r="G3902" s="286"/>
    </row>
    <row r="3903" spans="1:7" ht="24" customHeight="1" x14ac:dyDescent="0.2">
      <c r="A3903" s="287" t="s">
        <v>602</v>
      </c>
      <c r="B3903" s="99" t="str">
        <f>Comitente</f>
        <v>DIRECCION PROVINCIAL REDES DE GAS</v>
      </c>
      <c r="C3903" s="94"/>
      <c r="D3903" s="100"/>
      <c r="E3903" s="100"/>
      <c r="F3903" s="101"/>
      <c r="G3903" s="288"/>
    </row>
    <row r="3904" spans="1:7" ht="24" customHeight="1" x14ac:dyDescent="0.2">
      <c r="A3904" s="287" t="s">
        <v>603</v>
      </c>
      <c r="B3904" s="99">
        <f>Contratista</f>
        <v>0</v>
      </c>
      <c r="C3904" s="95"/>
      <c r="D3904" s="95"/>
      <c r="E3904" s="95"/>
      <c r="F3904" s="102"/>
      <c r="G3904" s="289"/>
    </row>
    <row r="3905" spans="1:123" ht="24" customHeight="1" x14ac:dyDescent="0.2">
      <c r="A3905" s="287" t="s">
        <v>24</v>
      </c>
      <c r="B3905" s="99" t="str">
        <f>Obra</f>
        <v>“SERVICIO de MANTENIMIENTO de las INSTALACIONES de GAS en los ESTABLECIMIENTOS EDUCATIVOS”</v>
      </c>
      <c r="C3905" s="95"/>
      <c r="D3905" s="95"/>
      <c r="E3905" s="95"/>
      <c r="F3905" s="102" t="s">
        <v>38</v>
      </c>
      <c r="G3905" s="290">
        <f>Fecha_Base</f>
        <v>0</v>
      </c>
    </row>
    <row r="3906" spans="1:123" ht="24" customHeight="1" x14ac:dyDescent="0.2">
      <c r="A3906" s="291" t="s">
        <v>601</v>
      </c>
      <c r="B3906" s="96" t="str">
        <f>Ubicación</f>
        <v>DEPARTAMENTO JACHAL A</v>
      </c>
      <c r="C3906" s="96"/>
      <c r="D3906" s="103"/>
      <c r="E3906" s="104"/>
      <c r="F3906" s="105"/>
      <c r="G3906" s="292"/>
    </row>
    <row r="3907" spans="1:123" ht="24" customHeight="1" x14ac:dyDescent="0.2">
      <c r="A3907" s="291" t="s">
        <v>39</v>
      </c>
      <c r="B3907" s="106" t="str">
        <f>IFERROR(VALUE(LEFT(B3908,FIND(".",B3908)-1)),"")</f>
        <v/>
      </c>
      <c r="C3907" s="97" t="str">
        <f>IFERROR(VLOOKUP(B3907,Tabla_CyP,2,FALSE),"")</f>
        <v/>
      </c>
      <c r="D3907" s="97"/>
      <c r="E3907" s="104"/>
      <c r="F3907" s="105"/>
      <c r="G3907" s="292"/>
    </row>
    <row r="3908" spans="1:123" ht="24" customHeight="1" x14ac:dyDescent="0.2">
      <c r="A3908" s="291" t="s">
        <v>25</v>
      </c>
      <c r="B3908" s="107" t="str">
        <f>IFERROR(VLOOKUP(COUNTIF($A$1:A3908,"ANALISIS DE PRECIOS"),Tabla_NumeroItem,2,FALSE),"")</f>
        <v/>
      </c>
      <c r="C3908" s="97" t="str">
        <f>IFERROR(VLOOKUP(B3908,Tabla_CyP,2,FALSE),"")</f>
        <v/>
      </c>
      <c r="D3908" s="103"/>
      <c r="E3908" s="104"/>
      <c r="F3908" s="102" t="s">
        <v>26</v>
      </c>
      <c r="G3908" s="293" t="str">
        <f>IFERROR(VLOOKUP(B3908,Tabla_CyP,4,FALSE),"")</f>
        <v/>
      </c>
    </row>
    <row r="3909" spans="1:123" ht="24" customHeight="1" x14ac:dyDescent="0.2">
      <c r="A3909" s="291"/>
      <c r="B3909" s="96"/>
      <c r="C3909" s="97"/>
      <c r="D3909" s="103"/>
      <c r="E3909" s="104"/>
      <c r="F3909" s="105"/>
      <c r="G3909" s="292"/>
    </row>
    <row r="3910" spans="1:123" ht="24" customHeight="1" x14ac:dyDescent="0.2">
      <c r="A3910" s="389" t="s">
        <v>507</v>
      </c>
      <c r="B3910" s="390"/>
      <c r="C3910" s="391" t="s">
        <v>0</v>
      </c>
      <c r="D3910" s="391" t="s">
        <v>27</v>
      </c>
      <c r="E3910" s="393" t="s">
        <v>28</v>
      </c>
      <c r="F3910" s="387" t="s">
        <v>29</v>
      </c>
      <c r="G3910" s="387" t="s">
        <v>30</v>
      </c>
    </row>
    <row r="3911" spans="1:123" s="109" customFormat="1" ht="24" customHeight="1" x14ac:dyDescent="0.2">
      <c r="A3911" s="108" t="s">
        <v>508</v>
      </c>
      <c r="B3911" s="108" t="s">
        <v>509</v>
      </c>
      <c r="C3911" s="392"/>
      <c r="D3911" s="392"/>
      <c r="E3911" s="394"/>
      <c r="F3911" s="388"/>
      <c r="G3911" s="388"/>
      <c r="H3911" s="233"/>
      <c r="I3911" s="233"/>
      <c r="J3911" s="233"/>
      <c r="K3911" s="233"/>
      <c r="L3911" s="233"/>
      <c r="M3911" s="233"/>
      <c r="N3911" s="233"/>
      <c r="O3911" s="233"/>
      <c r="P3911" s="233"/>
      <c r="Q3911" s="233"/>
      <c r="R3911" s="233"/>
      <c r="S3911" s="233"/>
      <c r="T3911" s="233"/>
      <c r="U3911" s="233"/>
      <c r="V3911" s="233"/>
      <c r="W3911" s="233"/>
      <c r="X3911" s="233"/>
      <c r="Y3911" s="233"/>
      <c r="Z3911" s="233"/>
      <c r="AA3911" s="233"/>
      <c r="AB3911" s="233"/>
      <c r="AC3911" s="233"/>
      <c r="AD3911" s="233"/>
      <c r="AE3911" s="233"/>
      <c r="AF3911" s="233"/>
      <c r="AG3911" s="233"/>
      <c r="AH3911" s="233"/>
      <c r="AI3911" s="233"/>
      <c r="AJ3911" s="233"/>
      <c r="AK3911" s="233"/>
      <c r="AL3911" s="233"/>
      <c r="AM3911" s="233"/>
      <c r="AN3911" s="233"/>
      <c r="AO3911" s="233"/>
      <c r="AP3911" s="233"/>
      <c r="AQ3911" s="233"/>
      <c r="AR3911" s="233"/>
      <c r="AS3911" s="233"/>
      <c r="AT3911" s="233"/>
      <c r="AU3911" s="233"/>
      <c r="AV3911" s="233"/>
      <c r="AW3911" s="233"/>
      <c r="AX3911" s="233"/>
      <c r="AY3911" s="233"/>
      <c r="AZ3911" s="233"/>
      <c r="BA3911" s="233"/>
      <c r="BB3911" s="233"/>
      <c r="BC3911" s="233"/>
      <c r="BD3911" s="233"/>
      <c r="BE3911" s="233"/>
      <c r="BF3911" s="233"/>
      <c r="BG3911" s="233"/>
      <c r="BH3911" s="233"/>
      <c r="BI3911" s="233"/>
      <c r="BJ3911" s="233"/>
      <c r="BK3911" s="233"/>
      <c r="BL3911" s="233"/>
      <c r="BM3911" s="233"/>
      <c r="BN3911" s="233"/>
      <c r="BO3911" s="233"/>
      <c r="BP3911" s="233"/>
      <c r="BQ3911" s="233"/>
      <c r="BR3911" s="233"/>
      <c r="BS3911" s="233"/>
      <c r="BT3911" s="233"/>
      <c r="BU3911" s="233"/>
      <c r="BV3911" s="233"/>
      <c r="BW3911" s="233"/>
      <c r="BX3911" s="233"/>
      <c r="BY3911" s="233"/>
      <c r="BZ3911" s="233"/>
      <c r="CA3911" s="233"/>
      <c r="CB3911" s="233"/>
      <c r="CC3911" s="233"/>
      <c r="CD3911" s="233"/>
      <c r="CE3911" s="233"/>
      <c r="CF3911" s="233"/>
      <c r="CG3911" s="233"/>
      <c r="CH3911" s="233"/>
      <c r="CI3911" s="233"/>
      <c r="CJ3911" s="233"/>
      <c r="CK3911" s="233"/>
      <c r="CL3911" s="233"/>
      <c r="CM3911" s="233"/>
      <c r="CN3911" s="233"/>
      <c r="CO3911" s="233"/>
      <c r="CP3911" s="233"/>
      <c r="CQ3911" s="233"/>
      <c r="CR3911" s="233"/>
      <c r="CS3911" s="233"/>
      <c r="CT3911" s="233"/>
      <c r="CU3911" s="233"/>
      <c r="CV3911" s="233"/>
      <c r="CW3911" s="233"/>
      <c r="CX3911" s="233"/>
      <c r="CY3911" s="233"/>
      <c r="CZ3911" s="233"/>
      <c r="DA3911" s="233"/>
      <c r="DB3911" s="233"/>
      <c r="DC3911" s="233"/>
      <c r="DD3911" s="233"/>
      <c r="DE3911" s="233"/>
      <c r="DF3911" s="233"/>
      <c r="DG3911" s="233"/>
      <c r="DH3911" s="233"/>
      <c r="DI3911" s="233"/>
      <c r="DJ3911" s="233"/>
      <c r="DK3911" s="233"/>
      <c r="DL3911" s="233"/>
      <c r="DM3911" s="233"/>
      <c r="DN3911" s="233"/>
      <c r="DO3911" s="233"/>
      <c r="DP3911" s="233"/>
      <c r="DQ3911" s="233"/>
      <c r="DR3911" s="233"/>
      <c r="DS3911" s="233"/>
    </row>
    <row r="3912" spans="1:123" ht="24" customHeight="1" x14ac:dyDescent="0.2">
      <c r="A3912" s="369"/>
      <c r="B3912" s="110"/>
      <c r="C3912" s="367" t="s">
        <v>604</v>
      </c>
      <c r="D3912" s="111"/>
      <c r="E3912" s="112"/>
      <c r="F3912" s="113"/>
      <c r="G3912" s="295"/>
    </row>
    <row r="3913" spans="1:123" s="232" customFormat="1" ht="24" customHeight="1" x14ac:dyDescent="0.2">
      <c r="A3913" s="229" t="str">
        <f t="shared" ref="A3913:A3926" si="1173">IFERROR(VLOOKUP(C3913,Tabla_Insumos,4,FALSE),"")</f>
        <v/>
      </c>
      <c r="B3913" s="227" t="str">
        <f t="shared" ref="B3913:B3926" si="1174">IFERROR(VLOOKUP(C3913,Tabla_Insumos,5,FALSE),"")</f>
        <v/>
      </c>
      <c r="C3913" s="228"/>
      <c r="D3913" s="229" t="str">
        <f t="shared" ref="D3913:D3926" si="1175">IFERROR(VLOOKUP(C3913,Tabla_Insumos,2,FALSE),"")</f>
        <v/>
      </c>
      <c r="E3913" s="230"/>
      <c r="F3913" s="231">
        <f t="shared" ref="F3913:F3926" si="1176">IFERROR(VLOOKUP(C3913,Tabla_Insumos,3,FALSE),0)</f>
        <v>0</v>
      </c>
      <c r="G3913" s="296">
        <f>ROUND(E3913*F3913,2)</f>
        <v>0</v>
      </c>
    </row>
    <row r="3914" spans="1:123" s="232" customFormat="1" ht="24" customHeight="1" x14ac:dyDescent="0.2">
      <c r="A3914" s="229" t="str">
        <f t="shared" si="1173"/>
        <v/>
      </c>
      <c r="B3914" s="227" t="str">
        <f t="shared" si="1174"/>
        <v/>
      </c>
      <c r="C3914" s="228"/>
      <c r="D3914" s="229" t="str">
        <f t="shared" si="1175"/>
        <v/>
      </c>
      <c r="E3914" s="230"/>
      <c r="F3914" s="231">
        <f t="shared" si="1176"/>
        <v>0</v>
      </c>
      <c r="G3914" s="296">
        <f t="shared" ref="G3914:G3926" si="1177">ROUND(E3914*F3914,2)</f>
        <v>0</v>
      </c>
    </row>
    <row r="3915" spans="1:123" s="232" customFormat="1" ht="24" customHeight="1" x14ac:dyDescent="0.2">
      <c r="A3915" s="229" t="str">
        <f t="shared" si="1173"/>
        <v/>
      </c>
      <c r="B3915" s="227" t="str">
        <f t="shared" si="1174"/>
        <v/>
      </c>
      <c r="C3915" s="228"/>
      <c r="D3915" s="229" t="str">
        <f t="shared" si="1175"/>
        <v/>
      </c>
      <c r="E3915" s="230"/>
      <c r="F3915" s="231">
        <f t="shared" si="1176"/>
        <v>0</v>
      </c>
      <c r="G3915" s="296">
        <f t="shared" si="1177"/>
        <v>0</v>
      </c>
    </row>
    <row r="3916" spans="1:123" s="232" customFormat="1" ht="24" customHeight="1" x14ac:dyDescent="0.2">
      <c r="A3916" s="229" t="str">
        <f t="shared" si="1173"/>
        <v/>
      </c>
      <c r="B3916" s="227" t="str">
        <f t="shared" si="1174"/>
        <v/>
      </c>
      <c r="C3916" s="228"/>
      <c r="D3916" s="229" t="str">
        <f t="shared" si="1175"/>
        <v/>
      </c>
      <c r="E3916" s="230"/>
      <c r="F3916" s="231">
        <f t="shared" si="1176"/>
        <v>0</v>
      </c>
      <c r="G3916" s="296">
        <f t="shared" si="1177"/>
        <v>0</v>
      </c>
    </row>
    <row r="3917" spans="1:123" s="232" customFormat="1" ht="24" customHeight="1" x14ac:dyDescent="0.2">
      <c r="A3917" s="229" t="str">
        <f t="shared" si="1173"/>
        <v/>
      </c>
      <c r="B3917" s="227" t="str">
        <f t="shared" si="1174"/>
        <v/>
      </c>
      <c r="C3917" s="228"/>
      <c r="D3917" s="229" t="str">
        <f t="shared" si="1175"/>
        <v/>
      </c>
      <c r="E3917" s="230"/>
      <c r="F3917" s="231">
        <f t="shared" si="1176"/>
        <v>0</v>
      </c>
      <c r="G3917" s="296">
        <f t="shared" si="1177"/>
        <v>0</v>
      </c>
    </row>
    <row r="3918" spans="1:123" s="232" customFormat="1" ht="24" customHeight="1" x14ac:dyDescent="0.2">
      <c r="A3918" s="229" t="str">
        <f t="shared" si="1173"/>
        <v/>
      </c>
      <c r="B3918" s="227" t="str">
        <f t="shared" si="1174"/>
        <v/>
      </c>
      <c r="C3918" s="228"/>
      <c r="D3918" s="229" t="str">
        <f t="shared" si="1175"/>
        <v/>
      </c>
      <c r="E3918" s="230"/>
      <c r="F3918" s="231">
        <f t="shared" si="1176"/>
        <v>0</v>
      </c>
      <c r="G3918" s="296">
        <f t="shared" si="1177"/>
        <v>0</v>
      </c>
    </row>
    <row r="3919" spans="1:123" s="232" customFormat="1" ht="24" customHeight="1" x14ac:dyDescent="0.2">
      <c r="A3919" s="229" t="str">
        <f t="shared" si="1173"/>
        <v/>
      </c>
      <c r="B3919" s="227" t="str">
        <f t="shared" si="1174"/>
        <v/>
      </c>
      <c r="C3919" s="228"/>
      <c r="D3919" s="229" t="str">
        <f t="shared" si="1175"/>
        <v/>
      </c>
      <c r="E3919" s="230"/>
      <c r="F3919" s="231">
        <f t="shared" si="1176"/>
        <v>0</v>
      </c>
      <c r="G3919" s="296">
        <f t="shared" si="1177"/>
        <v>0</v>
      </c>
    </row>
    <row r="3920" spans="1:123" s="232" customFormat="1" ht="24" customHeight="1" x14ac:dyDescent="0.2">
      <c r="A3920" s="229" t="str">
        <f t="shared" si="1173"/>
        <v/>
      </c>
      <c r="B3920" s="227" t="str">
        <f t="shared" si="1174"/>
        <v/>
      </c>
      <c r="C3920" s="228"/>
      <c r="D3920" s="229" t="str">
        <f t="shared" si="1175"/>
        <v/>
      </c>
      <c r="E3920" s="230"/>
      <c r="F3920" s="231">
        <f t="shared" si="1176"/>
        <v>0</v>
      </c>
      <c r="G3920" s="296">
        <f t="shared" si="1177"/>
        <v>0</v>
      </c>
    </row>
    <row r="3921" spans="1:7" s="232" customFormat="1" ht="24" customHeight="1" x14ac:dyDescent="0.2">
      <c r="A3921" s="229" t="str">
        <f t="shared" si="1173"/>
        <v/>
      </c>
      <c r="B3921" s="227" t="str">
        <f t="shared" si="1174"/>
        <v/>
      </c>
      <c r="C3921" s="228"/>
      <c r="D3921" s="229" t="str">
        <f t="shared" si="1175"/>
        <v/>
      </c>
      <c r="E3921" s="230"/>
      <c r="F3921" s="231">
        <f t="shared" si="1176"/>
        <v>0</v>
      </c>
      <c r="G3921" s="296">
        <f t="shared" si="1177"/>
        <v>0</v>
      </c>
    </row>
    <row r="3922" spans="1:7" s="232" customFormat="1" ht="24" customHeight="1" x14ac:dyDescent="0.2">
      <c r="A3922" s="229" t="str">
        <f t="shared" si="1173"/>
        <v/>
      </c>
      <c r="B3922" s="227" t="str">
        <f t="shared" si="1174"/>
        <v/>
      </c>
      <c r="C3922" s="228"/>
      <c r="D3922" s="229" t="str">
        <f t="shared" si="1175"/>
        <v/>
      </c>
      <c r="E3922" s="230"/>
      <c r="F3922" s="231">
        <f t="shared" si="1176"/>
        <v>0</v>
      </c>
      <c r="G3922" s="296">
        <f t="shared" si="1177"/>
        <v>0</v>
      </c>
    </row>
    <row r="3923" spans="1:7" s="232" customFormat="1" ht="24" customHeight="1" x14ac:dyDescent="0.2">
      <c r="A3923" s="229" t="str">
        <f t="shared" si="1173"/>
        <v/>
      </c>
      <c r="B3923" s="227" t="str">
        <f t="shared" si="1174"/>
        <v/>
      </c>
      <c r="C3923" s="228"/>
      <c r="D3923" s="229" t="str">
        <f t="shared" si="1175"/>
        <v/>
      </c>
      <c r="E3923" s="230"/>
      <c r="F3923" s="231">
        <f t="shared" si="1176"/>
        <v>0</v>
      </c>
      <c r="G3923" s="296">
        <f t="shared" si="1177"/>
        <v>0</v>
      </c>
    </row>
    <row r="3924" spans="1:7" s="232" customFormat="1" ht="24" customHeight="1" x14ac:dyDescent="0.2">
      <c r="A3924" s="229" t="str">
        <f t="shared" si="1173"/>
        <v/>
      </c>
      <c r="B3924" s="227" t="str">
        <f t="shared" si="1174"/>
        <v/>
      </c>
      <c r="C3924" s="228"/>
      <c r="D3924" s="229" t="str">
        <f t="shared" si="1175"/>
        <v/>
      </c>
      <c r="E3924" s="230"/>
      <c r="F3924" s="231">
        <f t="shared" si="1176"/>
        <v>0</v>
      </c>
      <c r="G3924" s="296">
        <f t="shared" si="1177"/>
        <v>0</v>
      </c>
    </row>
    <row r="3925" spans="1:7" s="232" customFormat="1" ht="24" customHeight="1" x14ac:dyDescent="0.2">
      <c r="A3925" s="229" t="str">
        <f t="shared" si="1173"/>
        <v/>
      </c>
      <c r="B3925" s="227" t="str">
        <f t="shared" si="1174"/>
        <v/>
      </c>
      <c r="C3925" s="228"/>
      <c r="D3925" s="229" t="str">
        <f t="shared" si="1175"/>
        <v/>
      </c>
      <c r="E3925" s="230"/>
      <c r="F3925" s="231">
        <f t="shared" si="1176"/>
        <v>0</v>
      </c>
      <c r="G3925" s="296">
        <f t="shared" si="1177"/>
        <v>0</v>
      </c>
    </row>
    <row r="3926" spans="1:7" s="232" customFormat="1" ht="24" customHeight="1" x14ac:dyDescent="0.2">
      <c r="A3926" s="229" t="str">
        <f t="shared" si="1173"/>
        <v/>
      </c>
      <c r="B3926" s="227" t="str">
        <f t="shared" si="1174"/>
        <v/>
      </c>
      <c r="C3926" s="228"/>
      <c r="D3926" s="229" t="str">
        <f t="shared" si="1175"/>
        <v/>
      </c>
      <c r="E3926" s="230"/>
      <c r="F3926" s="231">
        <f t="shared" si="1176"/>
        <v>0</v>
      </c>
      <c r="G3926" s="296">
        <f t="shared" si="1177"/>
        <v>0</v>
      </c>
    </row>
    <row r="3927" spans="1:7" ht="24" customHeight="1" x14ac:dyDescent="0.2">
      <c r="A3927" s="297"/>
      <c r="B3927" s="97"/>
      <c r="C3927" s="97"/>
      <c r="D3927" s="103"/>
      <c r="E3927" s="104"/>
      <c r="F3927" s="368" t="s">
        <v>31</v>
      </c>
      <c r="G3927" s="298">
        <f>SUBTOTAL(9,G3913:G3926)</f>
        <v>0</v>
      </c>
    </row>
    <row r="3928" spans="1:7" ht="24" customHeight="1" x14ac:dyDescent="0.2">
      <c r="A3928" s="297"/>
      <c r="B3928" s="97"/>
      <c r="C3928" s="366" t="s">
        <v>605</v>
      </c>
      <c r="D3928" s="103"/>
      <c r="E3928" s="104"/>
      <c r="F3928" s="105"/>
      <c r="G3928" s="299"/>
    </row>
    <row r="3929" spans="1:7" s="232" customFormat="1" ht="24" customHeight="1" x14ac:dyDescent="0.2">
      <c r="A3929" s="229" t="str">
        <f t="shared" ref="A3929:A3936" si="1178">IFERROR(VLOOKUP(C3929,Tabla_Insumos,4,FALSE),"")</f>
        <v/>
      </c>
      <c r="B3929" s="227">
        <f t="shared" ref="B3929:B3936" si="1179">IFERROR(VLOOKUP(A3929,Tabla_Indices,5,FALSE),"")</f>
        <v>0</v>
      </c>
      <c r="C3929" s="228"/>
      <c r="D3929" s="229" t="str">
        <f t="shared" ref="D3929:D3936" si="1180">IFERROR(VLOOKUP(C3929,Tabla_Insumos,2,FALSE),"")</f>
        <v/>
      </c>
      <c r="E3929" s="230"/>
      <c r="F3929" s="231">
        <f t="shared" ref="F3929:F3936" si="1181">IFERROR(VLOOKUP(C3929,Tabla_Insumos,3,FALSE),0)</f>
        <v>0</v>
      </c>
      <c r="G3929" s="296">
        <f>ROUND(E3929*F3929,2)</f>
        <v>0</v>
      </c>
    </row>
    <row r="3930" spans="1:7" s="232" customFormat="1" ht="24" customHeight="1" x14ac:dyDescent="0.2">
      <c r="A3930" s="229" t="str">
        <f t="shared" si="1178"/>
        <v/>
      </c>
      <c r="B3930" s="227">
        <f t="shared" si="1179"/>
        <v>0</v>
      </c>
      <c r="C3930" s="228"/>
      <c r="D3930" s="229" t="str">
        <f t="shared" si="1180"/>
        <v/>
      </c>
      <c r="E3930" s="230"/>
      <c r="F3930" s="231">
        <f t="shared" si="1181"/>
        <v>0</v>
      </c>
      <c r="G3930" s="296">
        <f>ROUND(E3930*F3930,2)</f>
        <v>0</v>
      </c>
    </row>
    <row r="3931" spans="1:7" s="232" customFormat="1" ht="24" customHeight="1" x14ac:dyDescent="0.2">
      <c r="A3931" s="229" t="str">
        <f t="shared" si="1178"/>
        <v/>
      </c>
      <c r="B3931" s="227">
        <f t="shared" si="1179"/>
        <v>0</v>
      </c>
      <c r="C3931" s="228"/>
      <c r="D3931" s="229" t="str">
        <f t="shared" si="1180"/>
        <v/>
      </c>
      <c r="E3931" s="230"/>
      <c r="F3931" s="231">
        <f t="shared" si="1181"/>
        <v>0</v>
      </c>
      <c r="G3931" s="296">
        <f t="shared" ref="G3931:G3936" si="1182">ROUND(E3931*F3931,2)</f>
        <v>0</v>
      </c>
    </row>
    <row r="3932" spans="1:7" s="232" customFormat="1" ht="24" customHeight="1" x14ac:dyDescent="0.2">
      <c r="A3932" s="229" t="str">
        <f t="shared" si="1178"/>
        <v/>
      </c>
      <c r="B3932" s="227">
        <f t="shared" si="1179"/>
        <v>0</v>
      </c>
      <c r="C3932" s="228"/>
      <c r="D3932" s="229" t="str">
        <f t="shared" si="1180"/>
        <v/>
      </c>
      <c r="E3932" s="230"/>
      <c r="F3932" s="231">
        <f t="shared" si="1181"/>
        <v>0</v>
      </c>
      <c r="G3932" s="296">
        <f t="shared" si="1182"/>
        <v>0</v>
      </c>
    </row>
    <row r="3933" spans="1:7" s="232" customFormat="1" ht="24" customHeight="1" x14ac:dyDescent="0.2">
      <c r="A3933" s="229" t="str">
        <f t="shared" si="1178"/>
        <v/>
      </c>
      <c r="B3933" s="227">
        <f t="shared" si="1179"/>
        <v>0</v>
      </c>
      <c r="C3933" s="228"/>
      <c r="D3933" s="229" t="str">
        <f t="shared" si="1180"/>
        <v/>
      </c>
      <c r="E3933" s="230"/>
      <c r="F3933" s="231">
        <f t="shared" si="1181"/>
        <v>0</v>
      </c>
      <c r="G3933" s="296">
        <f t="shared" si="1182"/>
        <v>0</v>
      </c>
    </row>
    <row r="3934" spans="1:7" s="232" customFormat="1" ht="24" customHeight="1" x14ac:dyDescent="0.2">
      <c r="A3934" s="229" t="str">
        <f t="shared" si="1178"/>
        <v/>
      </c>
      <c r="B3934" s="227">
        <f t="shared" si="1179"/>
        <v>0</v>
      </c>
      <c r="C3934" s="228"/>
      <c r="D3934" s="229" t="str">
        <f t="shared" si="1180"/>
        <v/>
      </c>
      <c r="E3934" s="230"/>
      <c r="F3934" s="231">
        <f t="shared" si="1181"/>
        <v>0</v>
      </c>
      <c r="G3934" s="296">
        <f t="shared" si="1182"/>
        <v>0</v>
      </c>
    </row>
    <row r="3935" spans="1:7" s="232" customFormat="1" ht="24" customHeight="1" x14ac:dyDescent="0.2">
      <c r="A3935" s="229" t="str">
        <f t="shared" si="1178"/>
        <v/>
      </c>
      <c r="B3935" s="227">
        <f t="shared" si="1179"/>
        <v>0</v>
      </c>
      <c r="C3935" s="228"/>
      <c r="D3935" s="229" t="str">
        <f t="shared" si="1180"/>
        <v/>
      </c>
      <c r="E3935" s="230"/>
      <c r="F3935" s="231">
        <f t="shared" si="1181"/>
        <v>0</v>
      </c>
      <c r="G3935" s="296">
        <f t="shared" si="1182"/>
        <v>0</v>
      </c>
    </row>
    <row r="3936" spans="1:7" s="232" customFormat="1" ht="24" customHeight="1" x14ac:dyDescent="0.2">
      <c r="A3936" s="229" t="str">
        <f t="shared" si="1178"/>
        <v/>
      </c>
      <c r="B3936" s="227">
        <f t="shared" si="1179"/>
        <v>0</v>
      </c>
      <c r="C3936" s="228"/>
      <c r="D3936" s="229" t="str">
        <f t="shared" si="1180"/>
        <v/>
      </c>
      <c r="E3936" s="230"/>
      <c r="F3936" s="231">
        <f t="shared" si="1181"/>
        <v>0</v>
      </c>
      <c r="G3936" s="296">
        <f t="shared" si="1182"/>
        <v>0</v>
      </c>
    </row>
    <row r="3937" spans="1:7" ht="24" customHeight="1" x14ac:dyDescent="0.2">
      <c r="A3937" s="297"/>
      <c r="B3937" s="97"/>
      <c r="C3937" s="97"/>
      <c r="D3937" s="103"/>
      <c r="E3937" s="104"/>
      <c r="F3937" s="368" t="s">
        <v>32</v>
      </c>
      <c r="G3937" s="298">
        <f>SUBTOTAL(9,G3929:G3936)</f>
        <v>0</v>
      </c>
    </row>
    <row r="3938" spans="1:7" ht="24" customHeight="1" x14ac:dyDescent="0.2">
      <c r="A3938" s="297"/>
      <c r="B3938" s="97"/>
      <c r="C3938" s="366" t="s">
        <v>606</v>
      </c>
      <c r="D3938" s="103"/>
      <c r="E3938" s="104"/>
      <c r="F3938" s="105"/>
      <c r="G3938" s="299"/>
    </row>
    <row r="3939" spans="1:7" s="232" customFormat="1" ht="24" customHeight="1" x14ac:dyDescent="0.2">
      <c r="A3939" s="229" t="str">
        <f t="shared" ref="A3939:A3947" si="1183">IFERROR(VLOOKUP(C3939,Tabla_Insumos,4,FALSE),"")</f>
        <v/>
      </c>
      <c r="B3939" s="227" t="str">
        <f t="shared" ref="B3939:B3947" si="1184">IFERROR(VLOOKUP(C3939,Tabla_Insumos,5,FALSE),"")</f>
        <v/>
      </c>
      <c r="C3939" s="228"/>
      <c r="D3939" s="229" t="str">
        <f t="shared" ref="D3939:D3947" si="1185">IFERROR(VLOOKUP(C3939,Tabla_Insumos,2,FALSE),"")</f>
        <v/>
      </c>
      <c r="E3939" s="230"/>
      <c r="F3939" s="231">
        <f t="shared" ref="F3939:F3947" si="1186">IFERROR(VLOOKUP(C3939,Tabla_Insumos,3,FALSE),0)</f>
        <v>0</v>
      </c>
      <c r="G3939" s="296">
        <f t="shared" ref="G3939:G3947" si="1187">ROUND(E3939*F3939,2)</f>
        <v>0</v>
      </c>
    </row>
    <row r="3940" spans="1:7" s="232" customFormat="1" ht="24" customHeight="1" x14ac:dyDescent="0.2">
      <c r="A3940" s="229" t="str">
        <f t="shared" si="1183"/>
        <v/>
      </c>
      <c r="B3940" s="227" t="str">
        <f t="shared" si="1184"/>
        <v/>
      </c>
      <c r="C3940" s="228"/>
      <c r="D3940" s="229" t="str">
        <f t="shared" si="1185"/>
        <v/>
      </c>
      <c r="E3940" s="230"/>
      <c r="F3940" s="231">
        <f t="shared" si="1186"/>
        <v>0</v>
      </c>
      <c r="G3940" s="296">
        <f t="shared" si="1187"/>
        <v>0</v>
      </c>
    </row>
    <row r="3941" spans="1:7" s="232" customFormat="1" ht="24" customHeight="1" x14ac:dyDescent="0.2">
      <c r="A3941" s="229" t="str">
        <f t="shared" si="1183"/>
        <v/>
      </c>
      <c r="B3941" s="227" t="str">
        <f t="shared" si="1184"/>
        <v/>
      </c>
      <c r="C3941" s="228"/>
      <c r="D3941" s="229" t="str">
        <f t="shared" si="1185"/>
        <v/>
      </c>
      <c r="E3941" s="230"/>
      <c r="F3941" s="231">
        <f t="shared" si="1186"/>
        <v>0</v>
      </c>
      <c r="G3941" s="296">
        <f t="shared" si="1187"/>
        <v>0</v>
      </c>
    </row>
    <row r="3942" spans="1:7" s="232" customFormat="1" ht="24" customHeight="1" x14ac:dyDescent="0.2">
      <c r="A3942" s="229" t="str">
        <f t="shared" si="1183"/>
        <v/>
      </c>
      <c r="B3942" s="227" t="str">
        <f t="shared" si="1184"/>
        <v/>
      </c>
      <c r="C3942" s="228"/>
      <c r="D3942" s="229" t="str">
        <f t="shared" si="1185"/>
        <v/>
      </c>
      <c r="E3942" s="230"/>
      <c r="F3942" s="231">
        <f t="shared" si="1186"/>
        <v>0</v>
      </c>
      <c r="G3942" s="296">
        <f t="shared" si="1187"/>
        <v>0</v>
      </c>
    </row>
    <row r="3943" spans="1:7" s="232" customFormat="1" ht="24" customHeight="1" x14ac:dyDescent="0.2">
      <c r="A3943" s="229" t="str">
        <f t="shared" si="1183"/>
        <v/>
      </c>
      <c r="B3943" s="227" t="str">
        <f t="shared" si="1184"/>
        <v/>
      </c>
      <c r="C3943" s="228"/>
      <c r="D3943" s="229" t="str">
        <f t="shared" si="1185"/>
        <v/>
      </c>
      <c r="E3943" s="230"/>
      <c r="F3943" s="231">
        <f t="shared" si="1186"/>
        <v>0</v>
      </c>
      <c r="G3943" s="296">
        <f t="shared" si="1187"/>
        <v>0</v>
      </c>
    </row>
    <row r="3944" spans="1:7" s="232" customFormat="1" ht="24" customHeight="1" x14ac:dyDescent="0.2">
      <c r="A3944" s="229" t="str">
        <f t="shared" si="1183"/>
        <v/>
      </c>
      <c r="B3944" s="227" t="str">
        <f t="shared" si="1184"/>
        <v/>
      </c>
      <c r="C3944" s="228"/>
      <c r="D3944" s="229" t="str">
        <f t="shared" si="1185"/>
        <v/>
      </c>
      <c r="E3944" s="230"/>
      <c r="F3944" s="231">
        <f t="shared" si="1186"/>
        <v>0</v>
      </c>
      <c r="G3944" s="296">
        <f t="shared" si="1187"/>
        <v>0</v>
      </c>
    </row>
    <row r="3945" spans="1:7" s="232" customFormat="1" ht="24" customHeight="1" x14ac:dyDescent="0.2">
      <c r="A3945" s="229" t="str">
        <f t="shared" si="1183"/>
        <v/>
      </c>
      <c r="B3945" s="227" t="str">
        <f t="shared" si="1184"/>
        <v/>
      </c>
      <c r="C3945" s="228"/>
      <c r="D3945" s="229" t="str">
        <f t="shared" si="1185"/>
        <v/>
      </c>
      <c r="E3945" s="230"/>
      <c r="F3945" s="231">
        <f t="shared" si="1186"/>
        <v>0</v>
      </c>
      <c r="G3945" s="296">
        <f t="shared" si="1187"/>
        <v>0</v>
      </c>
    </row>
    <row r="3946" spans="1:7" s="232" customFormat="1" ht="24" customHeight="1" x14ac:dyDescent="0.2">
      <c r="A3946" s="229" t="str">
        <f t="shared" si="1183"/>
        <v/>
      </c>
      <c r="B3946" s="227" t="str">
        <f t="shared" si="1184"/>
        <v/>
      </c>
      <c r="C3946" s="228"/>
      <c r="D3946" s="229" t="str">
        <f t="shared" si="1185"/>
        <v/>
      </c>
      <c r="E3946" s="230"/>
      <c r="F3946" s="231">
        <f t="shared" si="1186"/>
        <v>0</v>
      </c>
      <c r="G3946" s="296">
        <f t="shared" si="1187"/>
        <v>0</v>
      </c>
    </row>
    <row r="3947" spans="1:7" s="232" customFormat="1" ht="24" customHeight="1" x14ac:dyDescent="0.2">
      <c r="A3947" s="229" t="str">
        <f t="shared" si="1183"/>
        <v/>
      </c>
      <c r="B3947" s="227" t="str">
        <f t="shared" si="1184"/>
        <v/>
      </c>
      <c r="C3947" s="228"/>
      <c r="D3947" s="229" t="str">
        <f t="shared" si="1185"/>
        <v/>
      </c>
      <c r="E3947" s="230"/>
      <c r="F3947" s="231">
        <f t="shared" si="1186"/>
        <v>0</v>
      </c>
      <c r="G3947" s="296">
        <f t="shared" si="1187"/>
        <v>0</v>
      </c>
    </row>
    <row r="3948" spans="1:7" ht="24" customHeight="1" x14ac:dyDescent="0.2">
      <c r="A3948" s="300"/>
      <c r="B3948" s="103"/>
      <c r="C3948" s="97"/>
      <c r="D3948" s="103"/>
      <c r="E3948" s="104"/>
      <c r="F3948" s="368" t="s">
        <v>33</v>
      </c>
      <c r="G3948" s="298">
        <f>SUBTOTAL(9,G3939:G3947)</f>
        <v>0</v>
      </c>
    </row>
    <row r="3949" spans="1:7" ht="24" customHeight="1" x14ac:dyDescent="0.2">
      <c r="A3949" s="301"/>
      <c r="B3949" s="103"/>
      <c r="C3949" s="97"/>
      <c r="D3949" s="103"/>
      <c r="E3949" s="104"/>
      <c r="F3949" s="105"/>
      <c r="G3949" s="299"/>
    </row>
    <row r="3950" spans="1:7" ht="24" customHeight="1" x14ac:dyDescent="0.2">
      <c r="A3950" s="302" t="str">
        <f>B3908</f>
        <v/>
      </c>
      <c r="B3950" s="303" t="str">
        <f>C3908</f>
        <v/>
      </c>
      <c r="C3950" s="111"/>
      <c r="D3950" s="111" t="s">
        <v>34</v>
      </c>
      <c r="E3950" s="112"/>
      <c r="F3950" s="305" t="s">
        <v>35</v>
      </c>
      <c r="G3950" s="304">
        <f>SUBTOTAL(9,G3913:G3949)</f>
        <v>0</v>
      </c>
    </row>
    <row r="3952" spans="1:7" ht="24" customHeight="1" x14ac:dyDescent="0.2">
      <c r="A3952" s="284" t="s">
        <v>37</v>
      </c>
      <c r="B3952" s="285"/>
      <c r="C3952" s="285"/>
      <c r="D3952" s="285"/>
      <c r="E3952" s="285"/>
      <c r="F3952" s="285"/>
      <c r="G3952" s="286"/>
    </row>
    <row r="3953" spans="1:123" ht="24" customHeight="1" x14ac:dyDescent="0.2">
      <c r="A3953" s="287" t="s">
        <v>602</v>
      </c>
      <c r="B3953" s="99" t="str">
        <f>Comitente</f>
        <v>DIRECCION PROVINCIAL REDES DE GAS</v>
      </c>
      <c r="C3953" s="94"/>
      <c r="D3953" s="100"/>
      <c r="E3953" s="100"/>
      <c r="F3953" s="101"/>
      <c r="G3953" s="288"/>
    </row>
    <row r="3954" spans="1:123" ht="24" customHeight="1" x14ac:dyDescent="0.2">
      <c r="A3954" s="287" t="s">
        <v>603</v>
      </c>
      <c r="B3954" s="99">
        <f>Contratista</f>
        <v>0</v>
      </c>
      <c r="C3954" s="95"/>
      <c r="D3954" s="95"/>
      <c r="E3954" s="95"/>
      <c r="F3954" s="102"/>
      <c r="G3954" s="289"/>
    </row>
    <row r="3955" spans="1:123" ht="24" customHeight="1" x14ac:dyDescent="0.2">
      <c r="A3955" s="287" t="s">
        <v>24</v>
      </c>
      <c r="B3955" s="99" t="str">
        <f>Obra</f>
        <v>“SERVICIO de MANTENIMIENTO de las INSTALACIONES de GAS en los ESTABLECIMIENTOS EDUCATIVOS”</v>
      </c>
      <c r="C3955" s="95"/>
      <c r="D3955" s="95"/>
      <c r="E3955" s="95"/>
      <c r="F3955" s="102" t="s">
        <v>38</v>
      </c>
      <c r="G3955" s="290">
        <f>Fecha_Base</f>
        <v>0</v>
      </c>
    </row>
    <row r="3956" spans="1:123" ht="24" customHeight="1" x14ac:dyDescent="0.2">
      <c r="A3956" s="291" t="s">
        <v>601</v>
      </c>
      <c r="B3956" s="96" t="str">
        <f>Ubicación</f>
        <v>DEPARTAMENTO JACHAL A</v>
      </c>
      <c r="C3956" s="96"/>
      <c r="D3956" s="103"/>
      <c r="E3956" s="104"/>
      <c r="F3956" s="105"/>
      <c r="G3956" s="292"/>
    </row>
    <row r="3957" spans="1:123" ht="24" customHeight="1" x14ac:dyDescent="0.2">
      <c r="A3957" s="291" t="s">
        <v>39</v>
      </c>
      <c r="B3957" s="106" t="str">
        <f>IFERROR(VALUE(LEFT(B3958,FIND(".",B3958)-1)),"")</f>
        <v/>
      </c>
      <c r="C3957" s="97" t="str">
        <f>IFERROR(VLOOKUP(B3957,Tabla_CyP,2,FALSE),"")</f>
        <v/>
      </c>
      <c r="D3957" s="97"/>
      <c r="E3957" s="104"/>
      <c r="F3957" s="105"/>
      <c r="G3957" s="292"/>
    </row>
    <row r="3958" spans="1:123" ht="24" customHeight="1" x14ac:dyDescent="0.2">
      <c r="A3958" s="291" t="s">
        <v>25</v>
      </c>
      <c r="B3958" s="107" t="str">
        <f>IFERROR(VLOOKUP(COUNTIF($A$1:A3958,"ANALISIS DE PRECIOS"),Tabla_NumeroItem,2,FALSE),"")</f>
        <v/>
      </c>
      <c r="C3958" s="97" t="str">
        <f>IFERROR(VLOOKUP(B3958,Tabla_CyP,2,FALSE),"")</f>
        <v/>
      </c>
      <c r="D3958" s="103"/>
      <c r="E3958" s="104"/>
      <c r="F3958" s="102" t="s">
        <v>26</v>
      </c>
      <c r="G3958" s="293" t="str">
        <f>IFERROR(VLOOKUP(B3958,Tabla_CyP,4,FALSE),"")</f>
        <v/>
      </c>
    </row>
    <row r="3959" spans="1:123" ht="24" customHeight="1" x14ac:dyDescent="0.2">
      <c r="A3959" s="291"/>
      <c r="B3959" s="96"/>
      <c r="C3959" s="97"/>
      <c r="D3959" s="103"/>
      <c r="E3959" s="104"/>
      <c r="F3959" s="105"/>
      <c r="G3959" s="292"/>
    </row>
    <row r="3960" spans="1:123" ht="24" customHeight="1" x14ac:dyDescent="0.2">
      <c r="A3960" s="389" t="s">
        <v>507</v>
      </c>
      <c r="B3960" s="390"/>
      <c r="C3960" s="391" t="s">
        <v>0</v>
      </c>
      <c r="D3960" s="391" t="s">
        <v>27</v>
      </c>
      <c r="E3960" s="393" t="s">
        <v>28</v>
      </c>
      <c r="F3960" s="387" t="s">
        <v>29</v>
      </c>
      <c r="G3960" s="387" t="s">
        <v>30</v>
      </c>
    </row>
    <row r="3961" spans="1:123" s="109" customFormat="1" ht="24" customHeight="1" x14ac:dyDescent="0.2">
      <c r="A3961" s="108" t="s">
        <v>508</v>
      </c>
      <c r="B3961" s="108" t="s">
        <v>509</v>
      </c>
      <c r="C3961" s="392"/>
      <c r="D3961" s="392"/>
      <c r="E3961" s="394"/>
      <c r="F3961" s="388"/>
      <c r="G3961" s="388"/>
      <c r="H3961" s="233"/>
      <c r="I3961" s="233"/>
      <c r="J3961" s="233"/>
      <c r="K3961" s="233"/>
      <c r="L3961" s="233"/>
      <c r="M3961" s="233"/>
      <c r="N3961" s="233"/>
      <c r="O3961" s="233"/>
      <c r="P3961" s="233"/>
      <c r="Q3961" s="233"/>
      <c r="R3961" s="233"/>
      <c r="S3961" s="233"/>
      <c r="T3961" s="233"/>
      <c r="U3961" s="233"/>
      <c r="V3961" s="233"/>
      <c r="W3961" s="233"/>
      <c r="X3961" s="233"/>
      <c r="Y3961" s="233"/>
      <c r="Z3961" s="233"/>
      <c r="AA3961" s="233"/>
      <c r="AB3961" s="233"/>
      <c r="AC3961" s="233"/>
      <c r="AD3961" s="233"/>
      <c r="AE3961" s="233"/>
      <c r="AF3961" s="233"/>
      <c r="AG3961" s="233"/>
      <c r="AH3961" s="233"/>
      <c r="AI3961" s="233"/>
      <c r="AJ3961" s="233"/>
      <c r="AK3961" s="233"/>
      <c r="AL3961" s="233"/>
      <c r="AM3961" s="233"/>
      <c r="AN3961" s="233"/>
      <c r="AO3961" s="233"/>
      <c r="AP3961" s="233"/>
      <c r="AQ3961" s="233"/>
      <c r="AR3961" s="233"/>
      <c r="AS3961" s="233"/>
      <c r="AT3961" s="233"/>
      <c r="AU3961" s="233"/>
      <c r="AV3961" s="233"/>
      <c r="AW3961" s="233"/>
      <c r="AX3961" s="233"/>
      <c r="AY3961" s="233"/>
      <c r="AZ3961" s="233"/>
      <c r="BA3961" s="233"/>
      <c r="BB3961" s="233"/>
      <c r="BC3961" s="233"/>
      <c r="BD3961" s="233"/>
      <c r="BE3961" s="233"/>
      <c r="BF3961" s="233"/>
      <c r="BG3961" s="233"/>
      <c r="BH3961" s="233"/>
      <c r="BI3961" s="233"/>
      <c r="BJ3961" s="233"/>
      <c r="BK3961" s="233"/>
      <c r="BL3961" s="233"/>
      <c r="BM3961" s="233"/>
      <c r="BN3961" s="233"/>
      <c r="BO3961" s="233"/>
      <c r="BP3961" s="233"/>
      <c r="BQ3961" s="233"/>
      <c r="BR3961" s="233"/>
      <c r="BS3961" s="233"/>
      <c r="BT3961" s="233"/>
      <c r="BU3961" s="233"/>
      <c r="BV3961" s="233"/>
      <c r="BW3961" s="233"/>
      <c r="BX3961" s="233"/>
      <c r="BY3961" s="233"/>
      <c r="BZ3961" s="233"/>
      <c r="CA3961" s="233"/>
      <c r="CB3961" s="233"/>
      <c r="CC3961" s="233"/>
      <c r="CD3961" s="233"/>
      <c r="CE3961" s="233"/>
      <c r="CF3961" s="233"/>
      <c r="CG3961" s="233"/>
      <c r="CH3961" s="233"/>
      <c r="CI3961" s="233"/>
      <c r="CJ3961" s="233"/>
      <c r="CK3961" s="233"/>
      <c r="CL3961" s="233"/>
      <c r="CM3961" s="233"/>
      <c r="CN3961" s="233"/>
      <c r="CO3961" s="233"/>
      <c r="CP3961" s="233"/>
      <c r="CQ3961" s="233"/>
      <c r="CR3961" s="233"/>
      <c r="CS3961" s="233"/>
      <c r="CT3961" s="233"/>
      <c r="CU3961" s="233"/>
      <c r="CV3961" s="233"/>
      <c r="CW3961" s="233"/>
      <c r="CX3961" s="233"/>
      <c r="CY3961" s="233"/>
      <c r="CZ3961" s="233"/>
      <c r="DA3961" s="233"/>
      <c r="DB3961" s="233"/>
      <c r="DC3961" s="233"/>
      <c r="DD3961" s="233"/>
      <c r="DE3961" s="233"/>
      <c r="DF3961" s="233"/>
      <c r="DG3961" s="233"/>
      <c r="DH3961" s="233"/>
      <c r="DI3961" s="233"/>
      <c r="DJ3961" s="233"/>
      <c r="DK3961" s="233"/>
      <c r="DL3961" s="233"/>
      <c r="DM3961" s="233"/>
      <c r="DN3961" s="233"/>
      <c r="DO3961" s="233"/>
      <c r="DP3961" s="233"/>
      <c r="DQ3961" s="233"/>
      <c r="DR3961" s="233"/>
      <c r="DS3961" s="233"/>
    </row>
    <row r="3962" spans="1:123" ht="24" customHeight="1" x14ac:dyDescent="0.2">
      <c r="A3962" s="369"/>
      <c r="B3962" s="110"/>
      <c r="C3962" s="367" t="s">
        <v>604</v>
      </c>
      <c r="D3962" s="111"/>
      <c r="E3962" s="112"/>
      <c r="F3962" s="113"/>
      <c r="G3962" s="295"/>
    </row>
    <row r="3963" spans="1:123" s="232" customFormat="1" ht="24" customHeight="1" x14ac:dyDescent="0.2">
      <c r="A3963" s="229" t="str">
        <f t="shared" ref="A3963:A3976" si="1188">IFERROR(VLOOKUP(C3963,Tabla_Insumos,4,FALSE),"")</f>
        <v/>
      </c>
      <c r="B3963" s="227" t="str">
        <f t="shared" ref="B3963:B3976" si="1189">IFERROR(VLOOKUP(C3963,Tabla_Insumos,5,FALSE),"")</f>
        <v/>
      </c>
      <c r="C3963" s="228"/>
      <c r="D3963" s="229" t="str">
        <f t="shared" ref="D3963:D3976" si="1190">IFERROR(VLOOKUP(C3963,Tabla_Insumos,2,FALSE),"")</f>
        <v/>
      </c>
      <c r="E3963" s="230"/>
      <c r="F3963" s="231">
        <f t="shared" ref="F3963:F3976" si="1191">IFERROR(VLOOKUP(C3963,Tabla_Insumos,3,FALSE),0)</f>
        <v>0</v>
      </c>
      <c r="G3963" s="296">
        <f>ROUND(E3963*F3963,2)</f>
        <v>0</v>
      </c>
    </row>
    <row r="3964" spans="1:123" s="232" customFormat="1" ht="24" customHeight="1" x14ac:dyDescent="0.2">
      <c r="A3964" s="229" t="str">
        <f t="shared" si="1188"/>
        <v/>
      </c>
      <c r="B3964" s="227" t="str">
        <f t="shared" si="1189"/>
        <v/>
      </c>
      <c r="C3964" s="228"/>
      <c r="D3964" s="229" t="str">
        <f t="shared" si="1190"/>
        <v/>
      </c>
      <c r="E3964" s="230"/>
      <c r="F3964" s="231">
        <f t="shared" si="1191"/>
        <v>0</v>
      </c>
      <c r="G3964" s="296">
        <f t="shared" ref="G3964:G3976" si="1192">ROUND(E3964*F3964,2)</f>
        <v>0</v>
      </c>
    </row>
    <row r="3965" spans="1:123" s="232" customFormat="1" ht="24" customHeight="1" x14ac:dyDescent="0.2">
      <c r="A3965" s="229" t="str">
        <f t="shared" si="1188"/>
        <v/>
      </c>
      <c r="B3965" s="227" t="str">
        <f t="shared" si="1189"/>
        <v/>
      </c>
      <c r="C3965" s="228"/>
      <c r="D3965" s="229" t="str">
        <f t="shared" si="1190"/>
        <v/>
      </c>
      <c r="E3965" s="230"/>
      <c r="F3965" s="231">
        <f t="shared" si="1191"/>
        <v>0</v>
      </c>
      <c r="G3965" s="296">
        <f t="shared" si="1192"/>
        <v>0</v>
      </c>
    </row>
    <row r="3966" spans="1:123" s="232" customFormat="1" ht="24" customHeight="1" x14ac:dyDescent="0.2">
      <c r="A3966" s="229" t="str">
        <f t="shared" si="1188"/>
        <v/>
      </c>
      <c r="B3966" s="227" t="str">
        <f t="shared" si="1189"/>
        <v/>
      </c>
      <c r="C3966" s="228"/>
      <c r="D3966" s="229" t="str">
        <f t="shared" si="1190"/>
        <v/>
      </c>
      <c r="E3966" s="230"/>
      <c r="F3966" s="231">
        <f t="shared" si="1191"/>
        <v>0</v>
      </c>
      <c r="G3966" s="296">
        <f t="shared" si="1192"/>
        <v>0</v>
      </c>
    </row>
    <row r="3967" spans="1:123" s="232" customFormat="1" ht="24" customHeight="1" x14ac:dyDescent="0.2">
      <c r="A3967" s="229" t="str">
        <f t="shared" si="1188"/>
        <v/>
      </c>
      <c r="B3967" s="227" t="str">
        <f t="shared" si="1189"/>
        <v/>
      </c>
      <c r="C3967" s="228"/>
      <c r="D3967" s="229" t="str">
        <f t="shared" si="1190"/>
        <v/>
      </c>
      <c r="E3967" s="230"/>
      <c r="F3967" s="231">
        <f t="shared" si="1191"/>
        <v>0</v>
      </c>
      <c r="G3967" s="296">
        <f t="shared" si="1192"/>
        <v>0</v>
      </c>
    </row>
    <row r="3968" spans="1:123" s="232" customFormat="1" ht="24" customHeight="1" x14ac:dyDescent="0.2">
      <c r="A3968" s="229" t="str">
        <f t="shared" si="1188"/>
        <v/>
      </c>
      <c r="B3968" s="227" t="str">
        <f t="shared" si="1189"/>
        <v/>
      </c>
      <c r="C3968" s="228"/>
      <c r="D3968" s="229" t="str">
        <f t="shared" si="1190"/>
        <v/>
      </c>
      <c r="E3968" s="230"/>
      <c r="F3968" s="231">
        <f t="shared" si="1191"/>
        <v>0</v>
      </c>
      <c r="G3968" s="296">
        <f t="shared" si="1192"/>
        <v>0</v>
      </c>
    </row>
    <row r="3969" spans="1:7" s="232" customFormat="1" ht="24" customHeight="1" x14ac:dyDescent="0.2">
      <c r="A3969" s="229" t="str">
        <f t="shared" si="1188"/>
        <v/>
      </c>
      <c r="B3969" s="227" t="str">
        <f t="shared" si="1189"/>
        <v/>
      </c>
      <c r="C3969" s="228"/>
      <c r="D3969" s="229" t="str">
        <f t="shared" si="1190"/>
        <v/>
      </c>
      <c r="E3969" s="230"/>
      <c r="F3969" s="231">
        <f t="shared" si="1191"/>
        <v>0</v>
      </c>
      <c r="G3969" s="296">
        <f t="shared" si="1192"/>
        <v>0</v>
      </c>
    </row>
    <row r="3970" spans="1:7" s="232" customFormat="1" ht="24" customHeight="1" x14ac:dyDescent="0.2">
      <c r="A3970" s="229" t="str">
        <f t="shared" si="1188"/>
        <v/>
      </c>
      <c r="B3970" s="227" t="str">
        <f t="shared" si="1189"/>
        <v/>
      </c>
      <c r="C3970" s="228"/>
      <c r="D3970" s="229" t="str">
        <f t="shared" si="1190"/>
        <v/>
      </c>
      <c r="E3970" s="230"/>
      <c r="F3970" s="231">
        <f t="shared" si="1191"/>
        <v>0</v>
      </c>
      <c r="G3970" s="296">
        <f t="shared" si="1192"/>
        <v>0</v>
      </c>
    </row>
    <row r="3971" spans="1:7" s="232" customFormat="1" ht="24" customHeight="1" x14ac:dyDescent="0.2">
      <c r="A3971" s="229" t="str">
        <f t="shared" si="1188"/>
        <v/>
      </c>
      <c r="B3971" s="227" t="str">
        <f t="shared" si="1189"/>
        <v/>
      </c>
      <c r="C3971" s="228"/>
      <c r="D3971" s="229" t="str">
        <f t="shared" si="1190"/>
        <v/>
      </c>
      <c r="E3971" s="230"/>
      <c r="F3971" s="231">
        <f t="shared" si="1191"/>
        <v>0</v>
      </c>
      <c r="G3971" s="296">
        <f t="shared" si="1192"/>
        <v>0</v>
      </c>
    </row>
    <row r="3972" spans="1:7" s="232" customFormat="1" ht="24" customHeight="1" x14ac:dyDescent="0.2">
      <c r="A3972" s="229" t="str">
        <f t="shared" si="1188"/>
        <v/>
      </c>
      <c r="B3972" s="227" t="str">
        <f t="shared" si="1189"/>
        <v/>
      </c>
      <c r="C3972" s="228"/>
      <c r="D3972" s="229" t="str">
        <f t="shared" si="1190"/>
        <v/>
      </c>
      <c r="E3972" s="230"/>
      <c r="F3972" s="231">
        <f t="shared" si="1191"/>
        <v>0</v>
      </c>
      <c r="G3972" s="296">
        <f t="shared" si="1192"/>
        <v>0</v>
      </c>
    </row>
    <row r="3973" spans="1:7" s="232" customFormat="1" ht="24" customHeight="1" x14ac:dyDescent="0.2">
      <c r="A3973" s="229" t="str">
        <f t="shared" si="1188"/>
        <v/>
      </c>
      <c r="B3973" s="227" t="str">
        <f t="shared" si="1189"/>
        <v/>
      </c>
      <c r="C3973" s="228"/>
      <c r="D3973" s="229" t="str">
        <f t="shared" si="1190"/>
        <v/>
      </c>
      <c r="E3973" s="230"/>
      <c r="F3973" s="231">
        <f t="shared" si="1191"/>
        <v>0</v>
      </c>
      <c r="G3973" s="296">
        <f t="shared" si="1192"/>
        <v>0</v>
      </c>
    </row>
    <row r="3974" spans="1:7" s="232" customFormat="1" ht="24" customHeight="1" x14ac:dyDescent="0.2">
      <c r="A3974" s="229" t="str">
        <f t="shared" si="1188"/>
        <v/>
      </c>
      <c r="B3974" s="227" t="str">
        <f t="shared" si="1189"/>
        <v/>
      </c>
      <c r="C3974" s="228"/>
      <c r="D3974" s="229" t="str">
        <f t="shared" si="1190"/>
        <v/>
      </c>
      <c r="E3974" s="230"/>
      <c r="F3974" s="231">
        <f t="shared" si="1191"/>
        <v>0</v>
      </c>
      <c r="G3974" s="296">
        <f t="shared" si="1192"/>
        <v>0</v>
      </c>
    </row>
    <row r="3975" spans="1:7" s="232" customFormat="1" ht="24" customHeight="1" x14ac:dyDescent="0.2">
      <c r="A3975" s="229" t="str">
        <f t="shared" si="1188"/>
        <v/>
      </c>
      <c r="B3975" s="227" t="str">
        <f t="shared" si="1189"/>
        <v/>
      </c>
      <c r="C3975" s="228"/>
      <c r="D3975" s="229" t="str">
        <f t="shared" si="1190"/>
        <v/>
      </c>
      <c r="E3975" s="230"/>
      <c r="F3975" s="231">
        <f t="shared" si="1191"/>
        <v>0</v>
      </c>
      <c r="G3975" s="296">
        <f t="shared" si="1192"/>
        <v>0</v>
      </c>
    </row>
    <row r="3976" spans="1:7" s="232" customFormat="1" ht="24" customHeight="1" x14ac:dyDescent="0.2">
      <c r="A3976" s="229" t="str">
        <f t="shared" si="1188"/>
        <v/>
      </c>
      <c r="B3976" s="227" t="str">
        <f t="shared" si="1189"/>
        <v/>
      </c>
      <c r="C3976" s="228"/>
      <c r="D3976" s="229" t="str">
        <f t="shared" si="1190"/>
        <v/>
      </c>
      <c r="E3976" s="230"/>
      <c r="F3976" s="231">
        <f t="shared" si="1191"/>
        <v>0</v>
      </c>
      <c r="G3976" s="296">
        <f t="shared" si="1192"/>
        <v>0</v>
      </c>
    </row>
    <row r="3977" spans="1:7" ht="24" customHeight="1" x14ac:dyDescent="0.2">
      <c r="A3977" s="297"/>
      <c r="B3977" s="97"/>
      <c r="C3977" s="97"/>
      <c r="D3977" s="103"/>
      <c r="E3977" s="104"/>
      <c r="F3977" s="368" t="s">
        <v>31</v>
      </c>
      <c r="G3977" s="298">
        <f>SUBTOTAL(9,G3963:G3976)</f>
        <v>0</v>
      </c>
    </row>
    <row r="3978" spans="1:7" ht="24" customHeight="1" x14ac:dyDescent="0.2">
      <c r="A3978" s="297"/>
      <c r="B3978" s="97"/>
      <c r="C3978" s="366" t="s">
        <v>605</v>
      </c>
      <c r="D3978" s="103"/>
      <c r="E3978" s="104"/>
      <c r="F3978" s="105"/>
      <c r="G3978" s="299"/>
    </row>
    <row r="3979" spans="1:7" s="232" customFormat="1" ht="24" customHeight="1" x14ac:dyDescent="0.2">
      <c r="A3979" s="229" t="str">
        <f t="shared" ref="A3979:A3986" si="1193">IFERROR(VLOOKUP(C3979,Tabla_Insumos,4,FALSE),"")</f>
        <v/>
      </c>
      <c r="B3979" s="227">
        <f t="shared" ref="B3979:B3986" si="1194">IFERROR(VLOOKUP(A3979,Tabla_Indices,5,FALSE),"")</f>
        <v>0</v>
      </c>
      <c r="C3979" s="228"/>
      <c r="D3979" s="229" t="str">
        <f t="shared" ref="D3979:D3986" si="1195">IFERROR(VLOOKUP(C3979,Tabla_Insumos,2,FALSE),"")</f>
        <v/>
      </c>
      <c r="E3979" s="230"/>
      <c r="F3979" s="231">
        <f t="shared" ref="F3979:F3986" si="1196">IFERROR(VLOOKUP(C3979,Tabla_Insumos,3,FALSE),0)</f>
        <v>0</v>
      </c>
      <c r="G3979" s="296">
        <f>ROUND(E3979*F3979,2)</f>
        <v>0</v>
      </c>
    </row>
    <row r="3980" spans="1:7" s="232" customFormat="1" ht="24" customHeight="1" x14ac:dyDescent="0.2">
      <c r="A3980" s="229" t="str">
        <f t="shared" si="1193"/>
        <v/>
      </c>
      <c r="B3980" s="227">
        <f t="shared" si="1194"/>
        <v>0</v>
      </c>
      <c r="C3980" s="228"/>
      <c r="D3980" s="229" t="str">
        <f t="shared" si="1195"/>
        <v/>
      </c>
      <c r="E3980" s="230"/>
      <c r="F3980" s="231">
        <f t="shared" si="1196"/>
        <v>0</v>
      </c>
      <c r="G3980" s="296">
        <f>ROUND(E3980*F3980,2)</f>
        <v>0</v>
      </c>
    </row>
    <row r="3981" spans="1:7" s="232" customFormat="1" ht="24" customHeight="1" x14ac:dyDescent="0.2">
      <c r="A3981" s="229" t="str">
        <f t="shared" si="1193"/>
        <v/>
      </c>
      <c r="B3981" s="227">
        <f t="shared" si="1194"/>
        <v>0</v>
      </c>
      <c r="C3981" s="228"/>
      <c r="D3981" s="229" t="str">
        <f t="shared" si="1195"/>
        <v/>
      </c>
      <c r="E3981" s="230"/>
      <c r="F3981" s="231">
        <f t="shared" si="1196"/>
        <v>0</v>
      </c>
      <c r="G3981" s="296">
        <f t="shared" ref="G3981:G3986" si="1197">ROUND(E3981*F3981,2)</f>
        <v>0</v>
      </c>
    </row>
    <row r="3982" spans="1:7" s="232" customFormat="1" ht="24" customHeight="1" x14ac:dyDescent="0.2">
      <c r="A3982" s="229" t="str">
        <f t="shared" si="1193"/>
        <v/>
      </c>
      <c r="B3982" s="227">
        <f t="shared" si="1194"/>
        <v>0</v>
      </c>
      <c r="C3982" s="228"/>
      <c r="D3982" s="229" t="str">
        <f t="shared" si="1195"/>
        <v/>
      </c>
      <c r="E3982" s="230"/>
      <c r="F3982" s="231">
        <f t="shared" si="1196"/>
        <v>0</v>
      </c>
      <c r="G3982" s="296">
        <f t="shared" si="1197"/>
        <v>0</v>
      </c>
    </row>
    <row r="3983" spans="1:7" s="232" customFormat="1" ht="24" customHeight="1" x14ac:dyDescent="0.2">
      <c r="A3983" s="229" t="str">
        <f t="shared" si="1193"/>
        <v/>
      </c>
      <c r="B3983" s="227">
        <f t="shared" si="1194"/>
        <v>0</v>
      </c>
      <c r="C3983" s="228"/>
      <c r="D3983" s="229" t="str">
        <f t="shared" si="1195"/>
        <v/>
      </c>
      <c r="E3983" s="230"/>
      <c r="F3983" s="231">
        <f t="shared" si="1196"/>
        <v>0</v>
      </c>
      <c r="G3983" s="296">
        <f t="shared" si="1197"/>
        <v>0</v>
      </c>
    </row>
    <row r="3984" spans="1:7" s="232" customFormat="1" ht="24" customHeight="1" x14ac:dyDescent="0.2">
      <c r="A3984" s="229" t="str">
        <f t="shared" si="1193"/>
        <v/>
      </c>
      <c r="B3984" s="227">
        <f t="shared" si="1194"/>
        <v>0</v>
      </c>
      <c r="C3984" s="228"/>
      <c r="D3984" s="229" t="str">
        <f t="shared" si="1195"/>
        <v/>
      </c>
      <c r="E3984" s="230"/>
      <c r="F3984" s="231">
        <f t="shared" si="1196"/>
        <v>0</v>
      </c>
      <c r="G3984" s="296">
        <f t="shared" si="1197"/>
        <v>0</v>
      </c>
    </row>
    <row r="3985" spans="1:7" s="232" customFormat="1" ht="24" customHeight="1" x14ac:dyDescent="0.2">
      <c r="A3985" s="229" t="str">
        <f t="shared" si="1193"/>
        <v/>
      </c>
      <c r="B3985" s="227">
        <f t="shared" si="1194"/>
        <v>0</v>
      </c>
      <c r="C3985" s="228"/>
      <c r="D3985" s="229" t="str">
        <f t="shared" si="1195"/>
        <v/>
      </c>
      <c r="E3985" s="230"/>
      <c r="F3985" s="231">
        <f t="shared" si="1196"/>
        <v>0</v>
      </c>
      <c r="G3985" s="296">
        <f t="shared" si="1197"/>
        <v>0</v>
      </c>
    </row>
    <row r="3986" spans="1:7" s="232" customFormat="1" ht="24" customHeight="1" x14ac:dyDescent="0.2">
      <c r="A3986" s="229" t="str">
        <f t="shared" si="1193"/>
        <v/>
      </c>
      <c r="B3986" s="227">
        <f t="shared" si="1194"/>
        <v>0</v>
      </c>
      <c r="C3986" s="228"/>
      <c r="D3986" s="229" t="str">
        <f t="shared" si="1195"/>
        <v/>
      </c>
      <c r="E3986" s="230"/>
      <c r="F3986" s="231">
        <f t="shared" si="1196"/>
        <v>0</v>
      </c>
      <c r="G3986" s="296">
        <f t="shared" si="1197"/>
        <v>0</v>
      </c>
    </row>
    <row r="3987" spans="1:7" ht="24" customHeight="1" x14ac:dyDescent="0.2">
      <c r="A3987" s="297"/>
      <c r="B3987" s="97"/>
      <c r="C3987" s="97"/>
      <c r="D3987" s="103"/>
      <c r="E3987" s="104"/>
      <c r="F3987" s="368" t="s">
        <v>32</v>
      </c>
      <c r="G3987" s="298">
        <f>SUBTOTAL(9,G3979:G3986)</f>
        <v>0</v>
      </c>
    </row>
    <row r="3988" spans="1:7" ht="24" customHeight="1" x14ac:dyDescent="0.2">
      <c r="A3988" s="297"/>
      <c r="B3988" s="97"/>
      <c r="C3988" s="366" t="s">
        <v>606</v>
      </c>
      <c r="D3988" s="103"/>
      <c r="E3988" s="104"/>
      <c r="F3988" s="105"/>
      <c r="G3988" s="299"/>
    </row>
    <row r="3989" spans="1:7" s="232" customFormat="1" ht="24" customHeight="1" x14ac:dyDescent="0.2">
      <c r="A3989" s="229" t="str">
        <f t="shared" ref="A3989:A3997" si="1198">IFERROR(VLOOKUP(C3989,Tabla_Insumos,4,FALSE),"")</f>
        <v/>
      </c>
      <c r="B3989" s="227" t="str">
        <f t="shared" ref="B3989:B3997" si="1199">IFERROR(VLOOKUP(C3989,Tabla_Insumos,5,FALSE),"")</f>
        <v/>
      </c>
      <c r="C3989" s="228"/>
      <c r="D3989" s="229" t="str">
        <f t="shared" ref="D3989:D3997" si="1200">IFERROR(VLOOKUP(C3989,Tabla_Insumos,2,FALSE),"")</f>
        <v/>
      </c>
      <c r="E3989" s="230"/>
      <c r="F3989" s="231">
        <f t="shared" ref="F3989:F3997" si="1201">IFERROR(VLOOKUP(C3989,Tabla_Insumos,3,FALSE),0)</f>
        <v>0</v>
      </c>
      <c r="G3989" s="296">
        <f t="shared" ref="G3989:G3997" si="1202">ROUND(E3989*F3989,2)</f>
        <v>0</v>
      </c>
    </row>
    <row r="3990" spans="1:7" s="232" customFormat="1" ht="24" customHeight="1" x14ac:dyDescent="0.2">
      <c r="A3990" s="229" t="str">
        <f t="shared" si="1198"/>
        <v/>
      </c>
      <c r="B3990" s="227" t="str">
        <f t="shared" si="1199"/>
        <v/>
      </c>
      <c r="C3990" s="228"/>
      <c r="D3990" s="229" t="str">
        <f t="shared" si="1200"/>
        <v/>
      </c>
      <c r="E3990" s="230"/>
      <c r="F3990" s="231">
        <f t="shared" si="1201"/>
        <v>0</v>
      </c>
      <c r="G3990" s="296">
        <f t="shared" si="1202"/>
        <v>0</v>
      </c>
    </row>
    <row r="3991" spans="1:7" s="232" customFormat="1" ht="24" customHeight="1" x14ac:dyDescent="0.2">
      <c r="A3991" s="229" t="str">
        <f t="shared" si="1198"/>
        <v/>
      </c>
      <c r="B3991" s="227" t="str">
        <f t="shared" si="1199"/>
        <v/>
      </c>
      <c r="C3991" s="228"/>
      <c r="D3991" s="229" t="str">
        <f t="shared" si="1200"/>
        <v/>
      </c>
      <c r="E3991" s="230"/>
      <c r="F3991" s="231">
        <f t="shared" si="1201"/>
        <v>0</v>
      </c>
      <c r="G3991" s="296">
        <f t="shared" si="1202"/>
        <v>0</v>
      </c>
    </row>
    <row r="3992" spans="1:7" s="232" customFormat="1" ht="24" customHeight="1" x14ac:dyDescent="0.2">
      <c r="A3992" s="229" t="str">
        <f t="shared" si="1198"/>
        <v/>
      </c>
      <c r="B3992" s="227" t="str">
        <f t="shared" si="1199"/>
        <v/>
      </c>
      <c r="C3992" s="228"/>
      <c r="D3992" s="229" t="str">
        <f t="shared" si="1200"/>
        <v/>
      </c>
      <c r="E3992" s="230"/>
      <c r="F3992" s="231">
        <f t="shared" si="1201"/>
        <v>0</v>
      </c>
      <c r="G3992" s="296">
        <f t="shared" si="1202"/>
        <v>0</v>
      </c>
    </row>
    <row r="3993" spans="1:7" s="232" customFormat="1" ht="24" customHeight="1" x14ac:dyDescent="0.2">
      <c r="A3993" s="229" t="str">
        <f t="shared" si="1198"/>
        <v/>
      </c>
      <c r="B3993" s="227" t="str">
        <f t="shared" si="1199"/>
        <v/>
      </c>
      <c r="C3993" s="228"/>
      <c r="D3993" s="229" t="str">
        <f t="shared" si="1200"/>
        <v/>
      </c>
      <c r="E3993" s="230"/>
      <c r="F3993" s="231">
        <f t="shared" si="1201"/>
        <v>0</v>
      </c>
      <c r="G3993" s="296">
        <f t="shared" si="1202"/>
        <v>0</v>
      </c>
    </row>
    <row r="3994" spans="1:7" s="232" customFormat="1" ht="24" customHeight="1" x14ac:dyDescent="0.2">
      <c r="A3994" s="229" t="str">
        <f t="shared" si="1198"/>
        <v/>
      </c>
      <c r="B3994" s="227" t="str">
        <f t="shared" si="1199"/>
        <v/>
      </c>
      <c r="C3994" s="228"/>
      <c r="D3994" s="229" t="str">
        <f t="shared" si="1200"/>
        <v/>
      </c>
      <c r="E3994" s="230"/>
      <c r="F3994" s="231">
        <f t="shared" si="1201"/>
        <v>0</v>
      </c>
      <c r="G3994" s="296">
        <f t="shared" si="1202"/>
        <v>0</v>
      </c>
    </row>
    <row r="3995" spans="1:7" s="232" customFormat="1" ht="24" customHeight="1" x14ac:dyDescent="0.2">
      <c r="A3995" s="229" t="str">
        <f t="shared" si="1198"/>
        <v/>
      </c>
      <c r="B3995" s="227" t="str">
        <f t="shared" si="1199"/>
        <v/>
      </c>
      <c r="C3995" s="228"/>
      <c r="D3995" s="229" t="str">
        <f t="shared" si="1200"/>
        <v/>
      </c>
      <c r="E3995" s="230"/>
      <c r="F3995" s="231">
        <f t="shared" si="1201"/>
        <v>0</v>
      </c>
      <c r="G3995" s="296">
        <f t="shared" si="1202"/>
        <v>0</v>
      </c>
    </row>
    <row r="3996" spans="1:7" s="232" customFormat="1" ht="24" customHeight="1" x14ac:dyDescent="0.2">
      <c r="A3996" s="229" t="str">
        <f t="shared" si="1198"/>
        <v/>
      </c>
      <c r="B3996" s="227" t="str">
        <f t="shared" si="1199"/>
        <v/>
      </c>
      <c r="C3996" s="228"/>
      <c r="D3996" s="229" t="str">
        <f t="shared" si="1200"/>
        <v/>
      </c>
      <c r="E3996" s="230"/>
      <c r="F3996" s="231">
        <f t="shared" si="1201"/>
        <v>0</v>
      </c>
      <c r="G3996" s="296">
        <f t="shared" si="1202"/>
        <v>0</v>
      </c>
    </row>
    <row r="3997" spans="1:7" s="232" customFormat="1" ht="24" customHeight="1" x14ac:dyDescent="0.2">
      <c r="A3997" s="229" t="str">
        <f t="shared" si="1198"/>
        <v/>
      </c>
      <c r="B3997" s="227" t="str">
        <f t="shared" si="1199"/>
        <v/>
      </c>
      <c r="C3997" s="228"/>
      <c r="D3997" s="229" t="str">
        <f t="shared" si="1200"/>
        <v/>
      </c>
      <c r="E3997" s="230"/>
      <c r="F3997" s="231">
        <f t="shared" si="1201"/>
        <v>0</v>
      </c>
      <c r="G3997" s="296">
        <f t="shared" si="1202"/>
        <v>0</v>
      </c>
    </row>
    <row r="3998" spans="1:7" ht="24" customHeight="1" x14ac:dyDescent="0.2">
      <c r="A3998" s="300"/>
      <c r="B3998" s="103"/>
      <c r="C3998" s="97"/>
      <c r="D3998" s="103"/>
      <c r="E3998" s="104"/>
      <c r="F3998" s="368" t="s">
        <v>33</v>
      </c>
      <c r="G3998" s="298">
        <f>SUBTOTAL(9,G3989:G3997)</f>
        <v>0</v>
      </c>
    </row>
    <row r="3999" spans="1:7" ht="24" customHeight="1" x14ac:dyDescent="0.2">
      <c r="A3999" s="301"/>
      <c r="B3999" s="103"/>
      <c r="C3999" s="97"/>
      <c r="D3999" s="103"/>
      <c r="E3999" s="104"/>
      <c r="F3999" s="105"/>
      <c r="G3999" s="299"/>
    </row>
    <row r="4000" spans="1:7" ht="24" customHeight="1" x14ac:dyDescent="0.2">
      <c r="A4000" s="302" t="str">
        <f>B3958</f>
        <v/>
      </c>
      <c r="B4000" s="303" t="str">
        <f>C3958</f>
        <v/>
      </c>
      <c r="C4000" s="111"/>
      <c r="D4000" s="111" t="s">
        <v>34</v>
      </c>
      <c r="E4000" s="112"/>
      <c r="F4000" s="305" t="s">
        <v>35</v>
      </c>
      <c r="G4000" s="304">
        <f>SUBTOTAL(9,G3963:G3999)</f>
        <v>0</v>
      </c>
    </row>
    <row r="4002" spans="1:123" ht="24" customHeight="1" x14ac:dyDescent="0.2">
      <c r="A4002" s="284" t="s">
        <v>37</v>
      </c>
      <c r="B4002" s="285"/>
      <c r="C4002" s="285"/>
      <c r="D4002" s="285"/>
      <c r="E4002" s="285"/>
      <c r="F4002" s="285"/>
      <c r="G4002" s="286"/>
    </row>
    <row r="4003" spans="1:123" ht="24" customHeight="1" x14ac:dyDescent="0.2">
      <c r="A4003" s="287" t="s">
        <v>602</v>
      </c>
      <c r="B4003" s="99" t="str">
        <f>Comitente</f>
        <v>DIRECCION PROVINCIAL REDES DE GAS</v>
      </c>
      <c r="C4003" s="94"/>
      <c r="D4003" s="100"/>
      <c r="E4003" s="100"/>
      <c r="F4003" s="101"/>
      <c r="G4003" s="288"/>
    </row>
    <row r="4004" spans="1:123" ht="24" customHeight="1" x14ac:dyDescent="0.2">
      <c r="A4004" s="287" t="s">
        <v>603</v>
      </c>
      <c r="B4004" s="99">
        <f>Contratista</f>
        <v>0</v>
      </c>
      <c r="C4004" s="95"/>
      <c r="D4004" s="95"/>
      <c r="E4004" s="95"/>
      <c r="F4004" s="102"/>
      <c r="G4004" s="289"/>
    </row>
    <row r="4005" spans="1:123" ht="24" customHeight="1" x14ac:dyDescent="0.2">
      <c r="A4005" s="287" t="s">
        <v>24</v>
      </c>
      <c r="B4005" s="99" t="str">
        <f>Obra</f>
        <v>“SERVICIO de MANTENIMIENTO de las INSTALACIONES de GAS en los ESTABLECIMIENTOS EDUCATIVOS”</v>
      </c>
      <c r="C4005" s="95"/>
      <c r="D4005" s="95"/>
      <c r="E4005" s="95"/>
      <c r="F4005" s="102" t="s">
        <v>38</v>
      </c>
      <c r="G4005" s="290">
        <f>Fecha_Base</f>
        <v>0</v>
      </c>
    </row>
    <row r="4006" spans="1:123" ht="24" customHeight="1" x14ac:dyDescent="0.2">
      <c r="A4006" s="291" t="s">
        <v>601</v>
      </c>
      <c r="B4006" s="96" t="str">
        <f>Ubicación</f>
        <v>DEPARTAMENTO JACHAL A</v>
      </c>
      <c r="C4006" s="96"/>
      <c r="D4006" s="103"/>
      <c r="E4006" s="104"/>
      <c r="F4006" s="105"/>
      <c r="G4006" s="292"/>
    </row>
    <row r="4007" spans="1:123" ht="24" customHeight="1" x14ac:dyDescent="0.2">
      <c r="A4007" s="291" t="s">
        <v>39</v>
      </c>
      <c r="B4007" s="106" t="str">
        <f>IFERROR(VALUE(LEFT(B4008,FIND(".",B4008)-1)),"")</f>
        <v/>
      </c>
      <c r="C4007" s="97" t="str">
        <f>IFERROR(VLOOKUP(B4007,Tabla_CyP,2,FALSE),"")</f>
        <v/>
      </c>
      <c r="D4007" s="97"/>
      <c r="E4007" s="104"/>
      <c r="F4007" s="105"/>
      <c r="G4007" s="292"/>
    </row>
    <row r="4008" spans="1:123" ht="24" customHeight="1" x14ac:dyDescent="0.2">
      <c r="A4008" s="291" t="s">
        <v>25</v>
      </c>
      <c r="B4008" s="107" t="str">
        <f>IFERROR(VLOOKUP(COUNTIF($A$1:A4008,"ANALISIS DE PRECIOS"),Tabla_NumeroItem,2,FALSE),"")</f>
        <v/>
      </c>
      <c r="C4008" s="97" t="str">
        <f>IFERROR(VLOOKUP(B4008,Tabla_CyP,2,FALSE),"")</f>
        <v/>
      </c>
      <c r="D4008" s="103"/>
      <c r="E4008" s="104"/>
      <c r="F4008" s="102" t="s">
        <v>26</v>
      </c>
      <c r="G4008" s="293" t="str">
        <f>IFERROR(VLOOKUP(B4008,Tabla_CyP,4,FALSE),"")</f>
        <v/>
      </c>
    </row>
    <row r="4009" spans="1:123" ht="24" customHeight="1" x14ac:dyDescent="0.2">
      <c r="A4009" s="291"/>
      <c r="B4009" s="96"/>
      <c r="C4009" s="97"/>
      <c r="D4009" s="103"/>
      <c r="E4009" s="104"/>
      <c r="F4009" s="105"/>
      <c r="G4009" s="292"/>
    </row>
    <row r="4010" spans="1:123" ht="24" customHeight="1" x14ac:dyDescent="0.2">
      <c r="A4010" s="389" t="s">
        <v>507</v>
      </c>
      <c r="B4010" s="390"/>
      <c r="C4010" s="391" t="s">
        <v>0</v>
      </c>
      <c r="D4010" s="391" t="s">
        <v>27</v>
      </c>
      <c r="E4010" s="393" t="s">
        <v>28</v>
      </c>
      <c r="F4010" s="387" t="s">
        <v>29</v>
      </c>
      <c r="G4010" s="387" t="s">
        <v>30</v>
      </c>
    </row>
    <row r="4011" spans="1:123" s="109" customFormat="1" ht="24" customHeight="1" x14ac:dyDescent="0.2">
      <c r="A4011" s="108" t="s">
        <v>508</v>
      </c>
      <c r="B4011" s="108" t="s">
        <v>509</v>
      </c>
      <c r="C4011" s="392"/>
      <c r="D4011" s="392"/>
      <c r="E4011" s="394"/>
      <c r="F4011" s="388"/>
      <c r="G4011" s="388"/>
      <c r="H4011" s="233"/>
      <c r="I4011" s="233"/>
      <c r="J4011" s="233"/>
      <c r="K4011" s="233"/>
      <c r="L4011" s="233"/>
      <c r="M4011" s="233"/>
      <c r="N4011" s="233"/>
      <c r="O4011" s="233"/>
      <c r="P4011" s="233"/>
      <c r="Q4011" s="233"/>
      <c r="R4011" s="233"/>
      <c r="S4011" s="233"/>
      <c r="T4011" s="233"/>
      <c r="U4011" s="233"/>
      <c r="V4011" s="233"/>
      <c r="W4011" s="233"/>
      <c r="X4011" s="233"/>
      <c r="Y4011" s="233"/>
      <c r="Z4011" s="233"/>
      <c r="AA4011" s="233"/>
      <c r="AB4011" s="233"/>
      <c r="AC4011" s="233"/>
      <c r="AD4011" s="233"/>
      <c r="AE4011" s="233"/>
      <c r="AF4011" s="233"/>
      <c r="AG4011" s="233"/>
      <c r="AH4011" s="233"/>
      <c r="AI4011" s="233"/>
      <c r="AJ4011" s="233"/>
      <c r="AK4011" s="233"/>
      <c r="AL4011" s="233"/>
      <c r="AM4011" s="233"/>
      <c r="AN4011" s="233"/>
      <c r="AO4011" s="233"/>
      <c r="AP4011" s="233"/>
      <c r="AQ4011" s="233"/>
      <c r="AR4011" s="233"/>
      <c r="AS4011" s="233"/>
      <c r="AT4011" s="233"/>
      <c r="AU4011" s="233"/>
      <c r="AV4011" s="233"/>
      <c r="AW4011" s="233"/>
      <c r="AX4011" s="233"/>
      <c r="AY4011" s="233"/>
      <c r="AZ4011" s="233"/>
      <c r="BA4011" s="233"/>
      <c r="BB4011" s="233"/>
      <c r="BC4011" s="233"/>
      <c r="BD4011" s="233"/>
      <c r="BE4011" s="233"/>
      <c r="BF4011" s="233"/>
      <c r="BG4011" s="233"/>
      <c r="BH4011" s="233"/>
      <c r="BI4011" s="233"/>
      <c r="BJ4011" s="233"/>
      <c r="BK4011" s="233"/>
      <c r="BL4011" s="233"/>
      <c r="BM4011" s="233"/>
      <c r="BN4011" s="233"/>
      <c r="BO4011" s="233"/>
      <c r="BP4011" s="233"/>
      <c r="BQ4011" s="233"/>
      <c r="BR4011" s="233"/>
      <c r="BS4011" s="233"/>
      <c r="BT4011" s="233"/>
      <c r="BU4011" s="233"/>
      <c r="BV4011" s="233"/>
      <c r="BW4011" s="233"/>
      <c r="BX4011" s="233"/>
      <c r="BY4011" s="233"/>
      <c r="BZ4011" s="233"/>
      <c r="CA4011" s="233"/>
      <c r="CB4011" s="233"/>
      <c r="CC4011" s="233"/>
      <c r="CD4011" s="233"/>
      <c r="CE4011" s="233"/>
      <c r="CF4011" s="233"/>
      <c r="CG4011" s="233"/>
      <c r="CH4011" s="233"/>
      <c r="CI4011" s="233"/>
      <c r="CJ4011" s="233"/>
      <c r="CK4011" s="233"/>
      <c r="CL4011" s="233"/>
      <c r="CM4011" s="233"/>
      <c r="CN4011" s="233"/>
      <c r="CO4011" s="233"/>
      <c r="CP4011" s="233"/>
      <c r="CQ4011" s="233"/>
      <c r="CR4011" s="233"/>
      <c r="CS4011" s="233"/>
      <c r="CT4011" s="233"/>
      <c r="CU4011" s="233"/>
      <c r="CV4011" s="233"/>
      <c r="CW4011" s="233"/>
      <c r="CX4011" s="233"/>
      <c r="CY4011" s="233"/>
      <c r="CZ4011" s="233"/>
      <c r="DA4011" s="233"/>
      <c r="DB4011" s="233"/>
      <c r="DC4011" s="233"/>
      <c r="DD4011" s="233"/>
      <c r="DE4011" s="233"/>
      <c r="DF4011" s="233"/>
      <c r="DG4011" s="233"/>
      <c r="DH4011" s="233"/>
      <c r="DI4011" s="233"/>
      <c r="DJ4011" s="233"/>
      <c r="DK4011" s="233"/>
      <c r="DL4011" s="233"/>
      <c r="DM4011" s="233"/>
      <c r="DN4011" s="233"/>
      <c r="DO4011" s="233"/>
      <c r="DP4011" s="233"/>
      <c r="DQ4011" s="233"/>
      <c r="DR4011" s="233"/>
      <c r="DS4011" s="233"/>
    </row>
    <row r="4012" spans="1:123" ht="24" customHeight="1" x14ac:dyDescent="0.2">
      <c r="A4012" s="369"/>
      <c r="B4012" s="110"/>
      <c r="C4012" s="367" t="s">
        <v>604</v>
      </c>
      <c r="D4012" s="111"/>
      <c r="E4012" s="112"/>
      <c r="F4012" s="113"/>
      <c r="G4012" s="295"/>
    </row>
    <row r="4013" spans="1:123" s="232" customFormat="1" ht="24" customHeight="1" x14ac:dyDescent="0.2">
      <c r="A4013" s="229" t="str">
        <f t="shared" ref="A4013:A4026" si="1203">IFERROR(VLOOKUP(C4013,Tabla_Insumos,4,FALSE),"")</f>
        <v/>
      </c>
      <c r="B4013" s="227" t="str">
        <f t="shared" ref="B4013:B4026" si="1204">IFERROR(VLOOKUP(C4013,Tabla_Insumos,5,FALSE),"")</f>
        <v/>
      </c>
      <c r="C4013" s="228"/>
      <c r="D4013" s="229" t="str">
        <f t="shared" ref="D4013:D4026" si="1205">IFERROR(VLOOKUP(C4013,Tabla_Insumos,2,FALSE),"")</f>
        <v/>
      </c>
      <c r="E4013" s="230"/>
      <c r="F4013" s="231">
        <f t="shared" ref="F4013:F4026" si="1206">IFERROR(VLOOKUP(C4013,Tabla_Insumos,3,FALSE),0)</f>
        <v>0</v>
      </c>
      <c r="G4013" s="296">
        <f>ROUND(E4013*F4013,2)</f>
        <v>0</v>
      </c>
    </row>
    <row r="4014" spans="1:123" s="232" customFormat="1" ht="24" customHeight="1" x14ac:dyDescent="0.2">
      <c r="A4014" s="229" t="str">
        <f t="shared" si="1203"/>
        <v/>
      </c>
      <c r="B4014" s="227" t="str">
        <f t="shared" si="1204"/>
        <v/>
      </c>
      <c r="C4014" s="228"/>
      <c r="D4014" s="229" t="str">
        <f t="shared" si="1205"/>
        <v/>
      </c>
      <c r="E4014" s="230"/>
      <c r="F4014" s="231">
        <f t="shared" si="1206"/>
        <v>0</v>
      </c>
      <c r="G4014" s="296">
        <f t="shared" ref="G4014:G4026" si="1207">ROUND(E4014*F4014,2)</f>
        <v>0</v>
      </c>
    </row>
    <row r="4015" spans="1:123" s="232" customFormat="1" ht="24" customHeight="1" x14ac:dyDescent="0.2">
      <c r="A4015" s="229" t="str">
        <f t="shared" si="1203"/>
        <v/>
      </c>
      <c r="B4015" s="227" t="str">
        <f t="shared" si="1204"/>
        <v/>
      </c>
      <c r="C4015" s="228"/>
      <c r="D4015" s="229" t="str">
        <f t="shared" si="1205"/>
        <v/>
      </c>
      <c r="E4015" s="230"/>
      <c r="F4015" s="231">
        <f t="shared" si="1206"/>
        <v>0</v>
      </c>
      <c r="G4015" s="296">
        <f t="shared" si="1207"/>
        <v>0</v>
      </c>
    </row>
    <row r="4016" spans="1:123" s="232" customFormat="1" ht="24" customHeight="1" x14ac:dyDescent="0.2">
      <c r="A4016" s="229" t="str">
        <f t="shared" si="1203"/>
        <v/>
      </c>
      <c r="B4016" s="227" t="str">
        <f t="shared" si="1204"/>
        <v/>
      </c>
      <c r="C4016" s="228"/>
      <c r="D4016" s="229" t="str">
        <f t="shared" si="1205"/>
        <v/>
      </c>
      <c r="E4016" s="230"/>
      <c r="F4016" s="231">
        <f t="shared" si="1206"/>
        <v>0</v>
      </c>
      <c r="G4016" s="296">
        <f t="shared" si="1207"/>
        <v>0</v>
      </c>
    </row>
    <row r="4017" spans="1:7" s="232" customFormat="1" ht="24" customHeight="1" x14ac:dyDescent="0.2">
      <c r="A4017" s="229" t="str">
        <f t="shared" si="1203"/>
        <v/>
      </c>
      <c r="B4017" s="227" t="str">
        <f t="shared" si="1204"/>
        <v/>
      </c>
      <c r="C4017" s="228"/>
      <c r="D4017" s="229" t="str">
        <f t="shared" si="1205"/>
        <v/>
      </c>
      <c r="E4017" s="230"/>
      <c r="F4017" s="231">
        <f t="shared" si="1206"/>
        <v>0</v>
      </c>
      <c r="G4017" s="296">
        <f t="shared" si="1207"/>
        <v>0</v>
      </c>
    </row>
    <row r="4018" spans="1:7" s="232" customFormat="1" ht="24" customHeight="1" x14ac:dyDescent="0.2">
      <c r="A4018" s="229" t="str">
        <f t="shared" si="1203"/>
        <v/>
      </c>
      <c r="B4018" s="227" t="str">
        <f t="shared" si="1204"/>
        <v/>
      </c>
      <c r="C4018" s="228"/>
      <c r="D4018" s="229" t="str">
        <f t="shared" si="1205"/>
        <v/>
      </c>
      <c r="E4018" s="230"/>
      <c r="F4018" s="231">
        <f t="shared" si="1206"/>
        <v>0</v>
      </c>
      <c r="G4018" s="296">
        <f t="shared" si="1207"/>
        <v>0</v>
      </c>
    </row>
    <row r="4019" spans="1:7" s="232" customFormat="1" ht="24" customHeight="1" x14ac:dyDescent="0.2">
      <c r="A4019" s="229" t="str">
        <f t="shared" si="1203"/>
        <v/>
      </c>
      <c r="B4019" s="227" t="str">
        <f t="shared" si="1204"/>
        <v/>
      </c>
      <c r="C4019" s="228"/>
      <c r="D4019" s="229" t="str">
        <f t="shared" si="1205"/>
        <v/>
      </c>
      <c r="E4019" s="230"/>
      <c r="F4019" s="231">
        <f t="shared" si="1206"/>
        <v>0</v>
      </c>
      <c r="G4019" s="296">
        <f t="shared" si="1207"/>
        <v>0</v>
      </c>
    </row>
    <row r="4020" spans="1:7" s="232" customFormat="1" ht="24" customHeight="1" x14ac:dyDescent="0.2">
      <c r="A4020" s="229" t="str">
        <f t="shared" si="1203"/>
        <v/>
      </c>
      <c r="B4020" s="227" t="str">
        <f t="shared" si="1204"/>
        <v/>
      </c>
      <c r="C4020" s="228"/>
      <c r="D4020" s="229" t="str">
        <f t="shared" si="1205"/>
        <v/>
      </c>
      <c r="E4020" s="230"/>
      <c r="F4020" s="231">
        <f t="shared" si="1206"/>
        <v>0</v>
      </c>
      <c r="G4020" s="296">
        <f t="shared" si="1207"/>
        <v>0</v>
      </c>
    </row>
    <row r="4021" spans="1:7" s="232" customFormat="1" ht="24" customHeight="1" x14ac:dyDescent="0.2">
      <c r="A4021" s="229" t="str">
        <f t="shared" si="1203"/>
        <v/>
      </c>
      <c r="B4021" s="227" t="str">
        <f t="shared" si="1204"/>
        <v/>
      </c>
      <c r="C4021" s="228"/>
      <c r="D4021" s="229" t="str">
        <f t="shared" si="1205"/>
        <v/>
      </c>
      <c r="E4021" s="230"/>
      <c r="F4021" s="231">
        <f t="shared" si="1206"/>
        <v>0</v>
      </c>
      <c r="G4021" s="296">
        <f t="shared" si="1207"/>
        <v>0</v>
      </c>
    </row>
    <row r="4022" spans="1:7" s="232" customFormat="1" ht="24" customHeight="1" x14ac:dyDescent="0.2">
      <c r="A4022" s="229" t="str">
        <f t="shared" si="1203"/>
        <v/>
      </c>
      <c r="B4022" s="227" t="str">
        <f t="shared" si="1204"/>
        <v/>
      </c>
      <c r="C4022" s="228"/>
      <c r="D4022" s="229" t="str">
        <f t="shared" si="1205"/>
        <v/>
      </c>
      <c r="E4022" s="230"/>
      <c r="F4022" s="231">
        <f t="shared" si="1206"/>
        <v>0</v>
      </c>
      <c r="G4022" s="296">
        <f t="shared" si="1207"/>
        <v>0</v>
      </c>
    </row>
    <row r="4023" spans="1:7" s="232" customFormat="1" ht="24" customHeight="1" x14ac:dyDescent="0.2">
      <c r="A4023" s="229" t="str">
        <f t="shared" si="1203"/>
        <v/>
      </c>
      <c r="B4023" s="227" t="str">
        <f t="shared" si="1204"/>
        <v/>
      </c>
      <c r="C4023" s="228"/>
      <c r="D4023" s="229" t="str">
        <f t="shared" si="1205"/>
        <v/>
      </c>
      <c r="E4023" s="230"/>
      <c r="F4023" s="231">
        <f t="shared" si="1206"/>
        <v>0</v>
      </c>
      <c r="G4023" s="296">
        <f t="shared" si="1207"/>
        <v>0</v>
      </c>
    </row>
    <row r="4024" spans="1:7" s="232" customFormat="1" ht="24" customHeight="1" x14ac:dyDescent="0.2">
      <c r="A4024" s="229" t="str">
        <f t="shared" si="1203"/>
        <v/>
      </c>
      <c r="B4024" s="227" t="str">
        <f t="shared" si="1204"/>
        <v/>
      </c>
      <c r="C4024" s="228"/>
      <c r="D4024" s="229" t="str">
        <f t="shared" si="1205"/>
        <v/>
      </c>
      <c r="E4024" s="230"/>
      <c r="F4024" s="231">
        <f t="shared" si="1206"/>
        <v>0</v>
      </c>
      <c r="G4024" s="296">
        <f t="shared" si="1207"/>
        <v>0</v>
      </c>
    </row>
    <row r="4025" spans="1:7" s="232" customFormat="1" ht="24" customHeight="1" x14ac:dyDescent="0.2">
      <c r="A4025" s="229" t="str">
        <f t="shared" si="1203"/>
        <v/>
      </c>
      <c r="B4025" s="227" t="str">
        <f t="shared" si="1204"/>
        <v/>
      </c>
      <c r="C4025" s="228"/>
      <c r="D4025" s="229" t="str">
        <f t="shared" si="1205"/>
        <v/>
      </c>
      <c r="E4025" s="230"/>
      <c r="F4025" s="231">
        <f t="shared" si="1206"/>
        <v>0</v>
      </c>
      <c r="G4025" s="296">
        <f t="shared" si="1207"/>
        <v>0</v>
      </c>
    </row>
    <row r="4026" spans="1:7" s="232" customFormat="1" ht="24" customHeight="1" x14ac:dyDescent="0.2">
      <c r="A4026" s="229" t="str">
        <f t="shared" si="1203"/>
        <v/>
      </c>
      <c r="B4026" s="227" t="str">
        <f t="shared" si="1204"/>
        <v/>
      </c>
      <c r="C4026" s="228"/>
      <c r="D4026" s="229" t="str">
        <f t="shared" si="1205"/>
        <v/>
      </c>
      <c r="E4026" s="230"/>
      <c r="F4026" s="231">
        <f t="shared" si="1206"/>
        <v>0</v>
      </c>
      <c r="G4026" s="296">
        <f t="shared" si="1207"/>
        <v>0</v>
      </c>
    </row>
    <row r="4027" spans="1:7" ht="24" customHeight="1" x14ac:dyDescent="0.2">
      <c r="A4027" s="297"/>
      <c r="B4027" s="97"/>
      <c r="C4027" s="97"/>
      <c r="D4027" s="103"/>
      <c r="E4027" s="104"/>
      <c r="F4027" s="368" t="s">
        <v>31</v>
      </c>
      <c r="G4027" s="298">
        <f>SUBTOTAL(9,G4013:G4026)</f>
        <v>0</v>
      </c>
    </row>
    <row r="4028" spans="1:7" ht="24" customHeight="1" x14ac:dyDescent="0.2">
      <c r="A4028" s="297"/>
      <c r="B4028" s="97"/>
      <c r="C4028" s="366" t="s">
        <v>605</v>
      </c>
      <c r="D4028" s="103"/>
      <c r="E4028" s="104"/>
      <c r="F4028" s="105"/>
      <c r="G4028" s="299"/>
    </row>
    <row r="4029" spans="1:7" s="232" customFormat="1" ht="24" customHeight="1" x14ac:dyDescent="0.2">
      <c r="A4029" s="229" t="str">
        <f t="shared" ref="A4029:A4036" si="1208">IFERROR(VLOOKUP(C4029,Tabla_Insumos,4,FALSE),"")</f>
        <v/>
      </c>
      <c r="B4029" s="227">
        <f t="shared" ref="B4029:B4036" si="1209">IFERROR(VLOOKUP(A4029,Tabla_Indices,5,FALSE),"")</f>
        <v>0</v>
      </c>
      <c r="C4029" s="228"/>
      <c r="D4029" s="229" t="str">
        <f t="shared" ref="D4029:D4036" si="1210">IFERROR(VLOOKUP(C4029,Tabla_Insumos,2,FALSE),"")</f>
        <v/>
      </c>
      <c r="E4029" s="230"/>
      <c r="F4029" s="231">
        <f t="shared" ref="F4029:F4036" si="1211">IFERROR(VLOOKUP(C4029,Tabla_Insumos,3,FALSE),0)</f>
        <v>0</v>
      </c>
      <c r="G4029" s="296">
        <f>ROUND(E4029*F4029,2)</f>
        <v>0</v>
      </c>
    </row>
    <row r="4030" spans="1:7" s="232" customFormat="1" ht="24" customHeight="1" x14ac:dyDescent="0.2">
      <c r="A4030" s="229" t="str">
        <f t="shared" si="1208"/>
        <v/>
      </c>
      <c r="B4030" s="227">
        <f t="shared" si="1209"/>
        <v>0</v>
      </c>
      <c r="C4030" s="228"/>
      <c r="D4030" s="229" t="str">
        <f t="shared" si="1210"/>
        <v/>
      </c>
      <c r="E4030" s="230"/>
      <c r="F4030" s="231">
        <f t="shared" si="1211"/>
        <v>0</v>
      </c>
      <c r="G4030" s="296">
        <f>ROUND(E4030*F4030,2)</f>
        <v>0</v>
      </c>
    </row>
    <row r="4031" spans="1:7" s="232" customFormat="1" ht="24" customHeight="1" x14ac:dyDescent="0.2">
      <c r="A4031" s="229" t="str">
        <f t="shared" si="1208"/>
        <v/>
      </c>
      <c r="B4031" s="227">
        <f t="shared" si="1209"/>
        <v>0</v>
      </c>
      <c r="C4031" s="228"/>
      <c r="D4031" s="229" t="str">
        <f t="shared" si="1210"/>
        <v/>
      </c>
      <c r="E4031" s="230"/>
      <c r="F4031" s="231">
        <f t="shared" si="1211"/>
        <v>0</v>
      </c>
      <c r="G4031" s="296">
        <f t="shared" ref="G4031:G4036" si="1212">ROUND(E4031*F4031,2)</f>
        <v>0</v>
      </c>
    </row>
    <row r="4032" spans="1:7" s="232" customFormat="1" ht="24" customHeight="1" x14ac:dyDescent="0.2">
      <c r="A4032" s="229" t="str">
        <f t="shared" si="1208"/>
        <v/>
      </c>
      <c r="B4032" s="227">
        <f t="shared" si="1209"/>
        <v>0</v>
      </c>
      <c r="C4032" s="228"/>
      <c r="D4032" s="229" t="str">
        <f t="shared" si="1210"/>
        <v/>
      </c>
      <c r="E4032" s="230"/>
      <c r="F4032" s="231">
        <f t="shared" si="1211"/>
        <v>0</v>
      </c>
      <c r="G4032" s="296">
        <f t="shared" si="1212"/>
        <v>0</v>
      </c>
    </row>
    <row r="4033" spans="1:7" s="232" customFormat="1" ht="24" customHeight="1" x14ac:dyDescent="0.2">
      <c r="A4033" s="229" t="str">
        <f t="shared" si="1208"/>
        <v/>
      </c>
      <c r="B4033" s="227">
        <f t="shared" si="1209"/>
        <v>0</v>
      </c>
      <c r="C4033" s="228"/>
      <c r="D4033" s="229" t="str">
        <f t="shared" si="1210"/>
        <v/>
      </c>
      <c r="E4033" s="230"/>
      <c r="F4033" s="231">
        <f t="shared" si="1211"/>
        <v>0</v>
      </c>
      <c r="G4033" s="296">
        <f t="shared" si="1212"/>
        <v>0</v>
      </c>
    </row>
    <row r="4034" spans="1:7" s="232" customFormat="1" ht="24" customHeight="1" x14ac:dyDescent="0.2">
      <c r="A4034" s="229" t="str">
        <f t="shared" si="1208"/>
        <v/>
      </c>
      <c r="B4034" s="227">
        <f t="shared" si="1209"/>
        <v>0</v>
      </c>
      <c r="C4034" s="228"/>
      <c r="D4034" s="229" t="str">
        <f t="shared" si="1210"/>
        <v/>
      </c>
      <c r="E4034" s="230"/>
      <c r="F4034" s="231">
        <f t="shared" si="1211"/>
        <v>0</v>
      </c>
      <c r="G4034" s="296">
        <f t="shared" si="1212"/>
        <v>0</v>
      </c>
    </row>
    <row r="4035" spans="1:7" s="232" customFormat="1" ht="24" customHeight="1" x14ac:dyDescent="0.2">
      <c r="A4035" s="229" t="str">
        <f t="shared" si="1208"/>
        <v/>
      </c>
      <c r="B4035" s="227">
        <f t="shared" si="1209"/>
        <v>0</v>
      </c>
      <c r="C4035" s="228"/>
      <c r="D4035" s="229" t="str">
        <f t="shared" si="1210"/>
        <v/>
      </c>
      <c r="E4035" s="230"/>
      <c r="F4035" s="231">
        <f t="shared" si="1211"/>
        <v>0</v>
      </c>
      <c r="G4035" s="296">
        <f t="shared" si="1212"/>
        <v>0</v>
      </c>
    </row>
    <row r="4036" spans="1:7" s="232" customFormat="1" ht="24" customHeight="1" x14ac:dyDescent="0.2">
      <c r="A4036" s="229" t="str">
        <f t="shared" si="1208"/>
        <v/>
      </c>
      <c r="B4036" s="227">
        <f t="shared" si="1209"/>
        <v>0</v>
      </c>
      <c r="C4036" s="228"/>
      <c r="D4036" s="229" t="str">
        <f t="shared" si="1210"/>
        <v/>
      </c>
      <c r="E4036" s="230"/>
      <c r="F4036" s="231">
        <f t="shared" si="1211"/>
        <v>0</v>
      </c>
      <c r="G4036" s="296">
        <f t="shared" si="1212"/>
        <v>0</v>
      </c>
    </row>
    <row r="4037" spans="1:7" ht="24" customHeight="1" x14ac:dyDescent="0.2">
      <c r="A4037" s="297"/>
      <c r="B4037" s="97"/>
      <c r="C4037" s="97"/>
      <c r="D4037" s="103"/>
      <c r="E4037" s="104"/>
      <c r="F4037" s="368" t="s">
        <v>32</v>
      </c>
      <c r="G4037" s="298">
        <f>SUBTOTAL(9,G4029:G4036)</f>
        <v>0</v>
      </c>
    </row>
    <row r="4038" spans="1:7" ht="24" customHeight="1" x14ac:dyDescent="0.2">
      <c r="A4038" s="297"/>
      <c r="B4038" s="97"/>
      <c r="C4038" s="366" t="s">
        <v>606</v>
      </c>
      <c r="D4038" s="103"/>
      <c r="E4038" s="104"/>
      <c r="F4038" s="105"/>
      <c r="G4038" s="299"/>
    </row>
    <row r="4039" spans="1:7" s="232" customFormat="1" ht="24" customHeight="1" x14ac:dyDescent="0.2">
      <c r="A4039" s="229" t="str">
        <f t="shared" ref="A4039:A4047" si="1213">IFERROR(VLOOKUP(C4039,Tabla_Insumos,4,FALSE),"")</f>
        <v/>
      </c>
      <c r="B4039" s="227" t="str">
        <f t="shared" ref="B4039:B4047" si="1214">IFERROR(VLOOKUP(C4039,Tabla_Insumos,5,FALSE),"")</f>
        <v/>
      </c>
      <c r="C4039" s="228"/>
      <c r="D4039" s="229" t="str">
        <f t="shared" ref="D4039:D4047" si="1215">IFERROR(VLOOKUP(C4039,Tabla_Insumos,2,FALSE),"")</f>
        <v/>
      </c>
      <c r="E4039" s="230"/>
      <c r="F4039" s="231">
        <f t="shared" ref="F4039:F4047" si="1216">IFERROR(VLOOKUP(C4039,Tabla_Insumos,3,FALSE),0)</f>
        <v>0</v>
      </c>
      <c r="G4039" s="296">
        <f t="shared" ref="G4039:G4047" si="1217">ROUND(E4039*F4039,2)</f>
        <v>0</v>
      </c>
    </row>
    <row r="4040" spans="1:7" s="232" customFormat="1" ht="24" customHeight="1" x14ac:dyDescent="0.2">
      <c r="A4040" s="229" t="str">
        <f t="shared" si="1213"/>
        <v/>
      </c>
      <c r="B4040" s="227" t="str">
        <f t="shared" si="1214"/>
        <v/>
      </c>
      <c r="C4040" s="228"/>
      <c r="D4040" s="229" t="str">
        <f t="shared" si="1215"/>
        <v/>
      </c>
      <c r="E4040" s="230"/>
      <c r="F4040" s="231">
        <f t="shared" si="1216"/>
        <v>0</v>
      </c>
      <c r="G4040" s="296">
        <f t="shared" si="1217"/>
        <v>0</v>
      </c>
    </row>
    <row r="4041" spans="1:7" s="232" customFormat="1" ht="24" customHeight="1" x14ac:dyDescent="0.2">
      <c r="A4041" s="229" t="str">
        <f t="shared" si="1213"/>
        <v/>
      </c>
      <c r="B4041" s="227" t="str">
        <f t="shared" si="1214"/>
        <v/>
      </c>
      <c r="C4041" s="228"/>
      <c r="D4041" s="229" t="str">
        <f t="shared" si="1215"/>
        <v/>
      </c>
      <c r="E4041" s="230"/>
      <c r="F4041" s="231">
        <f t="shared" si="1216"/>
        <v>0</v>
      </c>
      <c r="G4041" s="296">
        <f t="shared" si="1217"/>
        <v>0</v>
      </c>
    </row>
    <row r="4042" spans="1:7" s="232" customFormat="1" ht="24" customHeight="1" x14ac:dyDescent="0.2">
      <c r="A4042" s="229" t="str">
        <f t="shared" si="1213"/>
        <v/>
      </c>
      <c r="B4042" s="227" t="str">
        <f t="shared" si="1214"/>
        <v/>
      </c>
      <c r="C4042" s="228"/>
      <c r="D4042" s="229" t="str">
        <f t="shared" si="1215"/>
        <v/>
      </c>
      <c r="E4042" s="230"/>
      <c r="F4042" s="231">
        <f t="shared" si="1216"/>
        <v>0</v>
      </c>
      <c r="G4042" s="296">
        <f t="shared" si="1217"/>
        <v>0</v>
      </c>
    </row>
    <row r="4043" spans="1:7" s="232" customFormat="1" ht="24" customHeight="1" x14ac:dyDescent="0.2">
      <c r="A4043" s="229" t="str">
        <f t="shared" si="1213"/>
        <v/>
      </c>
      <c r="B4043" s="227" t="str">
        <f t="shared" si="1214"/>
        <v/>
      </c>
      <c r="C4043" s="228"/>
      <c r="D4043" s="229" t="str">
        <f t="shared" si="1215"/>
        <v/>
      </c>
      <c r="E4043" s="230"/>
      <c r="F4043" s="231">
        <f t="shared" si="1216"/>
        <v>0</v>
      </c>
      <c r="G4043" s="296">
        <f t="shared" si="1217"/>
        <v>0</v>
      </c>
    </row>
    <row r="4044" spans="1:7" s="232" customFormat="1" ht="24" customHeight="1" x14ac:dyDescent="0.2">
      <c r="A4044" s="229" t="str">
        <f t="shared" si="1213"/>
        <v/>
      </c>
      <c r="B4044" s="227" t="str">
        <f t="shared" si="1214"/>
        <v/>
      </c>
      <c r="C4044" s="228"/>
      <c r="D4044" s="229" t="str">
        <f t="shared" si="1215"/>
        <v/>
      </c>
      <c r="E4044" s="230"/>
      <c r="F4044" s="231">
        <f t="shared" si="1216"/>
        <v>0</v>
      </c>
      <c r="G4044" s="296">
        <f t="shared" si="1217"/>
        <v>0</v>
      </c>
    </row>
    <row r="4045" spans="1:7" s="232" customFormat="1" ht="24" customHeight="1" x14ac:dyDescent="0.2">
      <c r="A4045" s="229" t="str">
        <f t="shared" si="1213"/>
        <v/>
      </c>
      <c r="B4045" s="227" t="str">
        <f t="shared" si="1214"/>
        <v/>
      </c>
      <c r="C4045" s="228"/>
      <c r="D4045" s="229" t="str">
        <f t="shared" si="1215"/>
        <v/>
      </c>
      <c r="E4045" s="230"/>
      <c r="F4045" s="231">
        <f t="shared" si="1216"/>
        <v>0</v>
      </c>
      <c r="G4045" s="296">
        <f t="shared" si="1217"/>
        <v>0</v>
      </c>
    </row>
    <row r="4046" spans="1:7" s="232" customFormat="1" ht="24" customHeight="1" x14ac:dyDescent="0.2">
      <c r="A4046" s="229" t="str">
        <f t="shared" si="1213"/>
        <v/>
      </c>
      <c r="B4046" s="227" t="str">
        <f t="shared" si="1214"/>
        <v/>
      </c>
      <c r="C4046" s="228"/>
      <c r="D4046" s="229" t="str">
        <f t="shared" si="1215"/>
        <v/>
      </c>
      <c r="E4046" s="230"/>
      <c r="F4046" s="231">
        <f t="shared" si="1216"/>
        <v>0</v>
      </c>
      <c r="G4046" s="296">
        <f t="shared" si="1217"/>
        <v>0</v>
      </c>
    </row>
    <row r="4047" spans="1:7" s="232" customFormat="1" ht="24" customHeight="1" x14ac:dyDescent="0.2">
      <c r="A4047" s="229" t="str">
        <f t="shared" si="1213"/>
        <v/>
      </c>
      <c r="B4047" s="227" t="str">
        <f t="shared" si="1214"/>
        <v/>
      </c>
      <c r="C4047" s="228"/>
      <c r="D4047" s="229" t="str">
        <f t="shared" si="1215"/>
        <v/>
      </c>
      <c r="E4047" s="230"/>
      <c r="F4047" s="231">
        <f t="shared" si="1216"/>
        <v>0</v>
      </c>
      <c r="G4047" s="296">
        <f t="shared" si="1217"/>
        <v>0</v>
      </c>
    </row>
    <row r="4048" spans="1:7" ht="24" customHeight="1" x14ac:dyDescent="0.2">
      <c r="A4048" s="300"/>
      <c r="B4048" s="103"/>
      <c r="C4048" s="97"/>
      <c r="D4048" s="103"/>
      <c r="E4048" s="104"/>
      <c r="F4048" s="368" t="s">
        <v>33</v>
      </c>
      <c r="G4048" s="298">
        <f>SUBTOTAL(9,G4039:G4047)</f>
        <v>0</v>
      </c>
    </row>
    <row r="4049" spans="1:123" ht="24" customHeight="1" x14ac:dyDescent="0.2">
      <c r="A4049" s="301"/>
      <c r="B4049" s="103"/>
      <c r="C4049" s="97"/>
      <c r="D4049" s="103"/>
      <c r="E4049" s="104"/>
      <c r="F4049" s="105"/>
      <c r="G4049" s="299"/>
    </row>
    <row r="4050" spans="1:123" ht="24" customHeight="1" x14ac:dyDescent="0.2">
      <c r="A4050" s="302" t="str">
        <f>B4008</f>
        <v/>
      </c>
      <c r="B4050" s="303" t="str">
        <f>C4008</f>
        <v/>
      </c>
      <c r="C4050" s="111"/>
      <c r="D4050" s="111" t="s">
        <v>34</v>
      </c>
      <c r="E4050" s="112"/>
      <c r="F4050" s="305" t="s">
        <v>35</v>
      </c>
      <c r="G4050" s="304">
        <f>SUBTOTAL(9,G4013:G4049)</f>
        <v>0</v>
      </c>
    </row>
    <row r="4052" spans="1:123" ht="24" customHeight="1" x14ac:dyDescent="0.2">
      <c r="A4052" s="284" t="s">
        <v>37</v>
      </c>
      <c r="B4052" s="285"/>
      <c r="C4052" s="285"/>
      <c r="D4052" s="285"/>
      <c r="E4052" s="285"/>
      <c r="F4052" s="285"/>
      <c r="G4052" s="286"/>
    </row>
    <row r="4053" spans="1:123" ht="24" customHeight="1" x14ac:dyDescent="0.2">
      <c r="A4053" s="287" t="s">
        <v>602</v>
      </c>
      <c r="B4053" s="99" t="str">
        <f>Comitente</f>
        <v>DIRECCION PROVINCIAL REDES DE GAS</v>
      </c>
      <c r="C4053" s="94"/>
      <c r="D4053" s="100"/>
      <c r="E4053" s="100"/>
      <c r="F4053" s="101"/>
      <c r="G4053" s="288"/>
    </row>
    <row r="4054" spans="1:123" ht="24" customHeight="1" x14ac:dyDescent="0.2">
      <c r="A4054" s="287" t="s">
        <v>603</v>
      </c>
      <c r="B4054" s="99">
        <f>Contratista</f>
        <v>0</v>
      </c>
      <c r="C4054" s="95"/>
      <c r="D4054" s="95"/>
      <c r="E4054" s="95"/>
      <c r="F4054" s="102"/>
      <c r="G4054" s="289"/>
    </row>
    <row r="4055" spans="1:123" ht="24" customHeight="1" x14ac:dyDescent="0.2">
      <c r="A4055" s="287" t="s">
        <v>24</v>
      </c>
      <c r="B4055" s="99" t="str">
        <f>Obra</f>
        <v>“SERVICIO de MANTENIMIENTO de las INSTALACIONES de GAS en los ESTABLECIMIENTOS EDUCATIVOS”</v>
      </c>
      <c r="C4055" s="95"/>
      <c r="D4055" s="95"/>
      <c r="E4055" s="95"/>
      <c r="F4055" s="102" t="s">
        <v>38</v>
      </c>
      <c r="G4055" s="290">
        <f>Fecha_Base</f>
        <v>0</v>
      </c>
    </row>
    <row r="4056" spans="1:123" ht="24" customHeight="1" x14ac:dyDescent="0.2">
      <c r="A4056" s="291" t="s">
        <v>601</v>
      </c>
      <c r="B4056" s="96" t="str">
        <f>Ubicación</f>
        <v>DEPARTAMENTO JACHAL A</v>
      </c>
      <c r="C4056" s="96"/>
      <c r="D4056" s="103"/>
      <c r="E4056" s="104"/>
      <c r="F4056" s="105"/>
      <c r="G4056" s="292"/>
    </row>
    <row r="4057" spans="1:123" ht="24" customHeight="1" x14ac:dyDescent="0.2">
      <c r="A4057" s="291" t="s">
        <v>39</v>
      </c>
      <c r="B4057" s="106" t="str">
        <f>IFERROR(VALUE(LEFT(B4058,FIND(".",B4058)-1)),"")</f>
        <v/>
      </c>
      <c r="C4057" s="97" t="str">
        <f>IFERROR(VLOOKUP(B4057,Tabla_CyP,2,FALSE),"")</f>
        <v/>
      </c>
      <c r="D4057" s="97"/>
      <c r="E4057" s="104"/>
      <c r="F4057" s="105"/>
      <c r="G4057" s="292"/>
    </row>
    <row r="4058" spans="1:123" ht="24" customHeight="1" x14ac:dyDescent="0.2">
      <c r="A4058" s="291" t="s">
        <v>25</v>
      </c>
      <c r="B4058" s="107" t="str">
        <f>IFERROR(VLOOKUP(COUNTIF($A$1:A4058,"ANALISIS DE PRECIOS"),Tabla_NumeroItem,2,FALSE),"")</f>
        <v/>
      </c>
      <c r="C4058" s="97" t="str">
        <f>IFERROR(VLOOKUP(B4058,Tabla_CyP,2,FALSE),"")</f>
        <v/>
      </c>
      <c r="D4058" s="103"/>
      <c r="E4058" s="104"/>
      <c r="F4058" s="102" t="s">
        <v>26</v>
      </c>
      <c r="G4058" s="293" t="str">
        <f>IFERROR(VLOOKUP(B4058,Tabla_CyP,4,FALSE),"")</f>
        <v/>
      </c>
    </row>
    <row r="4059" spans="1:123" ht="24" customHeight="1" x14ac:dyDescent="0.2">
      <c r="A4059" s="291"/>
      <c r="B4059" s="96"/>
      <c r="C4059" s="97"/>
      <c r="D4059" s="103"/>
      <c r="E4059" s="104"/>
      <c r="F4059" s="105"/>
      <c r="G4059" s="292"/>
    </row>
    <row r="4060" spans="1:123" ht="24" customHeight="1" x14ac:dyDescent="0.2">
      <c r="A4060" s="389" t="s">
        <v>507</v>
      </c>
      <c r="B4060" s="390"/>
      <c r="C4060" s="391" t="s">
        <v>0</v>
      </c>
      <c r="D4060" s="391" t="s">
        <v>27</v>
      </c>
      <c r="E4060" s="393" t="s">
        <v>28</v>
      </c>
      <c r="F4060" s="387" t="s">
        <v>29</v>
      </c>
      <c r="G4060" s="387" t="s">
        <v>30</v>
      </c>
    </row>
    <row r="4061" spans="1:123" s="109" customFormat="1" ht="24" customHeight="1" x14ac:dyDescent="0.2">
      <c r="A4061" s="108" t="s">
        <v>508</v>
      </c>
      <c r="B4061" s="108" t="s">
        <v>509</v>
      </c>
      <c r="C4061" s="392"/>
      <c r="D4061" s="392"/>
      <c r="E4061" s="394"/>
      <c r="F4061" s="388"/>
      <c r="G4061" s="388"/>
      <c r="H4061" s="233"/>
      <c r="I4061" s="233"/>
      <c r="J4061" s="233"/>
      <c r="K4061" s="233"/>
      <c r="L4061" s="233"/>
      <c r="M4061" s="233"/>
      <c r="N4061" s="233"/>
      <c r="O4061" s="233"/>
      <c r="P4061" s="233"/>
      <c r="Q4061" s="233"/>
      <c r="R4061" s="233"/>
      <c r="S4061" s="233"/>
      <c r="T4061" s="233"/>
      <c r="U4061" s="233"/>
      <c r="V4061" s="233"/>
      <c r="W4061" s="233"/>
      <c r="X4061" s="233"/>
      <c r="Y4061" s="233"/>
      <c r="Z4061" s="233"/>
      <c r="AA4061" s="233"/>
      <c r="AB4061" s="233"/>
      <c r="AC4061" s="233"/>
      <c r="AD4061" s="233"/>
      <c r="AE4061" s="233"/>
      <c r="AF4061" s="233"/>
      <c r="AG4061" s="233"/>
      <c r="AH4061" s="233"/>
      <c r="AI4061" s="233"/>
      <c r="AJ4061" s="233"/>
      <c r="AK4061" s="233"/>
      <c r="AL4061" s="233"/>
      <c r="AM4061" s="233"/>
      <c r="AN4061" s="233"/>
      <c r="AO4061" s="233"/>
      <c r="AP4061" s="233"/>
      <c r="AQ4061" s="233"/>
      <c r="AR4061" s="233"/>
      <c r="AS4061" s="233"/>
      <c r="AT4061" s="233"/>
      <c r="AU4061" s="233"/>
      <c r="AV4061" s="233"/>
      <c r="AW4061" s="233"/>
      <c r="AX4061" s="233"/>
      <c r="AY4061" s="233"/>
      <c r="AZ4061" s="233"/>
      <c r="BA4061" s="233"/>
      <c r="BB4061" s="233"/>
      <c r="BC4061" s="233"/>
      <c r="BD4061" s="233"/>
      <c r="BE4061" s="233"/>
      <c r="BF4061" s="233"/>
      <c r="BG4061" s="233"/>
      <c r="BH4061" s="233"/>
      <c r="BI4061" s="233"/>
      <c r="BJ4061" s="233"/>
      <c r="BK4061" s="233"/>
      <c r="BL4061" s="233"/>
      <c r="BM4061" s="233"/>
      <c r="BN4061" s="233"/>
      <c r="BO4061" s="233"/>
      <c r="BP4061" s="233"/>
      <c r="BQ4061" s="233"/>
      <c r="BR4061" s="233"/>
      <c r="BS4061" s="233"/>
      <c r="BT4061" s="233"/>
      <c r="BU4061" s="233"/>
      <c r="BV4061" s="233"/>
      <c r="BW4061" s="233"/>
      <c r="BX4061" s="233"/>
      <c r="BY4061" s="233"/>
      <c r="BZ4061" s="233"/>
      <c r="CA4061" s="233"/>
      <c r="CB4061" s="233"/>
      <c r="CC4061" s="233"/>
      <c r="CD4061" s="233"/>
      <c r="CE4061" s="233"/>
      <c r="CF4061" s="233"/>
      <c r="CG4061" s="233"/>
      <c r="CH4061" s="233"/>
      <c r="CI4061" s="233"/>
      <c r="CJ4061" s="233"/>
      <c r="CK4061" s="233"/>
      <c r="CL4061" s="233"/>
      <c r="CM4061" s="233"/>
      <c r="CN4061" s="233"/>
      <c r="CO4061" s="233"/>
      <c r="CP4061" s="233"/>
      <c r="CQ4061" s="233"/>
      <c r="CR4061" s="233"/>
      <c r="CS4061" s="233"/>
      <c r="CT4061" s="233"/>
      <c r="CU4061" s="233"/>
      <c r="CV4061" s="233"/>
      <c r="CW4061" s="233"/>
      <c r="CX4061" s="233"/>
      <c r="CY4061" s="233"/>
      <c r="CZ4061" s="233"/>
      <c r="DA4061" s="233"/>
      <c r="DB4061" s="233"/>
      <c r="DC4061" s="233"/>
      <c r="DD4061" s="233"/>
      <c r="DE4061" s="233"/>
      <c r="DF4061" s="233"/>
      <c r="DG4061" s="233"/>
      <c r="DH4061" s="233"/>
      <c r="DI4061" s="233"/>
      <c r="DJ4061" s="233"/>
      <c r="DK4061" s="233"/>
      <c r="DL4061" s="233"/>
      <c r="DM4061" s="233"/>
      <c r="DN4061" s="233"/>
      <c r="DO4061" s="233"/>
      <c r="DP4061" s="233"/>
      <c r="DQ4061" s="233"/>
      <c r="DR4061" s="233"/>
      <c r="DS4061" s="233"/>
    </row>
    <row r="4062" spans="1:123" ht="24" customHeight="1" x14ac:dyDescent="0.2">
      <c r="A4062" s="369"/>
      <c r="B4062" s="110"/>
      <c r="C4062" s="367" t="s">
        <v>604</v>
      </c>
      <c r="D4062" s="111"/>
      <c r="E4062" s="112"/>
      <c r="F4062" s="113"/>
      <c r="G4062" s="295"/>
    </row>
    <row r="4063" spans="1:123" s="232" customFormat="1" ht="24" customHeight="1" x14ac:dyDescent="0.2">
      <c r="A4063" s="229" t="str">
        <f t="shared" ref="A4063:A4076" si="1218">IFERROR(VLOOKUP(C4063,Tabla_Insumos,4,FALSE),"")</f>
        <v/>
      </c>
      <c r="B4063" s="227" t="str">
        <f t="shared" ref="B4063:B4076" si="1219">IFERROR(VLOOKUP(C4063,Tabla_Insumos,5,FALSE),"")</f>
        <v/>
      </c>
      <c r="C4063" s="228"/>
      <c r="D4063" s="229" t="str">
        <f t="shared" ref="D4063:D4076" si="1220">IFERROR(VLOOKUP(C4063,Tabla_Insumos,2,FALSE),"")</f>
        <v/>
      </c>
      <c r="E4063" s="230"/>
      <c r="F4063" s="231">
        <f t="shared" ref="F4063:F4076" si="1221">IFERROR(VLOOKUP(C4063,Tabla_Insumos,3,FALSE),0)</f>
        <v>0</v>
      </c>
      <c r="G4063" s="296">
        <f>ROUND(E4063*F4063,2)</f>
        <v>0</v>
      </c>
    </row>
    <row r="4064" spans="1:123" s="232" customFormat="1" ht="24" customHeight="1" x14ac:dyDescent="0.2">
      <c r="A4064" s="229" t="str">
        <f t="shared" si="1218"/>
        <v/>
      </c>
      <c r="B4064" s="227" t="str">
        <f t="shared" si="1219"/>
        <v/>
      </c>
      <c r="C4064" s="228"/>
      <c r="D4064" s="229" t="str">
        <f t="shared" si="1220"/>
        <v/>
      </c>
      <c r="E4064" s="230"/>
      <c r="F4064" s="231">
        <f t="shared" si="1221"/>
        <v>0</v>
      </c>
      <c r="G4064" s="296">
        <f t="shared" ref="G4064:G4076" si="1222">ROUND(E4064*F4064,2)</f>
        <v>0</v>
      </c>
    </row>
    <row r="4065" spans="1:7" s="232" customFormat="1" ht="24" customHeight="1" x14ac:dyDescent="0.2">
      <c r="A4065" s="229" t="str">
        <f t="shared" si="1218"/>
        <v/>
      </c>
      <c r="B4065" s="227" t="str">
        <f t="shared" si="1219"/>
        <v/>
      </c>
      <c r="C4065" s="228"/>
      <c r="D4065" s="229" t="str">
        <f t="shared" si="1220"/>
        <v/>
      </c>
      <c r="E4065" s="230"/>
      <c r="F4065" s="231">
        <f t="shared" si="1221"/>
        <v>0</v>
      </c>
      <c r="G4065" s="296">
        <f t="shared" si="1222"/>
        <v>0</v>
      </c>
    </row>
    <row r="4066" spans="1:7" s="232" customFormat="1" ht="24" customHeight="1" x14ac:dyDescent="0.2">
      <c r="A4066" s="229" t="str">
        <f t="shared" si="1218"/>
        <v/>
      </c>
      <c r="B4066" s="227" t="str">
        <f t="shared" si="1219"/>
        <v/>
      </c>
      <c r="C4066" s="228"/>
      <c r="D4066" s="229" t="str">
        <f t="shared" si="1220"/>
        <v/>
      </c>
      <c r="E4066" s="230"/>
      <c r="F4066" s="231">
        <f t="shared" si="1221"/>
        <v>0</v>
      </c>
      <c r="G4066" s="296">
        <f t="shared" si="1222"/>
        <v>0</v>
      </c>
    </row>
    <row r="4067" spans="1:7" s="232" customFormat="1" ht="24" customHeight="1" x14ac:dyDescent="0.2">
      <c r="A4067" s="229" t="str">
        <f t="shared" si="1218"/>
        <v/>
      </c>
      <c r="B4067" s="227" t="str">
        <f t="shared" si="1219"/>
        <v/>
      </c>
      <c r="C4067" s="228"/>
      <c r="D4067" s="229" t="str">
        <f t="shared" si="1220"/>
        <v/>
      </c>
      <c r="E4067" s="230"/>
      <c r="F4067" s="231">
        <f t="shared" si="1221"/>
        <v>0</v>
      </c>
      <c r="G4067" s="296">
        <f t="shared" si="1222"/>
        <v>0</v>
      </c>
    </row>
    <row r="4068" spans="1:7" s="232" customFormat="1" ht="24" customHeight="1" x14ac:dyDescent="0.2">
      <c r="A4068" s="229" t="str">
        <f t="shared" si="1218"/>
        <v/>
      </c>
      <c r="B4068" s="227" t="str">
        <f t="shared" si="1219"/>
        <v/>
      </c>
      <c r="C4068" s="228"/>
      <c r="D4068" s="229" t="str">
        <f t="shared" si="1220"/>
        <v/>
      </c>
      <c r="E4068" s="230"/>
      <c r="F4068" s="231">
        <f t="shared" si="1221"/>
        <v>0</v>
      </c>
      <c r="G4068" s="296">
        <f t="shared" si="1222"/>
        <v>0</v>
      </c>
    </row>
    <row r="4069" spans="1:7" s="232" customFormat="1" ht="24" customHeight="1" x14ac:dyDescent="0.2">
      <c r="A4069" s="229" t="str">
        <f t="shared" si="1218"/>
        <v/>
      </c>
      <c r="B4069" s="227" t="str">
        <f t="shared" si="1219"/>
        <v/>
      </c>
      <c r="C4069" s="228"/>
      <c r="D4069" s="229" t="str">
        <f t="shared" si="1220"/>
        <v/>
      </c>
      <c r="E4069" s="230"/>
      <c r="F4069" s="231">
        <f t="shared" si="1221"/>
        <v>0</v>
      </c>
      <c r="G4069" s="296">
        <f t="shared" si="1222"/>
        <v>0</v>
      </c>
    </row>
    <row r="4070" spans="1:7" s="232" customFormat="1" ht="24" customHeight="1" x14ac:dyDescent="0.2">
      <c r="A4070" s="229" t="str">
        <f t="shared" si="1218"/>
        <v/>
      </c>
      <c r="B4070" s="227" t="str">
        <f t="shared" si="1219"/>
        <v/>
      </c>
      <c r="C4070" s="228"/>
      <c r="D4070" s="229" t="str">
        <f t="shared" si="1220"/>
        <v/>
      </c>
      <c r="E4070" s="230"/>
      <c r="F4070" s="231">
        <f t="shared" si="1221"/>
        <v>0</v>
      </c>
      <c r="G4070" s="296">
        <f t="shared" si="1222"/>
        <v>0</v>
      </c>
    </row>
    <row r="4071" spans="1:7" s="232" customFormat="1" ht="24" customHeight="1" x14ac:dyDescent="0.2">
      <c r="A4071" s="229" t="str">
        <f t="shared" si="1218"/>
        <v/>
      </c>
      <c r="B4071" s="227" t="str">
        <f t="shared" si="1219"/>
        <v/>
      </c>
      <c r="C4071" s="228"/>
      <c r="D4071" s="229" t="str">
        <f t="shared" si="1220"/>
        <v/>
      </c>
      <c r="E4071" s="230"/>
      <c r="F4071" s="231">
        <f t="shared" si="1221"/>
        <v>0</v>
      </c>
      <c r="G4071" s="296">
        <f t="shared" si="1222"/>
        <v>0</v>
      </c>
    </row>
    <row r="4072" spans="1:7" s="232" customFormat="1" ht="24" customHeight="1" x14ac:dyDescent="0.2">
      <c r="A4072" s="229" t="str">
        <f t="shared" si="1218"/>
        <v/>
      </c>
      <c r="B4072" s="227" t="str">
        <f t="shared" si="1219"/>
        <v/>
      </c>
      <c r="C4072" s="228"/>
      <c r="D4072" s="229" t="str">
        <f t="shared" si="1220"/>
        <v/>
      </c>
      <c r="E4072" s="230"/>
      <c r="F4072" s="231">
        <f t="shared" si="1221"/>
        <v>0</v>
      </c>
      <c r="G4072" s="296">
        <f t="shared" si="1222"/>
        <v>0</v>
      </c>
    </row>
    <row r="4073" spans="1:7" s="232" customFormat="1" ht="24" customHeight="1" x14ac:dyDescent="0.2">
      <c r="A4073" s="229" t="str">
        <f t="shared" si="1218"/>
        <v/>
      </c>
      <c r="B4073" s="227" t="str">
        <f t="shared" si="1219"/>
        <v/>
      </c>
      <c r="C4073" s="228"/>
      <c r="D4073" s="229" t="str">
        <f t="shared" si="1220"/>
        <v/>
      </c>
      <c r="E4073" s="230"/>
      <c r="F4073" s="231">
        <f t="shared" si="1221"/>
        <v>0</v>
      </c>
      <c r="G4073" s="296">
        <f t="shared" si="1222"/>
        <v>0</v>
      </c>
    </row>
    <row r="4074" spans="1:7" s="232" customFormat="1" ht="24" customHeight="1" x14ac:dyDescent="0.2">
      <c r="A4074" s="229" t="str">
        <f t="shared" si="1218"/>
        <v/>
      </c>
      <c r="B4074" s="227" t="str">
        <f t="shared" si="1219"/>
        <v/>
      </c>
      <c r="C4074" s="228"/>
      <c r="D4074" s="229" t="str">
        <f t="shared" si="1220"/>
        <v/>
      </c>
      <c r="E4074" s="230"/>
      <c r="F4074" s="231">
        <f t="shared" si="1221"/>
        <v>0</v>
      </c>
      <c r="G4074" s="296">
        <f t="shared" si="1222"/>
        <v>0</v>
      </c>
    </row>
    <row r="4075" spans="1:7" s="232" customFormat="1" ht="24" customHeight="1" x14ac:dyDescent="0.2">
      <c r="A4075" s="229" t="str">
        <f t="shared" si="1218"/>
        <v/>
      </c>
      <c r="B4075" s="227" t="str">
        <f t="shared" si="1219"/>
        <v/>
      </c>
      <c r="C4075" s="228"/>
      <c r="D4075" s="229" t="str">
        <f t="shared" si="1220"/>
        <v/>
      </c>
      <c r="E4075" s="230"/>
      <c r="F4075" s="231">
        <f t="shared" si="1221"/>
        <v>0</v>
      </c>
      <c r="G4075" s="296">
        <f t="shared" si="1222"/>
        <v>0</v>
      </c>
    </row>
    <row r="4076" spans="1:7" s="232" customFormat="1" ht="24" customHeight="1" x14ac:dyDescent="0.2">
      <c r="A4076" s="229" t="str">
        <f t="shared" si="1218"/>
        <v/>
      </c>
      <c r="B4076" s="227" t="str">
        <f t="shared" si="1219"/>
        <v/>
      </c>
      <c r="C4076" s="228"/>
      <c r="D4076" s="229" t="str">
        <f t="shared" si="1220"/>
        <v/>
      </c>
      <c r="E4076" s="230"/>
      <c r="F4076" s="231">
        <f t="shared" si="1221"/>
        <v>0</v>
      </c>
      <c r="G4076" s="296">
        <f t="shared" si="1222"/>
        <v>0</v>
      </c>
    </row>
    <row r="4077" spans="1:7" ht="24" customHeight="1" x14ac:dyDescent="0.2">
      <c r="A4077" s="297"/>
      <c r="B4077" s="97"/>
      <c r="C4077" s="97"/>
      <c r="D4077" s="103"/>
      <c r="E4077" s="104"/>
      <c r="F4077" s="368" t="s">
        <v>31</v>
      </c>
      <c r="G4077" s="298">
        <f>SUBTOTAL(9,G4063:G4076)</f>
        <v>0</v>
      </c>
    </row>
    <row r="4078" spans="1:7" ht="24" customHeight="1" x14ac:dyDescent="0.2">
      <c r="A4078" s="297"/>
      <c r="B4078" s="97"/>
      <c r="C4078" s="366" t="s">
        <v>605</v>
      </c>
      <c r="D4078" s="103"/>
      <c r="E4078" s="104"/>
      <c r="F4078" s="105"/>
      <c r="G4078" s="299"/>
    </row>
    <row r="4079" spans="1:7" s="232" customFormat="1" ht="24" customHeight="1" x14ac:dyDescent="0.2">
      <c r="A4079" s="229" t="str">
        <f t="shared" ref="A4079:A4086" si="1223">IFERROR(VLOOKUP(C4079,Tabla_Insumos,4,FALSE),"")</f>
        <v/>
      </c>
      <c r="B4079" s="227">
        <f t="shared" ref="B4079:B4086" si="1224">IFERROR(VLOOKUP(A4079,Tabla_Indices,5,FALSE),"")</f>
        <v>0</v>
      </c>
      <c r="C4079" s="228"/>
      <c r="D4079" s="229" t="str">
        <f t="shared" ref="D4079:D4086" si="1225">IFERROR(VLOOKUP(C4079,Tabla_Insumos,2,FALSE),"")</f>
        <v/>
      </c>
      <c r="E4079" s="230"/>
      <c r="F4079" s="231">
        <f t="shared" ref="F4079:F4086" si="1226">IFERROR(VLOOKUP(C4079,Tabla_Insumos,3,FALSE),0)</f>
        <v>0</v>
      </c>
      <c r="G4079" s="296">
        <f>ROUND(E4079*F4079,2)</f>
        <v>0</v>
      </c>
    </row>
    <row r="4080" spans="1:7" s="232" customFormat="1" ht="24" customHeight="1" x14ac:dyDescent="0.2">
      <c r="A4080" s="229" t="str">
        <f t="shared" si="1223"/>
        <v/>
      </c>
      <c r="B4080" s="227">
        <f t="shared" si="1224"/>
        <v>0</v>
      </c>
      <c r="C4080" s="228"/>
      <c r="D4080" s="229" t="str">
        <f t="shared" si="1225"/>
        <v/>
      </c>
      <c r="E4080" s="230"/>
      <c r="F4080" s="231">
        <f t="shared" si="1226"/>
        <v>0</v>
      </c>
      <c r="G4080" s="296">
        <f>ROUND(E4080*F4080,2)</f>
        <v>0</v>
      </c>
    </row>
    <row r="4081" spans="1:7" s="232" customFormat="1" ht="24" customHeight="1" x14ac:dyDescent="0.2">
      <c r="A4081" s="229" t="str">
        <f t="shared" si="1223"/>
        <v/>
      </c>
      <c r="B4081" s="227">
        <f t="shared" si="1224"/>
        <v>0</v>
      </c>
      <c r="C4081" s="228"/>
      <c r="D4081" s="229" t="str">
        <f t="shared" si="1225"/>
        <v/>
      </c>
      <c r="E4081" s="230"/>
      <c r="F4081" s="231">
        <f t="shared" si="1226"/>
        <v>0</v>
      </c>
      <c r="G4081" s="296">
        <f t="shared" ref="G4081:G4086" si="1227">ROUND(E4081*F4081,2)</f>
        <v>0</v>
      </c>
    </row>
    <row r="4082" spans="1:7" s="232" customFormat="1" ht="24" customHeight="1" x14ac:dyDescent="0.2">
      <c r="A4082" s="229" t="str">
        <f t="shared" si="1223"/>
        <v/>
      </c>
      <c r="B4082" s="227">
        <f t="shared" si="1224"/>
        <v>0</v>
      </c>
      <c r="C4082" s="228"/>
      <c r="D4082" s="229" t="str">
        <f t="shared" si="1225"/>
        <v/>
      </c>
      <c r="E4082" s="230"/>
      <c r="F4082" s="231">
        <f t="shared" si="1226"/>
        <v>0</v>
      </c>
      <c r="G4082" s="296">
        <f t="shared" si="1227"/>
        <v>0</v>
      </c>
    </row>
    <row r="4083" spans="1:7" s="232" customFormat="1" ht="24" customHeight="1" x14ac:dyDescent="0.2">
      <c r="A4083" s="229" t="str">
        <f t="shared" si="1223"/>
        <v/>
      </c>
      <c r="B4083" s="227">
        <f t="shared" si="1224"/>
        <v>0</v>
      </c>
      <c r="C4083" s="228"/>
      <c r="D4083" s="229" t="str">
        <f t="shared" si="1225"/>
        <v/>
      </c>
      <c r="E4083" s="230"/>
      <c r="F4083" s="231">
        <f t="shared" si="1226"/>
        <v>0</v>
      </c>
      <c r="G4083" s="296">
        <f t="shared" si="1227"/>
        <v>0</v>
      </c>
    </row>
    <row r="4084" spans="1:7" s="232" customFormat="1" ht="24" customHeight="1" x14ac:dyDescent="0.2">
      <c r="A4084" s="229" t="str">
        <f t="shared" si="1223"/>
        <v/>
      </c>
      <c r="B4084" s="227">
        <f t="shared" si="1224"/>
        <v>0</v>
      </c>
      <c r="C4084" s="228"/>
      <c r="D4084" s="229" t="str">
        <f t="shared" si="1225"/>
        <v/>
      </c>
      <c r="E4084" s="230"/>
      <c r="F4084" s="231">
        <f t="shared" si="1226"/>
        <v>0</v>
      </c>
      <c r="G4084" s="296">
        <f t="shared" si="1227"/>
        <v>0</v>
      </c>
    </row>
    <row r="4085" spans="1:7" s="232" customFormat="1" ht="24" customHeight="1" x14ac:dyDescent="0.2">
      <c r="A4085" s="229" t="str">
        <f t="shared" si="1223"/>
        <v/>
      </c>
      <c r="B4085" s="227">
        <f t="shared" si="1224"/>
        <v>0</v>
      </c>
      <c r="C4085" s="228"/>
      <c r="D4085" s="229" t="str">
        <f t="shared" si="1225"/>
        <v/>
      </c>
      <c r="E4085" s="230"/>
      <c r="F4085" s="231">
        <f t="shared" si="1226"/>
        <v>0</v>
      </c>
      <c r="G4085" s="296">
        <f t="shared" si="1227"/>
        <v>0</v>
      </c>
    </row>
    <row r="4086" spans="1:7" s="232" customFormat="1" ht="24" customHeight="1" x14ac:dyDescent="0.2">
      <c r="A4086" s="229" t="str">
        <f t="shared" si="1223"/>
        <v/>
      </c>
      <c r="B4086" s="227">
        <f t="shared" si="1224"/>
        <v>0</v>
      </c>
      <c r="C4086" s="228"/>
      <c r="D4086" s="229" t="str">
        <f t="shared" si="1225"/>
        <v/>
      </c>
      <c r="E4086" s="230"/>
      <c r="F4086" s="231">
        <f t="shared" si="1226"/>
        <v>0</v>
      </c>
      <c r="G4086" s="296">
        <f t="shared" si="1227"/>
        <v>0</v>
      </c>
    </row>
    <row r="4087" spans="1:7" ht="24" customHeight="1" x14ac:dyDescent="0.2">
      <c r="A4087" s="297"/>
      <c r="B4087" s="97"/>
      <c r="C4087" s="97"/>
      <c r="D4087" s="103"/>
      <c r="E4087" s="104"/>
      <c r="F4087" s="368" t="s">
        <v>32</v>
      </c>
      <c r="G4087" s="298">
        <f>SUBTOTAL(9,G4079:G4086)</f>
        <v>0</v>
      </c>
    </row>
    <row r="4088" spans="1:7" ht="24" customHeight="1" x14ac:dyDescent="0.2">
      <c r="A4088" s="297"/>
      <c r="B4088" s="97"/>
      <c r="C4088" s="366" t="s">
        <v>606</v>
      </c>
      <c r="D4088" s="103"/>
      <c r="E4088" s="104"/>
      <c r="F4088" s="105"/>
      <c r="G4088" s="299"/>
    </row>
    <row r="4089" spans="1:7" s="232" customFormat="1" ht="24" customHeight="1" x14ac:dyDescent="0.2">
      <c r="A4089" s="229" t="str">
        <f t="shared" ref="A4089:A4097" si="1228">IFERROR(VLOOKUP(C4089,Tabla_Insumos,4,FALSE),"")</f>
        <v/>
      </c>
      <c r="B4089" s="227" t="str">
        <f t="shared" ref="B4089:B4097" si="1229">IFERROR(VLOOKUP(C4089,Tabla_Insumos,5,FALSE),"")</f>
        <v/>
      </c>
      <c r="C4089" s="228"/>
      <c r="D4089" s="229" t="str">
        <f t="shared" ref="D4089:D4097" si="1230">IFERROR(VLOOKUP(C4089,Tabla_Insumos,2,FALSE),"")</f>
        <v/>
      </c>
      <c r="E4089" s="230"/>
      <c r="F4089" s="231">
        <f t="shared" ref="F4089:F4097" si="1231">IFERROR(VLOOKUP(C4089,Tabla_Insumos,3,FALSE),0)</f>
        <v>0</v>
      </c>
      <c r="G4089" s="296">
        <f t="shared" ref="G4089:G4097" si="1232">ROUND(E4089*F4089,2)</f>
        <v>0</v>
      </c>
    </row>
    <row r="4090" spans="1:7" s="232" customFormat="1" ht="24" customHeight="1" x14ac:dyDescent="0.2">
      <c r="A4090" s="229" t="str">
        <f t="shared" si="1228"/>
        <v/>
      </c>
      <c r="B4090" s="227" t="str">
        <f t="shared" si="1229"/>
        <v/>
      </c>
      <c r="C4090" s="228"/>
      <c r="D4090" s="229" t="str">
        <f t="shared" si="1230"/>
        <v/>
      </c>
      <c r="E4090" s="230"/>
      <c r="F4090" s="231">
        <f t="shared" si="1231"/>
        <v>0</v>
      </c>
      <c r="G4090" s="296">
        <f t="shared" si="1232"/>
        <v>0</v>
      </c>
    </row>
    <row r="4091" spans="1:7" s="232" customFormat="1" ht="24" customHeight="1" x14ac:dyDescent="0.2">
      <c r="A4091" s="229" t="str">
        <f t="shared" si="1228"/>
        <v/>
      </c>
      <c r="B4091" s="227" t="str">
        <f t="shared" si="1229"/>
        <v/>
      </c>
      <c r="C4091" s="228"/>
      <c r="D4091" s="229" t="str">
        <f t="shared" si="1230"/>
        <v/>
      </c>
      <c r="E4091" s="230"/>
      <c r="F4091" s="231">
        <f t="shared" si="1231"/>
        <v>0</v>
      </c>
      <c r="G4091" s="296">
        <f t="shared" si="1232"/>
        <v>0</v>
      </c>
    </row>
    <row r="4092" spans="1:7" s="232" customFormat="1" ht="24" customHeight="1" x14ac:dyDescent="0.2">
      <c r="A4092" s="229" t="str">
        <f t="shared" si="1228"/>
        <v/>
      </c>
      <c r="B4092" s="227" t="str">
        <f t="shared" si="1229"/>
        <v/>
      </c>
      <c r="C4092" s="228"/>
      <c r="D4092" s="229" t="str">
        <f t="shared" si="1230"/>
        <v/>
      </c>
      <c r="E4092" s="230"/>
      <c r="F4092" s="231">
        <f t="shared" si="1231"/>
        <v>0</v>
      </c>
      <c r="G4092" s="296">
        <f t="shared" si="1232"/>
        <v>0</v>
      </c>
    </row>
    <row r="4093" spans="1:7" s="232" customFormat="1" ht="24" customHeight="1" x14ac:dyDescent="0.2">
      <c r="A4093" s="229" t="str">
        <f t="shared" si="1228"/>
        <v/>
      </c>
      <c r="B4093" s="227" t="str">
        <f t="shared" si="1229"/>
        <v/>
      </c>
      <c r="C4093" s="228"/>
      <c r="D4093" s="229" t="str">
        <f t="shared" si="1230"/>
        <v/>
      </c>
      <c r="E4093" s="230"/>
      <c r="F4093" s="231">
        <f t="shared" si="1231"/>
        <v>0</v>
      </c>
      <c r="G4093" s="296">
        <f t="shared" si="1232"/>
        <v>0</v>
      </c>
    </row>
    <row r="4094" spans="1:7" s="232" customFormat="1" ht="24" customHeight="1" x14ac:dyDescent="0.2">
      <c r="A4094" s="229" t="str">
        <f t="shared" si="1228"/>
        <v/>
      </c>
      <c r="B4094" s="227" t="str">
        <f t="shared" si="1229"/>
        <v/>
      </c>
      <c r="C4094" s="228"/>
      <c r="D4094" s="229" t="str">
        <f t="shared" si="1230"/>
        <v/>
      </c>
      <c r="E4094" s="230"/>
      <c r="F4094" s="231">
        <f t="shared" si="1231"/>
        <v>0</v>
      </c>
      <c r="G4094" s="296">
        <f t="shared" si="1232"/>
        <v>0</v>
      </c>
    </row>
    <row r="4095" spans="1:7" s="232" customFormat="1" ht="24" customHeight="1" x14ac:dyDescent="0.2">
      <c r="A4095" s="229" t="str">
        <f t="shared" si="1228"/>
        <v/>
      </c>
      <c r="B4095" s="227" t="str">
        <f t="shared" si="1229"/>
        <v/>
      </c>
      <c r="C4095" s="228"/>
      <c r="D4095" s="229" t="str">
        <f t="shared" si="1230"/>
        <v/>
      </c>
      <c r="E4095" s="230"/>
      <c r="F4095" s="231">
        <f t="shared" si="1231"/>
        <v>0</v>
      </c>
      <c r="G4095" s="296">
        <f t="shared" si="1232"/>
        <v>0</v>
      </c>
    </row>
    <row r="4096" spans="1:7" s="232" customFormat="1" ht="24" customHeight="1" x14ac:dyDescent="0.2">
      <c r="A4096" s="229" t="str">
        <f t="shared" si="1228"/>
        <v/>
      </c>
      <c r="B4096" s="227" t="str">
        <f t="shared" si="1229"/>
        <v/>
      </c>
      <c r="C4096" s="228"/>
      <c r="D4096" s="229" t="str">
        <f t="shared" si="1230"/>
        <v/>
      </c>
      <c r="E4096" s="230"/>
      <c r="F4096" s="231">
        <f t="shared" si="1231"/>
        <v>0</v>
      </c>
      <c r="G4096" s="296">
        <f t="shared" si="1232"/>
        <v>0</v>
      </c>
    </row>
    <row r="4097" spans="1:123" s="232" customFormat="1" ht="24" customHeight="1" x14ac:dyDescent="0.2">
      <c r="A4097" s="229" t="str">
        <f t="shared" si="1228"/>
        <v/>
      </c>
      <c r="B4097" s="227" t="str">
        <f t="shared" si="1229"/>
        <v/>
      </c>
      <c r="C4097" s="228"/>
      <c r="D4097" s="229" t="str">
        <f t="shared" si="1230"/>
        <v/>
      </c>
      <c r="E4097" s="230"/>
      <c r="F4097" s="231">
        <f t="shared" si="1231"/>
        <v>0</v>
      </c>
      <c r="G4097" s="296">
        <f t="shared" si="1232"/>
        <v>0</v>
      </c>
    </row>
    <row r="4098" spans="1:123" ht="24" customHeight="1" x14ac:dyDescent="0.2">
      <c r="A4098" s="300"/>
      <c r="B4098" s="103"/>
      <c r="C4098" s="97"/>
      <c r="D4098" s="103"/>
      <c r="E4098" s="104"/>
      <c r="F4098" s="368" t="s">
        <v>33</v>
      </c>
      <c r="G4098" s="298">
        <f>SUBTOTAL(9,G4089:G4097)</f>
        <v>0</v>
      </c>
    </row>
    <row r="4099" spans="1:123" ht="24" customHeight="1" x14ac:dyDescent="0.2">
      <c r="A4099" s="301"/>
      <c r="B4099" s="103"/>
      <c r="C4099" s="97"/>
      <c r="D4099" s="103"/>
      <c r="E4099" s="104"/>
      <c r="F4099" s="105"/>
      <c r="G4099" s="299"/>
    </row>
    <row r="4100" spans="1:123" ht="24" customHeight="1" x14ac:dyDescent="0.2">
      <c r="A4100" s="302" t="str">
        <f>B4058</f>
        <v/>
      </c>
      <c r="B4100" s="303" t="str">
        <f>C4058</f>
        <v/>
      </c>
      <c r="C4100" s="111"/>
      <c r="D4100" s="111" t="s">
        <v>34</v>
      </c>
      <c r="E4100" s="112"/>
      <c r="F4100" s="305" t="s">
        <v>35</v>
      </c>
      <c r="G4100" s="304">
        <f>SUBTOTAL(9,G4063:G4099)</f>
        <v>0</v>
      </c>
    </row>
    <row r="4102" spans="1:123" ht="24" customHeight="1" x14ac:dyDescent="0.2">
      <c r="A4102" s="284" t="s">
        <v>37</v>
      </c>
      <c r="B4102" s="285"/>
      <c r="C4102" s="285"/>
      <c r="D4102" s="285"/>
      <c r="E4102" s="285"/>
      <c r="F4102" s="285"/>
      <c r="G4102" s="286"/>
    </row>
    <row r="4103" spans="1:123" ht="24" customHeight="1" x14ac:dyDescent="0.2">
      <c r="A4103" s="287" t="s">
        <v>602</v>
      </c>
      <c r="B4103" s="99" t="str">
        <f>Comitente</f>
        <v>DIRECCION PROVINCIAL REDES DE GAS</v>
      </c>
      <c r="C4103" s="94"/>
      <c r="D4103" s="100"/>
      <c r="E4103" s="100"/>
      <c r="F4103" s="101"/>
      <c r="G4103" s="288"/>
    </row>
    <row r="4104" spans="1:123" ht="24" customHeight="1" x14ac:dyDescent="0.2">
      <c r="A4104" s="287" t="s">
        <v>603</v>
      </c>
      <c r="B4104" s="99">
        <f>Contratista</f>
        <v>0</v>
      </c>
      <c r="C4104" s="95"/>
      <c r="D4104" s="95"/>
      <c r="E4104" s="95"/>
      <c r="F4104" s="102"/>
      <c r="G4104" s="289"/>
    </row>
    <row r="4105" spans="1:123" ht="24" customHeight="1" x14ac:dyDescent="0.2">
      <c r="A4105" s="287" t="s">
        <v>24</v>
      </c>
      <c r="B4105" s="99" t="str">
        <f>Obra</f>
        <v>“SERVICIO de MANTENIMIENTO de las INSTALACIONES de GAS en los ESTABLECIMIENTOS EDUCATIVOS”</v>
      </c>
      <c r="C4105" s="95"/>
      <c r="D4105" s="95"/>
      <c r="E4105" s="95"/>
      <c r="F4105" s="102" t="s">
        <v>38</v>
      </c>
      <c r="G4105" s="290">
        <f>Fecha_Base</f>
        <v>0</v>
      </c>
    </row>
    <row r="4106" spans="1:123" ht="24" customHeight="1" x14ac:dyDescent="0.2">
      <c r="A4106" s="291" t="s">
        <v>601</v>
      </c>
      <c r="B4106" s="96" t="str">
        <f>Ubicación</f>
        <v>DEPARTAMENTO JACHAL A</v>
      </c>
      <c r="C4106" s="96"/>
      <c r="D4106" s="103"/>
      <c r="E4106" s="104"/>
      <c r="F4106" s="105"/>
      <c r="G4106" s="292"/>
    </row>
    <row r="4107" spans="1:123" ht="24" customHeight="1" x14ac:dyDescent="0.2">
      <c r="A4107" s="291" t="s">
        <v>39</v>
      </c>
      <c r="B4107" s="106" t="str">
        <f>IFERROR(VALUE(LEFT(B4108,FIND(".",B4108)-1)),"")</f>
        <v/>
      </c>
      <c r="C4107" s="97" t="str">
        <f>IFERROR(VLOOKUP(B4107,Tabla_CyP,2,FALSE),"")</f>
        <v/>
      </c>
      <c r="D4107" s="97"/>
      <c r="E4107" s="104"/>
      <c r="F4107" s="105"/>
      <c r="G4107" s="292"/>
    </row>
    <row r="4108" spans="1:123" ht="24" customHeight="1" x14ac:dyDescent="0.2">
      <c r="A4108" s="291" t="s">
        <v>25</v>
      </c>
      <c r="B4108" s="107" t="str">
        <f>IFERROR(VLOOKUP(COUNTIF($A$1:A4108,"ANALISIS DE PRECIOS"),Tabla_NumeroItem,2,FALSE),"")</f>
        <v/>
      </c>
      <c r="C4108" s="97" t="str">
        <f>IFERROR(VLOOKUP(B4108,Tabla_CyP,2,FALSE),"")</f>
        <v/>
      </c>
      <c r="D4108" s="103"/>
      <c r="E4108" s="104"/>
      <c r="F4108" s="102" t="s">
        <v>26</v>
      </c>
      <c r="G4108" s="293" t="str">
        <f>IFERROR(VLOOKUP(B4108,Tabla_CyP,4,FALSE),"")</f>
        <v/>
      </c>
    </row>
    <row r="4109" spans="1:123" ht="24" customHeight="1" x14ac:dyDescent="0.2">
      <c r="A4109" s="291"/>
      <c r="B4109" s="96"/>
      <c r="C4109" s="97"/>
      <c r="D4109" s="103"/>
      <c r="E4109" s="104"/>
      <c r="F4109" s="105"/>
      <c r="G4109" s="292"/>
    </row>
    <row r="4110" spans="1:123" ht="24" customHeight="1" x14ac:dyDescent="0.2">
      <c r="A4110" s="389" t="s">
        <v>507</v>
      </c>
      <c r="B4110" s="390"/>
      <c r="C4110" s="391" t="s">
        <v>0</v>
      </c>
      <c r="D4110" s="391" t="s">
        <v>27</v>
      </c>
      <c r="E4110" s="393" t="s">
        <v>28</v>
      </c>
      <c r="F4110" s="387" t="s">
        <v>29</v>
      </c>
      <c r="G4110" s="387" t="s">
        <v>30</v>
      </c>
    </row>
    <row r="4111" spans="1:123" s="109" customFormat="1" ht="24" customHeight="1" x14ac:dyDescent="0.2">
      <c r="A4111" s="108" t="s">
        <v>508</v>
      </c>
      <c r="B4111" s="108" t="s">
        <v>509</v>
      </c>
      <c r="C4111" s="392"/>
      <c r="D4111" s="392"/>
      <c r="E4111" s="394"/>
      <c r="F4111" s="388"/>
      <c r="G4111" s="388"/>
      <c r="H4111" s="233"/>
      <c r="I4111" s="233"/>
      <c r="J4111" s="233"/>
      <c r="K4111" s="233"/>
      <c r="L4111" s="233"/>
      <c r="M4111" s="233"/>
      <c r="N4111" s="233"/>
      <c r="O4111" s="233"/>
      <c r="P4111" s="233"/>
      <c r="Q4111" s="233"/>
      <c r="R4111" s="233"/>
      <c r="S4111" s="233"/>
      <c r="T4111" s="233"/>
      <c r="U4111" s="233"/>
      <c r="V4111" s="233"/>
      <c r="W4111" s="233"/>
      <c r="X4111" s="233"/>
      <c r="Y4111" s="233"/>
      <c r="Z4111" s="233"/>
      <c r="AA4111" s="233"/>
      <c r="AB4111" s="233"/>
      <c r="AC4111" s="233"/>
      <c r="AD4111" s="233"/>
      <c r="AE4111" s="233"/>
      <c r="AF4111" s="233"/>
      <c r="AG4111" s="233"/>
      <c r="AH4111" s="233"/>
      <c r="AI4111" s="233"/>
      <c r="AJ4111" s="233"/>
      <c r="AK4111" s="233"/>
      <c r="AL4111" s="233"/>
      <c r="AM4111" s="233"/>
      <c r="AN4111" s="233"/>
      <c r="AO4111" s="233"/>
      <c r="AP4111" s="233"/>
      <c r="AQ4111" s="233"/>
      <c r="AR4111" s="233"/>
      <c r="AS4111" s="233"/>
      <c r="AT4111" s="233"/>
      <c r="AU4111" s="233"/>
      <c r="AV4111" s="233"/>
      <c r="AW4111" s="233"/>
      <c r="AX4111" s="233"/>
      <c r="AY4111" s="233"/>
      <c r="AZ4111" s="233"/>
      <c r="BA4111" s="233"/>
      <c r="BB4111" s="233"/>
      <c r="BC4111" s="233"/>
      <c r="BD4111" s="233"/>
      <c r="BE4111" s="233"/>
      <c r="BF4111" s="233"/>
      <c r="BG4111" s="233"/>
      <c r="BH4111" s="233"/>
      <c r="BI4111" s="233"/>
      <c r="BJ4111" s="233"/>
      <c r="BK4111" s="233"/>
      <c r="BL4111" s="233"/>
      <c r="BM4111" s="233"/>
      <c r="BN4111" s="233"/>
      <c r="BO4111" s="233"/>
      <c r="BP4111" s="233"/>
      <c r="BQ4111" s="233"/>
      <c r="BR4111" s="233"/>
      <c r="BS4111" s="233"/>
      <c r="BT4111" s="233"/>
      <c r="BU4111" s="233"/>
      <c r="BV4111" s="233"/>
      <c r="BW4111" s="233"/>
      <c r="BX4111" s="233"/>
      <c r="BY4111" s="233"/>
      <c r="BZ4111" s="233"/>
      <c r="CA4111" s="233"/>
      <c r="CB4111" s="233"/>
      <c r="CC4111" s="233"/>
      <c r="CD4111" s="233"/>
      <c r="CE4111" s="233"/>
      <c r="CF4111" s="233"/>
      <c r="CG4111" s="233"/>
      <c r="CH4111" s="233"/>
      <c r="CI4111" s="233"/>
      <c r="CJ4111" s="233"/>
      <c r="CK4111" s="233"/>
      <c r="CL4111" s="233"/>
      <c r="CM4111" s="233"/>
      <c r="CN4111" s="233"/>
      <c r="CO4111" s="233"/>
      <c r="CP4111" s="233"/>
      <c r="CQ4111" s="233"/>
      <c r="CR4111" s="233"/>
      <c r="CS4111" s="233"/>
      <c r="CT4111" s="233"/>
      <c r="CU4111" s="233"/>
      <c r="CV4111" s="233"/>
      <c r="CW4111" s="233"/>
      <c r="CX4111" s="233"/>
      <c r="CY4111" s="233"/>
      <c r="CZ4111" s="233"/>
      <c r="DA4111" s="233"/>
      <c r="DB4111" s="233"/>
      <c r="DC4111" s="233"/>
      <c r="DD4111" s="233"/>
      <c r="DE4111" s="233"/>
      <c r="DF4111" s="233"/>
      <c r="DG4111" s="233"/>
      <c r="DH4111" s="233"/>
      <c r="DI4111" s="233"/>
      <c r="DJ4111" s="233"/>
      <c r="DK4111" s="233"/>
      <c r="DL4111" s="233"/>
      <c r="DM4111" s="233"/>
      <c r="DN4111" s="233"/>
      <c r="DO4111" s="233"/>
      <c r="DP4111" s="233"/>
      <c r="DQ4111" s="233"/>
      <c r="DR4111" s="233"/>
      <c r="DS4111" s="233"/>
    </row>
    <row r="4112" spans="1:123" ht="24" customHeight="1" x14ac:dyDescent="0.2">
      <c r="A4112" s="369"/>
      <c r="B4112" s="110"/>
      <c r="C4112" s="367" t="s">
        <v>604</v>
      </c>
      <c r="D4112" s="111"/>
      <c r="E4112" s="112"/>
      <c r="F4112" s="113"/>
      <c r="G4112" s="295"/>
    </row>
    <row r="4113" spans="1:7" s="232" customFormat="1" ht="24" customHeight="1" x14ac:dyDescent="0.2">
      <c r="A4113" s="229" t="str">
        <f t="shared" ref="A4113:A4126" si="1233">IFERROR(VLOOKUP(C4113,Tabla_Insumos,4,FALSE),"")</f>
        <v/>
      </c>
      <c r="B4113" s="227" t="str">
        <f t="shared" ref="B4113:B4126" si="1234">IFERROR(VLOOKUP(C4113,Tabla_Insumos,5,FALSE),"")</f>
        <v/>
      </c>
      <c r="C4113" s="228"/>
      <c r="D4113" s="229" t="str">
        <f t="shared" ref="D4113:D4126" si="1235">IFERROR(VLOOKUP(C4113,Tabla_Insumos,2,FALSE),"")</f>
        <v/>
      </c>
      <c r="E4113" s="230"/>
      <c r="F4113" s="231">
        <f t="shared" ref="F4113:F4126" si="1236">IFERROR(VLOOKUP(C4113,Tabla_Insumos,3,FALSE),0)</f>
        <v>0</v>
      </c>
      <c r="G4113" s="296">
        <f>ROUND(E4113*F4113,2)</f>
        <v>0</v>
      </c>
    </row>
    <row r="4114" spans="1:7" s="232" customFormat="1" ht="24" customHeight="1" x14ac:dyDescent="0.2">
      <c r="A4114" s="229" t="str">
        <f t="shared" si="1233"/>
        <v/>
      </c>
      <c r="B4114" s="227" t="str">
        <f t="shared" si="1234"/>
        <v/>
      </c>
      <c r="C4114" s="228"/>
      <c r="D4114" s="229" t="str">
        <f t="shared" si="1235"/>
        <v/>
      </c>
      <c r="E4114" s="230"/>
      <c r="F4114" s="231">
        <f t="shared" si="1236"/>
        <v>0</v>
      </c>
      <c r="G4114" s="296">
        <f t="shared" ref="G4114:G4126" si="1237">ROUND(E4114*F4114,2)</f>
        <v>0</v>
      </c>
    </row>
    <row r="4115" spans="1:7" s="232" customFormat="1" ht="24" customHeight="1" x14ac:dyDescent="0.2">
      <c r="A4115" s="229" t="str">
        <f t="shared" si="1233"/>
        <v/>
      </c>
      <c r="B4115" s="227" t="str">
        <f t="shared" si="1234"/>
        <v/>
      </c>
      <c r="C4115" s="228"/>
      <c r="D4115" s="229" t="str">
        <f t="shared" si="1235"/>
        <v/>
      </c>
      <c r="E4115" s="230"/>
      <c r="F4115" s="231">
        <f t="shared" si="1236"/>
        <v>0</v>
      </c>
      <c r="G4115" s="296">
        <f t="shared" si="1237"/>
        <v>0</v>
      </c>
    </row>
    <row r="4116" spans="1:7" s="232" customFormat="1" ht="24" customHeight="1" x14ac:dyDescent="0.2">
      <c r="A4116" s="229" t="str">
        <f t="shared" si="1233"/>
        <v/>
      </c>
      <c r="B4116" s="227" t="str">
        <f t="shared" si="1234"/>
        <v/>
      </c>
      <c r="C4116" s="228"/>
      <c r="D4116" s="229" t="str">
        <f t="shared" si="1235"/>
        <v/>
      </c>
      <c r="E4116" s="230"/>
      <c r="F4116" s="231">
        <f t="shared" si="1236"/>
        <v>0</v>
      </c>
      <c r="G4116" s="296">
        <f t="shared" si="1237"/>
        <v>0</v>
      </c>
    </row>
    <row r="4117" spans="1:7" s="232" customFormat="1" ht="24" customHeight="1" x14ac:dyDescent="0.2">
      <c r="A4117" s="229" t="str">
        <f t="shared" si="1233"/>
        <v/>
      </c>
      <c r="B4117" s="227" t="str">
        <f t="shared" si="1234"/>
        <v/>
      </c>
      <c r="C4117" s="228"/>
      <c r="D4117" s="229" t="str">
        <f t="shared" si="1235"/>
        <v/>
      </c>
      <c r="E4117" s="230"/>
      <c r="F4117" s="231">
        <f t="shared" si="1236"/>
        <v>0</v>
      </c>
      <c r="G4117" s="296">
        <f t="shared" si="1237"/>
        <v>0</v>
      </c>
    </row>
    <row r="4118" spans="1:7" s="232" customFormat="1" ht="24" customHeight="1" x14ac:dyDescent="0.2">
      <c r="A4118" s="229" t="str">
        <f t="shared" si="1233"/>
        <v/>
      </c>
      <c r="B4118" s="227" t="str">
        <f t="shared" si="1234"/>
        <v/>
      </c>
      <c r="C4118" s="228"/>
      <c r="D4118" s="229" t="str">
        <f t="shared" si="1235"/>
        <v/>
      </c>
      <c r="E4118" s="230"/>
      <c r="F4118" s="231">
        <f t="shared" si="1236"/>
        <v>0</v>
      </c>
      <c r="G4118" s="296">
        <f t="shared" si="1237"/>
        <v>0</v>
      </c>
    </row>
    <row r="4119" spans="1:7" s="232" customFormat="1" ht="24" customHeight="1" x14ac:dyDescent="0.2">
      <c r="A4119" s="229" t="str">
        <f t="shared" si="1233"/>
        <v/>
      </c>
      <c r="B4119" s="227" t="str">
        <f t="shared" si="1234"/>
        <v/>
      </c>
      <c r="C4119" s="228"/>
      <c r="D4119" s="229" t="str">
        <f t="shared" si="1235"/>
        <v/>
      </c>
      <c r="E4119" s="230"/>
      <c r="F4119" s="231">
        <f t="shared" si="1236"/>
        <v>0</v>
      </c>
      <c r="G4119" s="296">
        <f t="shared" si="1237"/>
        <v>0</v>
      </c>
    </row>
    <row r="4120" spans="1:7" s="232" customFormat="1" ht="24" customHeight="1" x14ac:dyDescent="0.2">
      <c r="A4120" s="229" t="str">
        <f t="shared" si="1233"/>
        <v/>
      </c>
      <c r="B4120" s="227" t="str">
        <f t="shared" si="1234"/>
        <v/>
      </c>
      <c r="C4120" s="228"/>
      <c r="D4120" s="229" t="str">
        <f t="shared" si="1235"/>
        <v/>
      </c>
      <c r="E4120" s="230"/>
      <c r="F4120" s="231">
        <f t="shared" si="1236"/>
        <v>0</v>
      </c>
      <c r="G4120" s="296">
        <f t="shared" si="1237"/>
        <v>0</v>
      </c>
    </row>
    <row r="4121" spans="1:7" s="232" customFormat="1" ht="24" customHeight="1" x14ac:dyDescent="0.2">
      <c r="A4121" s="229" t="str">
        <f t="shared" si="1233"/>
        <v/>
      </c>
      <c r="B4121" s="227" t="str">
        <f t="shared" si="1234"/>
        <v/>
      </c>
      <c r="C4121" s="228"/>
      <c r="D4121" s="229" t="str">
        <f t="shared" si="1235"/>
        <v/>
      </c>
      <c r="E4121" s="230"/>
      <c r="F4121" s="231">
        <f t="shared" si="1236"/>
        <v>0</v>
      </c>
      <c r="G4121" s="296">
        <f t="shared" si="1237"/>
        <v>0</v>
      </c>
    </row>
    <row r="4122" spans="1:7" s="232" customFormat="1" ht="24" customHeight="1" x14ac:dyDescent="0.2">
      <c r="A4122" s="229" t="str">
        <f t="shared" si="1233"/>
        <v/>
      </c>
      <c r="B4122" s="227" t="str">
        <f t="shared" si="1234"/>
        <v/>
      </c>
      <c r="C4122" s="228"/>
      <c r="D4122" s="229" t="str">
        <f t="shared" si="1235"/>
        <v/>
      </c>
      <c r="E4122" s="230"/>
      <c r="F4122" s="231">
        <f t="shared" si="1236"/>
        <v>0</v>
      </c>
      <c r="G4122" s="296">
        <f t="shared" si="1237"/>
        <v>0</v>
      </c>
    </row>
    <row r="4123" spans="1:7" s="232" customFormat="1" ht="24" customHeight="1" x14ac:dyDescent="0.2">
      <c r="A4123" s="229" t="str">
        <f t="shared" si="1233"/>
        <v/>
      </c>
      <c r="B4123" s="227" t="str">
        <f t="shared" si="1234"/>
        <v/>
      </c>
      <c r="C4123" s="228"/>
      <c r="D4123" s="229" t="str">
        <f t="shared" si="1235"/>
        <v/>
      </c>
      <c r="E4123" s="230"/>
      <c r="F4123" s="231">
        <f t="shared" si="1236"/>
        <v>0</v>
      </c>
      <c r="G4123" s="296">
        <f t="shared" si="1237"/>
        <v>0</v>
      </c>
    </row>
    <row r="4124" spans="1:7" s="232" customFormat="1" ht="24" customHeight="1" x14ac:dyDescent="0.2">
      <c r="A4124" s="229" t="str">
        <f t="shared" si="1233"/>
        <v/>
      </c>
      <c r="B4124" s="227" t="str">
        <f t="shared" si="1234"/>
        <v/>
      </c>
      <c r="C4124" s="228"/>
      <c r="D4124" s="229" t="str">
        <f t="shared" si="1235"/>
        <v/>
      </c>
      <c r="E4124" s="230"/>
      <c r="F4124" s="231">
        <f t="shared" si="1236"/>
        <v>0</v>
      </c>
      <c r="G4124" s="296">
        <f t="shared" si="1237"/>
        <v>0</v>
      </c>
    </row>
    <row r="4125" spans="1:7" s="232" customFormat="1" ht="24" customHeight="1" x14ac:dyDescent="0.2">
      <c r="A4125" s="229" t="str">
        <f t="shared" si="1233"/>
        <v/>
      </c>
      <c r="B4125" s="227" t="str">
        <f t="shared" si="1234"/>
        <v/>
      </c>
      <c r="C4125" s="228"/>
      <c r="D4125" s="229" t="str">
        <f t="shared" si="1235"/>
        <v/>
      </c>
      <c r="E4125" s="230"/>
      <c r="F4125" s="231">
        <f t="shared" si="1236"/>
        <v>0</v>
      </c>
      <c r="G4125" s="296">
        <f t="shared" si="1237"/>
        <v>0</v>
      </c>
    </row>
    <row r="4126" spans="1:7" s="232" customFormat="1" ht="24" customHeight="1" x14ac:dyDescent="0.2">
      <c r="A4126" s="229" t="str">
        <f t="shared" si="1233"/>
        <v/>
      </c>
      <c r="B4126" s="227" t="str">
        <f t="shared" si="1234"/>
        <v/>
      </c>
      <c r="C4126" s="228"/>
      <c r="D4126" s="229" t="str">
        <f t="shared" si="1235"/>
        <v/>
      </c>
      <c r="E4126" s="230"/>
      <c r="F4126" s="231">
        <f t="shared" si="1236"/>
        <v>0</v>
      </c>
      <c r="G4126" s="296">
        <f t="shared" si="1237"/>
        <v>0</v>
      </c>
    </row>
    <row r="4127" spans="1:7" ht="24" customHeight="1" x14ac:dyDescent="0.2">
      <c r="A4127" s="297"/>
      <c r="B4127" s="97"/>
      <c r="C4127" s="97"/>
      <c r="D4127" s="103"/>
      <c r="E4127" s="104"/>
      <c r="F4127" s="368" t="s">
        <v>31</v>
      </c>
      <c r="G4127" s="298">
        <f>SUBTOTAL(9,G4113:G4126)</f>
        <v>0</v>
      </c>
    </row>
    <row r="4128" spans="1:7" ht="24" customHeight="1" x14ac:dyDescent="0.2">
      <c r="A4128" s="297"/>
      <c r="B4128" s="97"/>
      <c r="C4128" s="366" t="s">
        <v>605</v>
      </c>
      <c r="D4128" s="103"/>
      <c r="E4128" s="104"/>
      <c r="F4128" s="105"/>
      <c r="G4128" s="299"/>
    </row>
    <row r="4129" spans="1:7" s="232" customFormat="1" ht="24" customHeight="1" x14ac:dyDescent="0.2">
      <c r="A4129" s="229" t="str">
        <f t="shared" ref="A4129:A4136" si="1238">IFERROR(VLOOKUP(C4129,Tabla_Insumos,4,FALSE),"")</f>
        <v/>
      </c>
      <c r="B4129" s="227">
        <f t="shared" ref="B4129:B4136" si="1239">IFERROR(VLOOKUP(A4129,Tabla_Indices,5,FALSE),"")</f>
        <v>0</v>
      </c>
      <c r="C4129" s="228"/>
      <c r="D4129" s="229" t="str">
        <f t="shared" ref="D4129:D4136" si="1240">IFERROR(VLOOKUP(C4129,Tabla_Insumos,2,FALSE),"")</f>
        <v/>
      </c>
      <c r="E4129" s="230"/>
      <c r="F4129" s="231">
        <f t="shared" ref="F4129:F4136" si="1241">IFERROR(VLOOKUP(C4129,Tabla_Insumos,3,FALSE),0)</f>
        <v>0</v>
      </c>
      <c r="G4129" s="296">
        <f>ROUND(E4129*F4129,2)</f>
        <v>0</v>
      </c>
    </row>
    <row r="4130" spans="1:7" s="232" customFormat="1" ht="24" customHeight="1" x14ac:dyDescent="0.2">
      <c r="A4130" s="229" t="str">
        <f t="shared" si="1238"/>
        <v/>
      </c>
      <c r="B4130" s="227">
        <f t="shared" si="1239"/>
        <v>0</v>
      </c>
      <c r="C4130" s="228"/>
      <c r="D4130" s="229" t="str">
        <f t="shared" si="1240"/>
        <v/>
      </c>
      <c r="E4130" s="230"/>
      <c r="F4130" s="231">
        <f t="shared" si="1241"/>
        <v>0</v>
      </c>
      <c r="G4130" s="296">
        <f>ROUND(E4130*F4130,2)</f>
        <v>0</v>
      </c>
    </row>
    <row r="4131" spans="1:7" s="232" customFormat="1" ht="24" customHeight="1" x14ac:dyDescent="0.2">
      <c r="A4131" s="229" t="str">
        <f t="shared" si="1238"/>
        <v/>
      </c>
      <c r="B4131" s="227">
        <f t="shared" si="1239"/>
        <v>0</v>
      </c>
      <c r="C4131" s="228"/>
      <c r="D4131" s="229" t="str">
        <f t="shared" si="1240"/>
        <v/>
      </c>
      <c r="E4131" s="230"/>
      <c r="F4131" s="231">
        <f t="shared" si="1241"/>
        <v>0</v>
      </c>
      <c r="G4131" s="296">
        <f t="shared" ref="G4131:G4136" si="1242">ROUND(E4131*F4131,2)</f>
        <v>0</v>
      </c>
    </row>
    <row r="4132" spans="1:7" s="232" customFormat="1" ht="24" customHeight="1" x14ac:dyDescent="0.2">
      <c r="A4132" s="229" t="str">
        <f t="shared" si="1238"/>
        <v/>
      </c>
      <c r="B4132" s="227">
        <f t="shared" si="1239"/>
        <v>0</v>
      </c>
      <c r="C4132" s="228"/>
      <c r="D4132" s="229" t="str">
        <f t="shared" si="1240"/>
        <v/>
      </c>
      <c r="E4132" s="230"/>
      <c r="F4132" s="231">
        <f t="shared" si="1241"/>
        <v>0</v>
      </c>
      <c r="G4132" s="296">
        <f t="shared" si="1242"/>
        <v>0</v>
      </c>
    </row>
    <row r="4133" spans="1:7" s="232" customFormat="1" ht="24" customHeight="1" x14ac:dyDescent="0.2">
      <c r="A4133" s="229" t="str">
        <f t="shared" si="1238"/>
        <v/>
      </c>
      <c r="B4133" s="227">
        <f t="shared" si="1239"/>
        <v>0</v>
      </c>
      <c r="C4133" s="228"/>
      <c r="D4133" s="229" t="str">
        <f t="shared" si="1240"/>
        <v/>
      </c>
      <c r="E4133" s="230"/>
      <c r="F4133" s="231">
        <f t="shared" si="1241"/>
        <v>0</v>
      </c>
      <c r="G4133" s="296">
        <f t="shared" si="1242"/>
        <v>0</v>
      </c>
    </row>
    <row r="4134" spans="1:7" s="232" customFormat="1" ht="24" customHeight="1" x14ac:dyDescent="0.2">
      <c r="A4134" s="229" t="str">
        <f t="shared" si="1238"/>
        <v/>
      </c>
      <c r="B4134" s="227">
        <f t="shared" si="1239"/>
        <v>0</v>
      </c>
      <c r="C4134" s="228"/>
      <c r="D4134" s="229" t="str">
        <f t="shared" si="1240"/>
        <v/>
      </c>
      <c r="E4134" s="230"/>
      <c r="F4134" s="231">
        <f t="shared" si="1241"/>
        <v>0</v>
      </c>
      <c r="G4134" s="296">
        <f t="shared" si="1242"/>
        <v>0</v>
      </c>
    </row>
    <row r="4135" spans="1:7" s="232" customFormat="1" ht="24" customHeight="1" x14ac:dyDescent="0.2">
      <c r="A4135" s="229" t="str">
        <f t="shared" si="1238"/>
        <v/>
      </c>
      <c r="B4135" s="227">
        <f t="shared" si="1239"/>
        <v>0</v>
      </c>
      <c r="C4135" s="228"/>
      <c r="D4135" s="229" t="str">
        <f t="shared" si="1240"/>
        <v/>
      </c>
      <c r="E4135" s="230"/>
      <c r="F4135" s="231">
        <f t="shared" si="1241"/>
        <v>0</v>
      </c>
      <c r="G4135" s="296">
        <f t="shared" si="1242"/>
        <v>0</v>
      </c>
    </row>
    <row r="4136" spans="1:7" s="232" customFormat="1" ht="24" customHeight="1" x14ac:dyDescent="0.2">
      <c r="A4136" s="229" t="str">
        <f t="shared" si="1238"/>
        <v/>
      </c>
      <c r="B4136" s="227">
        <f t="shared" si="1239"/>
        <v>0</v>
      </c>
      <c r="C4136" s="228"/>
      <c r="D4136" s="229" t="str">
        <f t="shared" si="1240"/>
        <v/>
      </c>
      <c r="E4136" s="230"/>
      <c r="F4136" s="231">
        <f t="shared" si="1241"/>
        <v>0</v>
      </c>
      <c r="G4136" s="296">
        <f t="shared" si="1242"/>
        <v>0</v>
      </c>
    </row>
    <row r="4137" spans="1:7" ht="24" customHeight="1" x14ac:dyDescent="0.2">
      <c r="A4137" s="297"/>
      <c r="B4137" s="97"/>
      <c r="C4137" s="97"/>
      <c r="D4137" s="103"/>
      <c r="E4137" s="104"/>
      <c r="F4137" s="368" t="s">
        <v>32</v>
      </c>
      <c r="G4137" s="298">
        <f>SUBTOTAL(9,G4129:G4136)</f>
        <v>0</v>
      </c>
    </row>
    <row r="4138" spans="1:7" ht="24" customHeight="1" x14ac:dyDescent="0.2">
      <c r="A4138" s="297"/>
      <c r="B4138" s="97"/>
      <c r="C4138" s="366" t="s">
        <v>606</v>
      </c>
      <c r="D4138" s="103"/>
      <c r="E4138" s="104"/>
      <c r="F4138" s="105"/>
      <c r="G4138" s="299"/>
    </row>
    <row r="4139" spans="1:7" s="232" customFormat="1" ht="24" customHeight="1" x14ac:dyDescent="0.2">
      <c r="A4139" s="229" t="str">
        <f t="shared" ref="A4139:A4147" si="1243">IFERROR(VLOOKUP(C4139,Tabla_Insumos,4,FALSE),"")</f>
        <v/>
      </c>
      <c r="B4139" s="227" t="str">
        <f t="shared" ref="B4139:B4147" si="1244">IFERROR(VLOOKUP(C4139,Tabla_Insumos,5,FALSE),"")</f>
        <v/>
      </c>
      <c r="C4139" s="228"/>
      <c r="D4139" s="229" t="str">
        <f t="shared" ref="D4139:D4147" si="1245">IFERROR(VLOOKUP(C4139,Tabla_Insumos,2,FALSE),"")</f>
        <v/>
      </c>
      <c r="E4139" s="230"/>
      <c r="F4139" s="231">
        <f t="shared" ref="F4139:F4147" si="1246">IFERROR(VLOOKUP(C4139,Tabla_Insumos,3,FALSE),0)</f>
        <v>0</v>
      </c>
      <c r="G4139" s="296">
        <f t="shared" ref="G4139:G4147" si="1247">ROUND(E4139*F4139,2)</f>
        <v>0</v>
      </c>
    </row>
    <row r="4140" spans="1:7" s="232" customFormat="1" ht="24" customHeight="1" x14ac:dyDescent="0.2">
      <c r="A4140" s="229" t="str">
        <f t="shared" si="1243"/>
        <v/>
      </c>
      <c r="B4140" s="227" t="str">
        <f t="shared" si="1244"/>
        <v/>
      </c>
      <c r="C4140" s="228"/>
      <c r="D4140" s="229" t="str">
        <f t="shared" si="1245"/>
        <v/>
      </c>
      <c r="E4140" s="230"/>
      <c r="F4140" s="231">
        <f t="shared" si="1246"/>
        <v>0</v>
      </c>
      <c r="G4140" s="296">
        <f t="shared" si="1247"/>
        <v>0</v>
      </c>
    </row>
    <row r="4141" spans="1:7" s="232" customFormat="1" ht="24" customHeight="1" x14ac:dyDescent="0.2">
      <c r="A4141" s="229" t="str">
        <f t="shared" si="1243"/>
        <v/>
      </c>
      <c r="B4141" s="227" t="str">
        <f t="shared" si="1244"/>
        <v/>
      </c>
      <c r="C4141" s="228"/>
      <c r="D4141" s="229" t="str">
        <f t="shared" si="1245"/>
        <v/>
      </c>
      <c r="E4141" s="230"/>
      <c r="F4141" s="231">
        <f t="shared" si="1246"/>
        <v>0</v>
      </c>
      <c r="G4141" s="296">
        <f t="shared" si="1247"/>
        <v>0</v>
      </c>
    </row>
    <row r="4142" spans="1:7" s="232" customFormat="1" ht="24" customHeight="1" x14ac:dyDescent="0.2">
      <c r="A4142" s="229" t="str">
        <f t="shared" si="1243"/>
        <v/>
      </c>
      <c r="B4142" s="227" t="str">
        <f t="shared" si="1244"/>
        <v/>
      </c>
      <c r="C4142" s="228"/>
      <c r="D4142" s="229" t="str">
        <f t="shared" si="1245"/>
        <v/>
      </c>
      <c r="E4142" s="230"/>
      <c r="F4142" s="231">
        <f t="shared" si="1246"/>
        <v>0</v>
      </c>
      <c r="G4142" s="296">
        <f t="shared" si="1247"/>
        <v>0</v>
      </c>
    </row>
    <row r="4143" spans="1:7" s="232" customFormat="1" ht="24" customHeight="1" x14ac:dyDescent="0.2">
      <c r="A4143" s="229" t="str">
        <f t="shared" si="1243"/>
        <v/>
      </c>
      <c r="B4143" s="227" t="str">
        <f t="shared" si="1244"/>
        <v/>
      </c>
      <c r="C4143" s="228"/>
      <c r="D4143" s="229" t="str">
        <f t="shared" si="1245"/>
        <v/>
      </c>
      <c r="E4143" s="230"/>
      <c r="F4143" s="231">
        <f t="shared" si="1246"/>
        <v>0</v>
      </c>
      <c r="G4143" s="296">
        <f t="shared" si="1247"/>
        <v>0</v>
      </c>
    </row>
    <row r="4144" spans="1:7" s="232" customFormat="1" ht="24" customHeight="1" x14ac:dyDescent="0.2">
      <c r="A4144" s="229" t="str">
        <f t="shared" si="1243"/>
        <v/>
      </c>
      <c r="B4144" s="227" t="str">
        <f t="shared" si="1244"/>
        <v/>
      </c>
      <c r="C4144" s="228"/>
      <c r="D4144" s="229" t="str">
        <f t="shared" si="1245"/>
        <v/>
      </c>
      <c r="E4144" s="230"/>
      <c r="F4144" s="231">
        <f t="shared" si="1246"/>
        <v>0</v>
      </c>
      <c r="G4144" s="296">
        <f t="shared" si="1247"/>
        <v>0</v>
      </c>
    </row>
    <row r="4145" spans="1:7" s="232" customFormat="1" ht="24" customHeight="1" x14ac:dyDescent="0.2">
      <c r="A4145" s="229" t="str">
        <f t="shared" si="1243"/>
        <v/>
      </c>
      <c r="B4145" s="227" t="str">
        <f t="shared" si="1244"/>
        <v/>
      </c>
      <c r="C4145" s="228"/>
      <c r="D4145" s="229" t="str">
        <f t="shared" si="1245"/>
        <v/>
      </c>
      <c r="E4145" s="230"/>
      <c r="F4145" s="231">
        <f t="shared" si="1246"/>
        <v>0</v>
      </c>
      <c r="G4145" s="296">
        <f t="shared" si="1247"/>
        <v>0</v>
      </c>
    </row>
    <row r="4146" spans="1:7" s="232" customFormat="1" ht="24" customHeight="1" x14ac:dyDescent="0.2">
      <c r="A4146" s="229" t="str">
        <f t="shared" si="1243"/>
        <v/>
      </c>
      <c r="B4146" s="227" t="str">
        <f t="shared" si="1244"/>
        <v/>
      </c>
      <c r="C4146" s="228"/>
      <c r="D4146" s="229" t="str">
        <f t="shared" si="1245"/>
        <v/>
      </c>
      <c r="E4146" s="230"/>
      <c r="F4146" s="231">
        <f t="shared" si="1246"/>
        <v>0</v>
      </c>
      <c r="G4146" s="296">
        <f t="shared" si="1247"/>
        <v>0</v>
      </c>
    </row>
    <row r="4147" spans="1:7" s="232" customFormat="1" ht="24" customHeight="1" x14ac:dyDescent="0.2">
      <c r="A4147" s="229" t="str">
        <f t="shared" si="1243"/>
        <v/>
      </c>
      <c r="B4147" s="227" t="str">
        <f t="shared" si="1244"/>
        <v/>
      </c>
      <c r="C4147" s="228"/>
      <c r="D4147" s="229" t="str">
        <f t="shared" si="1245"/>
        <v/>
      </c>
      <c r="E4147" s="230"/>
      <c r="F4147" s="231">
        <f t="shared" si="1246"/>
        <v>0</v>
      </c>
      <c r="G4147" s="296">
        <f t="shared" si="1247"/>
        <v>0</v>
      </c>
    </row>
    <row r="4148" spans="1:7" ht="24" customHeight="1" x14ac:dyDescent="0.2">
      <c r="A4148" s="300"/>
      <c r="B4148" s="103"/>
      <c r="C4148" s="97"/>
      <c r="D4148" s="103"/>
      <c r="E4148" s="104"/>
      <c r="F4148" s="368" t="s">
        <v>33</v>
      </c>
      <c r="G4148" s="298">
        <f>SUBTOTAL(9,G4139:G4147)</f>
        <v>0</v>
      </c>
    </row>
    <row r="4149" spans="1:7" ht="24" customHeight="1" x14ac:dyDescent="0.2">
      <c r="A4149" s="301"/>
      <c r="B4149" s="103"/>
      <c r="C4149" s="97"/>
      <c r="D4149" s="103"/>
      <c r="E4149" s="104"/>
      <c r="F4149" s="105"/>
      <c r="G4149" s="299"/>
    </row>
    <row r="4150" spans="1:7" ht="24" customHeight="1" x14ac:dyDescent="0.2">
      <c r="A4150" s="302" t="str">
        <f>B4108</f>
        <v/>
      </c>
      <c r="B4150" s="303" t="str">
        <f>C4108</f>
        <v/>
      </c>
      <c r="C4150" s="111"/>
      <c r="D4150" s="111" t="s">
        <v>34</v>
      </c>
      <c r="E4150" s="112"/>
      <c r="F4150" s="305" t="s">
        <v>35</v>
      </c>
      <c r="G4150" s="304">
        <f>SUBTOTAL(9,G4113:G4149)</f>
        <v>0</v>
      </c>
    </row>
    <row r="4152" spans="1:7" ht="24" customHeight="1" x14ac:dyDescent="0.2">
      <c r="A4152" s="284" t="s">
        <v>37</v>
      </c>
      <c r="B4152" s="285"/>
      <c r="C4152" s="285"/>
      <c r="D4152" s="285"/>
      <c r="E4152" s="285"/>
      <c r="F4152" s="285"/>
      <c r="G4152" s="286"/>
    </row>
    <row r="4153" spans="1:7" ht="24" customHeight="1" x14ac:dyDescent="0.2">
      <c r="A4153" s="287" t="s">
        <v>602</v>
      </c>
      <c r="B4153" s="99" t="str">
        <f>Comitente</f>
        <v>DIRECCION PROVINCIAL REDES DE GAS</v>
      </c>
      <c r="C4153" s="94"/>
      <c r="D4153" s="100"/>
      <c r="E4153" s="100"/>
      <c r="F4153" s="101"/>
      <c r="G4153" s="288"/>
    </row>
    <row r="4154" spans="1:7" ht="24" customHeight="1" x14ac:dyDescent="0.2">
      <c r="A4154" s="287" t="s">
        <v>603</v>
      </c>
      <c r="B4154" s="99">
        <f>Contratista</f>
        <v>0</v>
      </c>
      <c r="C4154" s="95"/>
      <c r="D4154" s="95"/>
      <c r="E4154" s="95"/>
      <c r="F4154" s="102"/>
      <c r="G4154" s="289"/>
    </row>
    <row r="4155" spans="1:7" ht="24" customHeight="1" x14ac:dyDescent="0.2">
      <c r="A4155" s="287" t="s">
        <v>24</v>
      </c>
      <c r="B4155" s="99" t="str">
        <f>Obra</f>
        <v>“SERVICIO de MANTENIMIENTO de las INSTALACIONES de GAS en los ESTABLECIMIENTOS EDUCATIVOS”</v>
      </c>
      <c r="C4155" s="95"/>
      <c r="D4155" s="95"/>
      <c r="E4155" s="95"/>
      <c r="F4155" s="102" t="s">
        <v>38</v>
      </c>
      <c r="G4155" s="290">
        <f>Fecha_Base</f>
        <v>0</v>
      </c>
    </row>
    <row r="4156" spans="1:7" ht="24" customHeight="1" x14ac:dyDescent="0.2">
      <c r="A4156" s="291" t="s">
        <v>601</v>
      </c>
      <c r="B4156" s="96" t="str">
        <f>Ubicación</f>
        <v>DEPARTAMENTO JACHAL A</v>
      </c>
      <c r="C4156" s="96"/>
      <c r="D4156" s="103"/>
      <c r="E4156" s="104"/>
      <c r="F4156" s="105"/>
      <c r="G4156" s="292"/>
    </row>
    <row r="4157" spans="1:7" ht="24" customHeight="1" x14ac:dyDescent="0.2">
      <c r="A4157" s="291" t="s">
        <v>39</v>
      </c>
      <c r="B4157" s="106" t="str">
        <f>IFERROR(VALUE(LEFT(B4158,FIND(".",B4158)-1)),"")</f>
        <v/>
      </c>
      <c r="C4157" s="97" t="str">
        <f>IFERROR(VLOOKUP(B4157,Tabla_CyP,2,FALSE),"")</f>
        <v/>
      </c>
      <c r="D4157" s="97"/>
      <c r="E4157" s="104"/>
      <c r="F4157" s="105"/>
      <c r="G4157" s="292"/>
    </row>
    <row r="4158" spans="1:7" ht="24" customHeight="1" x14ac:dyDescent="0.2">
      <c r="A4158" s="291" t="s">
        <v>25</v>
      </c>
      <c r="B4158" s="107" t="str">
        <f>IFERROR(VLOOKUP(COUNTIF($A$1:A4158,"ANALISIS DE PRECIOS"),Tabla_NumeroItem,2,FALSE),"")</f>
        <v/>
      </c>
      <c r="C4158" s="97" t="str">
        <f>IFERROR(VLOOKUP(B4158,Tabla_CyP,2,FALSE),"")</f>
        <v/>
      </c>
      <c r="D4158" s="103"/>
      <c r="E4158" s="104"/>
      <c r="F4158" s="102" t="s">
        <v>26</v>
      </c>
      <c r="G4158" s="293" t="str">
        <f>IFERROR(VLOOKUP(B4158,Tabla_CyP,4,FALSE),"")</f>
        <v/>
      </c>
    </row>
    <row r="4159" spans="1:7" ht="24" customHeight="1" x14ac:dyDescent="0.2">
      <c r="A4159" s="291"/>
      <c r="B4159" s="96"/>
      <c r="C4159" s="97"/>
      <c r="D4159" s="103"/>
      <c r="E4159" s="104"/>
      <c r="F4159" s="105"/>
      <c r="G4159" s="292"/>
    </row>
    <row r="4160" spans="1:7" ht="24" customHeight="1" x14ac:dyDescent="0.2">
      <c r="A4160" s="389" t="s">
        <v>507</v>
      </c>
      <c r="B4160" s="390"/>
      <c r="C4160" s="391" t="s">
        <v>0</v>
      </c>
      <c r="D4160" s="391" t="s">
        <v>27</v>
      </c>
      <c r="E4160" s="393" t="s">
        <v>28</v>
      </c>
      <c r="F4160" s="387" t="s">
        <v>29</v>
      </c>
      <c r="G4160" s="387" t="s">
        <v>30</v>
      </c>
    </row>
    <row r="4161" spans="1:123" s="109" customFormat="1" ht="24" customHeight="1" x14ac:dyDescent="0.2">
      <c r="A4161" s="108" t="s">
        <v>508</v>
      </c>
      <c r="B4161" s="108" t="s">
        <v>509</v>
      </c>
      <c r="C4161" s="392"/>
      <c r="D4161" s="392"/>
      <c r="E4161" s="394"/>
      <c r="F4161" s="388"/>
      <c r="G4161" s="388"/>
      <c r="H4161" s="233"/>
      <c r="I4161" s="233"/>
      <c r="J4161" s="233"/>
      <c r="K4161" s="233"/>
      <c r="L4161" s="233"/>
      <c r="M4161" s="233"/>
      <c r="N4161" s="233"/>
      <c r="O4161" s="233"/>
      <c r="P4161" s="233"/>
      <c r="Q4161" s="233"/>
      <c r="R4161" s="233"/>
      <c r="S4161" s="233"/>
      <c r="T4161" s="233"/>
      <c r="U4161" s="233"/>
      <c r="V4161" s="233"/>
      <c r="W4161" s="233"/>
      <c r="X4161" s="233"/>
      <c r="Y4161" s="233"/>
      <c r="Z4161" s="233"/>
      <c r="AA4161" s="233"/>
      <c r="AB4161" s="233"/>
      <c r="AC4161" s="233"/>
      <c r="AD4161" s="233"/>
      <c r="AE4161" s="233"/>
      <c r="AF4161" s="233"/>
      <c r="AG4161" s="233"/>
      <c r="AH4161" s="233"/>
      <c r="AI4161" s="233"/>
      <c r="AJ4161" s="233"/>
      <c r="AK4161" s="233"/>
      <c r="AL4161" s="233"/>
      <c r="AM4161" s="233"/>
      <c r="AN4161" s="233"/>
      <c r="AO4161" s="233"/>
      <c r="AP4161" s="233"/>
      <c r="AQ4161" s="233"/>
      <c r="AR4161" s="233"/>
      <c r="AS4161" s="233"/>
      <c r="AT4161" s="233"/>
      <c r="AU4161" s="233"/>
      <c r="AV4161" s="233"/>
      <c r="AW4161" s="233"/>
      <c r="AX4161" s="233"/>
      <c r="AY4161" s="233"/>
      <c r="AZ4161" s="233"/>
      <c r="BA4161" s="233"/>
      <c r="BB4161" s="233"/>
      <c r="BC4161" s="233"/>
      <c r="BD4161" s="233"/>
      <c r="BE4161" s="233"/>
      <c r="BF4161" s="233"/>
      <c r="BG4161" s="233"/>
      <c r="BH4161" s="233"/>
      <c r="BI4161" s="233"/>
      <c r="BJ4161" s="233"/>
      <c r="BK4161" s="233"/>
      <c r="BL4161" s="233"/>
      <c r="BM4161" s="233"/>
      <c r="BN4161" s="233"/>
      <c r="BO4161" s="233"/>
      <c r="BP4161" s="233"/>
      <c r="BQ4161" s="233"/>
      <c r="BR4161" s="233"/>
      <c r="BS4161" s="233"/>
      <c r="BT4161" s="233"/>
      <c r="BU4161" s="233"/>
      <c r="BV4161" s="233"/>
      <c r="BW4161" s="233"/>
      <c r="BX4161" s="233"/>
      <c r="BY4161" s="233"/>
      <c r="BZ4161" s="233"/>
      <c r="CA4161" s="233"/>
      <c r="CB4161" s="233"/>
      <c r="CC4161" s="233"/>
      <c r="CD4161" s="233"/>
      <c r="CE4161" s="233"/>
      <c r="CF4161" s="233"/>
      <c r="CG4161" s="233"/>
      <c r="CH4161" s="233"/>
      <c r="CI4161" s="233"/>
      <c r="CJ4161" s="233"/>
      <c r="CK4161" s="233"/>
      <c r="CL4161" s="233"/>
      <c r="CM4161" s="233"/>
      <c r="CN4161" s="233"/>
      <c r="CO4161" s="233"/>
      <c r="CP4161" s="233"/>
      <c r="CQ4161" s="233"/>
      <c r="CR4161" s="233"/>
      <c r="CS4161" s="233"/>
      <c r="CT4161" s="233"/>
      <c r="CU4161" s="233"/>
      <c r="CV4161" s="233"/>
      <c r="CW4161" s="233"/>
      <c r="CX4161" s="233"/>
      <c r="CY4161" s="233"/>
      <c r="CZ4161" s="233"/>
      <c r="DA4161" s="233"/>
      <c r="DB4161" s="233"/>
      <c r="DC4161" s="233"/>
      <c r="DD4161" s="233"/>
      <c r="DE4161" s="233"/>
      <c r="DF4161" s="233"/>
      <c r="DG4161" s="233"/>
      <c r="DH4161" s="233"/>
      <c r="DI4161" s="233"/>
      <c r="DJ4161" s="233"/>
      <c r="DK4161" s="233"/>
      <c r="DL4161" s="233"/>
      <c r="DM4161" s="233"/>
      <c r="DN4161" s="233"/>
      <c r="DO4161" s="233"/>
      <c r="DP4161" s="233"/>
      <c r="DQ4161" s="233"/>
      <c r="DR4161" s="233"/>
      <c r="DS4161" s="233"/>
    </row>
    <row r="4162" spans="1:123" ht="24" customHeight="1" x14ac:dyDescent="0.2">
      <c r="A4162" s="369"/>
      <c r="B4162" s="110"/>
      <c r="C4162" s="367" t="s">
        <v>604</v>
      </c>
      <c r="D4162" s="111"/>
      <c r="E4162" s="112"/>
      <c r="F4162" s="113"/>
      <c r="G4162" s="295"/>
    </row>
    <row r="4163" spans="1:123" s="232" customFormat="1" ht="24" customHeight="1" x14ac:dyDescent="0.2">
      <c r="A4163" s="229" t="str">
        <f t="shared" ref="A4163:A4176" si="1248">IFERROR(VLOOKUP(C4163,Tabla_Insumos,4,FALSE),"")</f>
        <v/>
      </c>
      <c r="B4163" s="227" t="str">
        <f t="shared" ref="B4163:B4176" si="1249">IFERROR(VLOOKUP(C4163,Tabla_Insumos,5,FALSE),"")</f>
        <v/>
      </c>
      <c r="C4163" s="228"/>
      <c r="D4163" s="229" t="str">
        <f t="shared" ref="D4163:D4176" si="1250">IFERROR(VLOOKUP(C4163,Tabla_Insumos,2,FALSE),"")</f>
        <v/>
      </c>
      <c r="E4163" s="230"/>
      <c r="F4163" s="231">
        <f t="shared" ref="F4163:F4176" si="1251">IFERROR(VLOOKUP(C4163,Tabla_Insumos,3,FALSE),0)</f>
        <v>0</v>
      </c>
      <c r="G4163" s="296">
        <f>ROUND(E4163*F4163,2)</f>
        <v>0</v>
      </c>
    </row>
    <row r="4164" spans="1:123" s="232" customFormat="1" ht="24" customHeight="1" x14ac:dyDescent="0.2">
      <c r="A4164" s="229" t="str">
        <f t="shared" si="1248"/>
        <v/>
      </c>
      <c r="B4164" s="227" t="str">
        <f t="shared" si="1249"/>
        <v/>
      </c>
      <c r="C4164" s="228"/>
      <c r="D4164" s="229" t="str">
        <f t="shared" si="1250"/>
        <v/>
      </c>
      <c r="E4164" s="230"/>
      <c r="F4164" s="231">
        <f t="shared" si="1251"/>
        <v>0</v>
      </c>
      <c r="G4164" s="296">
        <f t="shared" ref="G4164:G4176" si="1252">ROUND(E4164*F4164,2)</f>
        <v>0</v>
      </c>
    </row>
    <row r="4165" spans="1:123" s="232" customFormat="1" ht="24" customHeight="1" x14ac:dyDescent="0.2">
      <c r="A4165" s="229" t="str">
        <f t="shared" si="1248"/>
        <v/>
      </c>
      <c r="B4165" s="227" t="str">
        <f t="shared" si="1249"/>
        <v/>
      </c>
      <c r="C4165" s="228"/>
      <c r="D4165" s="229" t="str">
        <f t="shared" si="1250"/>
        <v/>
      </c>
      <c r="E4165" s="230"/>
      <c r="F4165" s="231">
        <f t="shared" si="1251"/>
        <v>0</v>
      </c>
      <c r="G4165" s="296">
        <f t="shared" si="1252"/>
        <v>0</v>
      </c>
    </row>
    <row r="4166" spans="1:123" s="232" customFormat="1" ht="24" customHeight="1" x14ac:dyDescent="0.2">
      <c r="A4166" s="229" t="str">
        <f t="shared" si="1248"/>
        <v/>
      </c>
      <c r="B4166" s="227" t="str">
        <f t="shared" si="1249"/>
        <v/>
      </c>
      <c r="C4166" s="228"/>
      <c r="D4166" s="229" t="str">
        <f t="shared" si="1250"/>
        <v/>
      </c>
      <c r="E4166" s="230"/>
      <c r="F4166" s="231">
        <f t="shared" si="1251"/>
        <v>0</v>
      </c>
      <c r="G4166" s="296">
        <f t="shared" si="1252"/>
        <v>0</v>
      </c>
    </row>
    <row r="4167" spans="1:123" s="232" customFormat="1" ht="24" customHeight="1" x14ac:dyDescent="0.2">
      <c r="A4167" s="229" t="str">
        <f t="shared" si="1248"/>
        <v/>
      </c>
      <c r="B4167" s="227" t="str">
        <f t="shared" si="1249"/>
        <v/>
      </c>
      <c r="C4167" s="228"/>
      <c r="D4167" s="229" t="str">
        <f t="shared" si="1250"/>
        <v/>
      </c>
      <c r="E4167" s="230"/>
      <c r="F4167" s="231">
        <f t="shared" si="1251"/>
        <v>0</v>
      </c>
      <c r="G4167" s="296">
        <f t="shared" si="1252"/>
        <v>0</v>
      </c>
    </row>
    <row r="4168" spans="1:123" s="232" customFormat="1" ht="24" customHeight="1" x14ac:dyDescent="0.2">
      <c r="A4168" s="229" t="str">
        <f t="shared" si="1248"/>
        <v/>
      </c>
      <c r="B4168" s="227" t="str">
        <f t="shared" si="1249"/>
        <v/>
      </c>
      <c r="C4168" s="228"/>
      <c r="D4168" s="229" t="str">
        <f t="shared" si="1250"/>
        <v/>
      </c>
      <c r="E4168" s="230"/>
      <c r="F4168" s="231">
        <f t="shared" si="1251"/>
        <v>0</v>
      </c>
      <c r="G4168" s="296">
        <f t="shared" si="1252"/>
        <v>0</v>
      </c>
    </row>
    <row r="4169" spans="1:123" s="232" customFormat="1" ht="24" customHeight="1" x14ac:dyDescent="0.2">
      <c r="A4169" s="229" t="str">
        <f t="shared" si="1248"/>
        <v/>
      </c>
      <c r="B4169" s="227" t="str">
        <f t="shared" si="1249"/>
        <v/>
      </c>
      <c r="C4169" s="228"/>
      <c r="D4169" s="229" t="str">
        <f t="shared" si="1250"/>
        <v/>
      </c>
      <c r="E4169" s="230"/>
      <c r="F4169" s="231">
        <f t="shared" si="1251"/>
        <v>0</v>
      </c>
      <c r="G4169" s="296">
        <f t="shared" si="1252"/>
        <v>0</v>
      </c>
    </row>
    <row r="4170" spans="1:123" s="232" customFormat="1" ht="24" customHeight="1" x14ac:dyDescent="0.2">
      <c r="A4170" s="229" t="str">
        <f t="shared" si="1248"/>
        <v/>
      </c>
      <c r="B4170" s="227" t="str">
        <f t="shared" si="1249"/>
        <v/>
      </c>
      <c r="C4170" s="228"/>
      <c r="D4170" s="229" t="str">
        <f t="shared" si="1250"/>
        <v/>
      </c>
      <c r="E4170" s="230"/>
      <c r="F4170" s="231">
        <f t="shared" si="1251"/>
        <v>0</v>
      </c>
      <c r="G4170" s="296">
        <f t="shared" si="1252"/>
        <v>0</v>
      </c>
    </row>
    <row r="4171" spans="1:123" s="232" customFormat="1" ht="24" customHeight="1" x14ac:dyDescent="0.2">
      <c r="A4171" s="229" t="str">
        <f t="shared" si="1248"/>
        <v/>
      </c>
      <c r="B4171" s="227" t="str">
        <f t="shared" si="1249"/>
        <v/>
      </c>
      <c r="C4171" s="228"/>
      <c r="D4171" s="229" t="str">
        <f t="shared" si="1250"/>
        <v/>
      </c>
      <c r="E4171" s="230"/>
      <c r="F4171" s="231">
        <f t="shared" si="1251"/>
        <v>0</v>
      </c>
      <c r="G4171" s="296">
        <f t="shared" si="1252"/>
        <v>0</v>
      </c>
    </row>
    <row r="4172" spans="1:123" s="232" customFormat="1" ht="24" customHeight="1" x14ac:dyDescent="0.2">
      <c r="A4172" s="229" t="str">
        <f t="shared" si="1248"/>
        <v/>
      </c>
      <c r="B4172" s="227" t="str">
        <f t="shared" si="1249"/>
        <v/>
      </c>
      <c r="C4172" s="228"/>
      <c r="D4172" s="229" t="str">
        <f t="shared" si="1250"/>
        <v/>
      </c>
      <c r="E4172" s="230"/>
      <c r="F4172" s="231">
        <f t="shared" si="1251"/>
        <v>0</v>
      </c>
      <c r="G4172" s="296">
        <f t="shared" si="1252"/>
        <v>0</v>
      </c>
    </row>
    <row r="4173" spans="1:123" s="232" customFormat="1" ht="24" customHeight="1" x14ac:dyDescent="0.2">
      <c r="A4173" s="229" t="str">
        <f t="shared" si="1248"/>
        <v/>
      </c>
      <c r="B4173" s="227" t="str">
        <f t="shared" si="1249"/>
        <v/>
      </c>
      <c r="C4173" s="228"/>
      <c r="D4173" s="229" t="str">
        <f t="shared" si="1250"/>
        <v/>
      </c>
      <c r="E4173" s="230"/>
      <c r="F4173" s="231">
        <f t="shared" si="1251"/>
        <v>0</v>
      </c>
      <c r="G4173" s="296">
        <f t="shared" si="1252"/>
        <v>0</v>
      </c>
    </row>
    <row r="4174" spans="1:123" s="232" customFormat="1" ht="24" customHeight="1" x14ac:dyDescent="0.2">
      <c r="A4174" s="229" t="str">
        <f t="shared" si="1248"/>
        <v/>
      </c>
      <c r="B4174" s="227" t="str">
        <f t="shared" si="1249"/>
        <v/>
      </c>
      <c r="C4174" s="228"/>
      <c r="D4174" s="229" t="str">
        <f t="shared" si="1250"/>
        <v/>
      </c>
      <c r="E4174" s="230"/>
      <c r="F4174" s="231">
        <f t="shared" si="1251"/>
        <v>0</v>
      </c>
      <c r="G4174" s="296">
        <f t="shared" si="1252"/>
        <v>0</v>
      </c>
    </row>
    <row r="4175" spans="1:123" s="232" customFormat="1" ht="24" customHeight="1" x14ac:dyDescent="0.2">
      <c r="A4175" s="229" t="str">
        <f t="shared" si="1248"/>
        <v/>
      </c>
      <c r="B4175" s="227" t="str">
        <f t="shared" si="1249"/>
        <v/>
      </c>
      <c r="C4175" s="228"/>
      <c r="D4175" s="229" t="str">
        <f t="shared" si="1250"/>
        <v/>
      </c>
      <c r="E4175" s="230"/>
      <c r="F4175" s="231">
        <f t="shared" si="1251"/>
        <v>0</v>
      </c>
      <c r="G4175" s="296">
        <f t="shared" si="1252"/>
        <v>0</v>
      </c>
    </row>
    <row r="4176" spans="1:123" s="232" customFormat="1" ht="24" customHeight="1" x14ac:dyDescent="0.2">
      <c r="A4176" s="229" t="str">
        <f t="shared" si="1248"/>
        <v/>
      </c>
      <c r="B4176" s="227" t="str">
        <f t="shared" si="1249"/>
        <v/>
      </c>
      <c r="C4176" s="228"/>
      <c r="D4176" s="229" t="str">
        <f t="shared" si="1250"/>
        <v/>
      </c>
      <c r="E4176" s="230"/>
      <c r="F4176" s="231">
        <f t="shared" si="1251"/>
        <v>0</v>
      </c>
      <c r="G4176" s="296">
        <f t="shared" si="1252"/>
        <v>0</v>
      </c>
    </row>
    <row r="4177" spans="1:7" ht="24" customHeight="1" x14ac:dyDescent="0.2">
      <c r="A4177" s="297"/>
      <c r="B4177" s="97"/>
      <c r="C4177" s="97"/>
      <c r="D4177" s="103"/>
      <c r="E4177" s="104"/>
      <c r="F4177" s="368" t="s">
        <v>31</v>
      </c>
      <c r="G4177" s="298">
        <f>SUBTOTAL(9,G4163:G4176)</f>
        <v>0</v>
      </c>
    </row>
    <row r="4178" spans="1:7" ht="24" customHeight="1" x14ac:dyDescent="0.2">
      <c r="A4178" s="297"/>
      <c r="B4178" s="97"/>
      <c r="C4178" s="366" t="s">
        <v>605</v>
      </c>
      <c r="D4178" s="103"/>
      <c r="E4178" s="104"/>
      <c r="F4178" s="105"/>
      <c r="G4178" s="299"/>
    </row>
    <row r="4179" spans="1:7" s="232" customFormat="1" ht="24" customHeight="1" x14ac:dyDescent="0.2">
      <c r="A4179" s="229" t="str">
        <f t="shared" ref="A4179:A4186" si="1253">IFERROR(VLOOKUP(C4179,Tabla_Insumos,4,FALSE),"")</f>
        <v/>
      </c>
      <c r="B4179" s="227">
        <f t="shared" ref="B4179:B4186" si="1254">IFERROR(VLOOKUP(A4179,Tabla_Indices,5,FALSE),"")</f>
        <v>0</v>
      </c>
      <c r="C4179" s="228"/>
      <c r="D4179" s="229" t="str">
        <f t="shared" ref="D4179:D4186" si="1255">IFERROR(VLOOKUP(C4179,Tabla_Insumos,2,FALSE),"")</f>
        <v/>
      </c>
      <c r="E4179" s="230"/>
      <c r="F4179" s="231">
        <f t="shared" ref="F4179:F4186" si="1256">IFERROR(VLOOKUP(C4179,Tabla_Insumos,3,FALSE),0)</f>
        <v>0</v>
      </c>
      <c r="G4179" s="296">
        <f>ROUND(E4179*F4179,2)</f>
        <v>0</v>
      </c>
    </row>
    <row r="4180" spans="1:7" s="232" customFormat="1" ht="24" customHeight="1" x14ac:dyDescent="0.2">
      <c r="A4180" s="229" t="str">
        <f t="shared" si="1253"/>
        <v/>
      </c>
      <c r="B4180" s="227">
        <f t="shared" si="1254"/>
        <v>0</v>
      </c>
      <c r="C4180" s="228"/>
      <c r="D4180" s="229" t="str">
        <f t="shared" si="1255"/>
        <v/>
      </c>
      <c r="E4180" s="230"/>
      <c r="F4180" s="231">
        <f t="shared" si="1256"/>
        <v>0</v>
      </c>
      <c r="G4180" s="296">
        <f>ROUND(E4180*F4180,2)</f>
        <v>0</v>
      </c>
    </row>
    <row r="4181" spans="1:7" s="232" customFormat="1" ht="24" customHeight="1" x14ac:dyDescent="0.2">
      <c r="A4181" s="229" t="str">
        <f t="shared" si="1253"/>
        <v/>
      </c>
      <c r="B4181" s="227">
        <f t="shared" si="1254"/>
        <v>0</v>
      </c>
      <c r="C4181" s="228"/>
      <c r="D4181" s="229" t="str">
        <f t="shared" si="1255"/>
        <v/>
      </c>
      <c r="E4181" s="230"/>
      <c r="F4181" s="231">
        <f t="shared" si="1256"/>
        <v>0</v>
      </c>
      <c r="G4181" s="296">
        <f t="shared" ref="G4181:G4186" si="1257">ROUND(E4181*F4181,2)</f>
        <v>0</v>
      </c>
    </row>
    <row r="4182" spans="1:7" s="232" customFormat="1" ht="24" customHeight="1" x14ac:dyDescent="0.2">
      <c r="A4182" s="229" t="str">
        <f t="shared" si="1253"/>
        <v/>
      </c>
      <c r="B4182" s="227">
        <f t="shared" si="1254"/>
        <v>0</v>
      </c>
      <c r="C4182" s="228"/>
      <c r="D4182" s="229" t="str">
        <f t="shared" si="1255"/>
        <v/>
      </c>
      <c r="E4182" s="230"/>
      <c r="F4182" s="231">
        <f t="shared" si="1256"/>
        <v>0</v>
      </c>
      <c r="G4182" s="296">
        <f t="shared" si="1257"/>
        <v>0</v>
      </c>
    </row>
    <row r="4183" spans="1:7" s="232" customFormat="1" ht="24" customHeight="1" x14ac:dyDescent="0.2">
      <c r="A4183" s="229" t="str">
        <f t="shared" si="1253"/>
        <v/>
      </c>
      <c r="B4183" s="227">
        <f t="shared" si="1254"/>
        <v>0</v>
      </c>
      <c r="C4183" s="228"/>
      <c r="D4183" s="229" t="str">
        <f t="shared" si="1255"/>
        <v/>
      </c>
      <c r="E4183" s="230"/>
      <c r="F4183" s="231">
        <f t="shared" si="1256"/>
        <v>0</v>
      </c>
      <c r="G4183" s="296">
        <f t="shared" si="1257"/>
        <v>0</v>
      </c>
    </row>
    <row r="4184" spans="1:7" s="232" customFormat="1" ht="24" customHeight="1" x14ac:dyDescent="0.2">
      <c r="A4184" s="229" t="str">
        <f t="shared" si="1253"/>
        <v/>
      </c>
      <c r="B4184" s="227">
        <f t="shared" si="1254"/>
        <v>0</v>
      </c>
      <c r="C4184" s="228"/>
      <c r="D4184" s="229" t="str">
        <f t="shared" si="1255"/>
        <v/>
      </c>
      <c r="E4184" s="230"/>
      <c r="F4184" s="231">
        <f t="shared" si="1256"/>
        <v>0</v>
      </c>
      <c r="G4184" s="296">
        <f t="shared" si="1257"/>
        <v>0</v>
      </c>
    </row>
    <row r="4185" spans="1:7" s="232" customFormat="1" ht="24" customHeight="1" x14ac:dyDescent="0.2">
      <c r="A4185" s="229" t="str">
        <f t="shared" si="1253"/>
        <v/>
      </c>
      <c r="B4185" s="227">
        <f t="shared" si="1254"/>
        <v>0</v>
      </c>
      <c r="C4185" s="228"/>
      <c r="D4185" s="229" t="str">
        <f t="shared" si="1255"/>
        <v/>
      </c>
      <c r="E4185" s="230"/>
      <c r="F4185" s="231">
        <f t="shared" si="1256"/>
        <v>0</v>
      </c>
      <c r="G4185" s="296">
        <f t="shared" si="1257"/>
        <v>0</v>
      </c>
    </row>
    <row r="4186" spans="1:7" s="232" customFormat="1" ht="24" customHeight="1" x14ac:dyDescent="0.2">
      <c r="A4186" s="229" t="str">
        <f t="shared" si="1253"/>
        <v/>
      </c>
      <c r="B4186" s="227">
        <f t="shared" si="1254"/>
        <v>0</v>
      </c>
      <c r="C4186" s="228"/>
      <c r="D4186" s="229" t="str">
        <f t="shared" si="1255"/>
        <v/>
      </c>
      <c r="E4186" s="230"/>
      <c r="F4186" s="231">
        <f t="shared" si="1256"/>
        <v>0</v>
      </c>
      <c r="G4186" s="296">
        <f t="shared" si="1257"/>
        <v>0</v>
      </c>
    </row>
    <row r="4187" spans="1:7" ht="24" customHeight="1" x14ac:dyDescent="0.2">
      <c r="A4187" s="297"/>
      <c r="B4187" s="97"/>
      <c r="C4187" s="97"/>
      <c r="D4187" s="103"/>
      <c r="E4187" s="104"/>
      <c r="F4187" s="368" t="s">
        <v>32</v>
      </c>
      <c r="G4187" s="298">
        <f>SUBTOTAL(9,G4179:G4186)</f>
        <v>0</v>
      </c>
    </row>
    <row r="4188" spans="1:7" ht="24" customHeight="1" x14ac:dyDescent="0.2">
      <c r="A4188" s="297"/>
      <c r="B4188" s="97"/>
      <c r="C4188" s="366" t="s">
        <v>606</v>
      </c>
      <c r="D4188" s="103"/>
      <c r="E4188" s="104"/>
      <c r="F4188" s="105"/>
      <c r="G4188" s="299"/>
    </row>
    <row r="4189" spans="1:7" s="232" customFormat="1" ht="24" customHeight="1" x14ac:dyDescent="0.2">
      <c r="A4189" s="229" t="str">
        <f t="shared" ref="A4189:A4197" si="1258">IFERROR(VLOOKUP(C4189,Tabla_Insumos,4,FALSE),"")</f>
        <v/>
      </c>
      <c r="B4189" s="227" t="str">
        <f t="shared" ref="B4189:B4197" si="1259">IFERROR(VLOOKUP(C4189,Tabla_Insumos,5,FALSE),"")</f>
        <v/>
      </c>
      <c r="C4189" s="228"/>
      <c r="D4189" s="229" t="str">
        <f t="shared" ref="D4189:D4197" si="1260">IFERROR(VLOOKUP(C4189,Tabla_Insumos,2,FALSE),"")</f>
        <v/>
      </c>
      <c r="E4189" s="230"/>
      <c r="F4189" s="231">
        <f t="shared" ref="F4189:F4197" si="1261">IFERROR(VLOOKUP(C4189,Tabla_Insumos,3,FALSE),0)</f>
        <v>0</v>
      </c>
      <c r="G4189" s="296">
        <f t="shared" ref="G4189:G4197" si="1262">ROUND(E4189*F4189,2)</f>
        <v>0</v>
      </c>
    </row>
    <row r="4190" spans="1:7" s="232" customFormat="1" ht="24" customHeight="1" x14ac:dyDescent="0.2">
      <c r="A4190" s="229" t="str">
        <f t="shared" si="1258"/>
        <v/>
      </c>
      <c r="B4190" s="227" t="str">
        <f t="shared" si="1259"/>
        <v/>
      </c>
      <c r="C4190" s="228"/>
      <c r="D4190" s="229" t="str">
        <f t="shared" si="1260"/>
        <v/>
      </c>
      <c r="E4190" s="230"/>
      <c r="F4190" s="231">
        <f t="shared" si="1261"/>
        <v>0</v>
      </c>
      <c r="G4190" s="296">
        <f t="shared" si="1262"/>
        <v>0</v>
      </c>
    </row>
    <row r="4191" spans="1:7" s="232" customFormat="1" ht="24" customHeight="1" x14ac:dyDescent="0.2">
      <c r="A4191" s="229" t="str">
        <f t="shared" si="1258"/>
        <v/>
      </c>
      <c r="B4191" s="227" t="str">
        <f t="shared" si="1259"/>
        <v/>
      </c>
      <c r="C4191" s="228"/>
      <c r="D4191" s="229" t="str">
        <f t="shared" si="1260"/>
        <v/>
      </c>
      <c r="E4191" s="230"/>
      <c r="F4191" s="231">
        <f t="shared" si="1261"/>
        <v>0</v>
      </c>
      <c r="G4191" s="296">
        <f t="shared" si="1262"/>
        <v>0</v>
      </c>
    </row>
    <row r="4192" spans="1:7" s="232" customFormat="1" ht="24" customHeight="1" x14ac:dyDescent="0.2">
      <c r="A4192" s="229" t="str">
        <f t="shared" si="1258"/>
        <v/>
      </c>
      <c r="B4192" s="227" t="str">
        <f t="shared" si="1259"/>
        <v/>
      </c>
      <c r="C4192" s="228"/>
      <c r="D4192" s="229" t="str">
        <f t="shared" si="1260"/>
        <v/>
      </c>
      <c r="E4192" s="230"/>
      <c r="F4192" s="231">
        <f t="shared" si="1261"/>
        <v>0</v>
      </c>
      <c r="G4192" s="296">
        <f t="shared" si="1262"/>
        <v>0</v>
      </c>
    </row>
    <row r="4193" spans="1:7" s="232" customFormat="1" ht="24" customHeight="1" x14ac:dyDescent="0.2">
      <c r="A4193" s="229" t="str">
        <f t="shared" si="1258"/>
        <v/>
      </c>
      <c r="B4193" s="227" t="str">
        <f t="shared" si="1259"/>
        <v/>
      </c>
      <c r="C4193" s="228"/>
      <c r="D4193" s="229" t="str">
        <f t="shared" si="1260"/>
        <v/>
      </c>
      <c r="E4193" s="230"/>
      <c r="F4193" s="231">
        <f t="shared" si="1261"/>
        <v>0</v>
      </c>
      <c r="G4193" s="296">
        <f t="shared" si="1262"/>
        <v>0</v>
      </c>
    </row>
    <row r="4194" spans="1:7" s="232" customFormat="1" ht="24" customHeight="1" x14ac:dyDescent="0.2">
      <c r="A4194" s="229" t="str">
        <f t="shared" si="1258"/>
        <v/>
      </c>
      <c r="B4194" s="227" t="str">
        <f t="shared" si="1259"/>
        <v/>
      </c>
      <c r="C4194" s="228"/>
      <c r="D4194" s="229" t="str">
        <f t="shared" si="1260"/>
        <v/>
      </c>
      <c r="E4194" s="230"/>
      <c r="F4194" s="231">
        <f t="shared" si="1261"/>
        <v>0</v>
      </c>
      <c r="G4194" s="296">
        <f t="shared" si="1262"/>
        <v>0</v>
      </c>
    </row>
    <row r="4195" spans="1:7" s="232" customFormat="1" ht="24" customHeight="1" x14ac:dyDescent="0.2">
      <c r="A4195" s="229" t="str">
        <f t="shared" si="1258"/>
        <v/>
      </c>
      <c r="B4195" s="227" t="str">
        <f t="shared" si="1259"/>
        <v/>
      </c>
      <c r="C4195" s="228"/>
      <c r="D4195" s="229" t="str">
        <f t="shared" si="1260"/>
        <v/>
      </c>
      <c r="E4195" s="230"/>
      <c r="F4195" s="231">
        <f t="shared" si="1261"/>
        <v>0</v>
      </c>
      <c r="G4195" s="296">
        <f t="shared" si="1262"/>
        <v>0</v>
      </c>
    </row>
    <row r="4196" spans="1:7" s="232" customFormat="1" ht="24" customHeight="1" x14ac:dyDescent="0.2">
      <c r="A4196" s="229" t="str">
        <f t="shared" si="1258"/>
        <v/>
      </c>
      <c r="B4196" s="227" t="str">
        <f t="shared" si="1259"/>
        <v/>
      </c>
      <c r="C4196" s="228"/>
      <c r="D4196" s="229" t="str">
        <f t="shared" si="1260"/>
        <v/>
      </c>
      <c r="E4196" s="230"/>
      <c r="F4196" s="231">
        <f t="shared" si="1261"/>
        <v>0</v>
      </c>
      <c r="G4196" s="296">
        <f t="shared" si="1262"/>
        <v>0</v>
      </c>
    </row>
    <row r="4197" spans="1:7" s="232" customFormat="1" ht="24" customHeight="1" x14ac:dyDescent="0.2">
      <c r="A4197" s="229" t="str">
        <f t="shared" si="1258"/>
        <v/>
      </c>
      <c r="B4197" s="227" t="str">
        <f t="shared" si="1259"/>
        <v/>
      </c>
      <c r="C4197" s="228"/>
      <c r="D4197" s="229" t="str">
        <f t="shared" si="1260"/>
        <v/>
      </c>
      <c r="E4197" s="230"/>
      <c r="F4197" s="231">
        <f t="shared" si="1261"/>
        <v>0</v>
      </c>
      <c r="G4197" s="296">
        <f t="shared" si="1262"/>
        <v>0</v>
      </c>
    </row>
    <row r="4198" spans="1:7" ht="24" customHeight="1" x14ac:dyDescent="0.2">
      <c r="A4198" s="300"/>
      <c r="B4198" s="103"/>
      <c r="C4198" s="97"/>
      <c r="D4198" s="103"/>
      <c r="E4198" s="104"/>
      <c r="F4198" s="368" t="s">
        <v>33</v>
      </c>
      <c r="G4198" s="298">
        <f>SUBTOTAL(9,G4189:G4197)</f>
        <v>0</v>
      </c>
    </row>
    <row r="4199" spans="1:7" ht="24" customHeight="1" x14ac:dyDescent="0.2">
      <c r="A4199" s="301"/>
      <c r="B4199" s="103"/>
      <c r="C4199" s="97"/>
      <c r="D4199" s="103"/>
      <c r="E4199" s="104"/>
      <c r="F4199" s="105"/>
      <c r="G4199" s="299"/>
    </row>
    <row r="4200" spans="1:7" ht="24" customHeight="1" x14ac:dyDescent="0.2">
      <c r="A4200" s="302" t="str">
        <f>B4158</f>
        <v/>
      </c>
      <c r="B4200" s="303" t="str">
        <f>C4158</f>
        <v/>
      </c>
      <c r="C4200" s="111"/>
      <c r="D4200" s="111" t="s">
        <v>34</v>
      </c>
      <c r="E4200" s="112"/>
      <c r="F4200" s="305" t="s">
        <v>35</v>
      </c>
      <c r="G4200" s="304">
        <f>SUBTOTAL(9,G4163:G4199)</f>
        <v>0</v>
      </c>
    </row>
    <row r="4202" spans="1:7" ht="24" customHeight="1" x14ac:dyDescent="0.2">
      <c r="A4202" s="284" t="s">
        <v>37</v>
      </c>
      <c r="B4202" s="285"/>
      <c r="C4202" s="285"/>
      <c r="D4202" s="285"/>
      <c r="E4202" s="285"/>
      <c r="F4202" s="285"/>
      <c r="G4202" s="286"/>
    </row>
    <row r="4203" spans="1:7" ht="24" customHeight="1" x14ac:dyDescent="0.2">
      <c r="A4203" s="287" t="s">
        <v>602</v>
      </c>
      <c r="B4203" s="99" t="str">
        <f>Comitente</f>
        <v>DIRECCION PROVINCIAL REDES DE GAS</v>
      </c>
      <c r="C4203" s="94"/>
      <c r="D4203" s="100"/>
      <c r="E4203" s="100"/>
      <c r="F4203" s="101"/>
      <c r="G4203" s="288"/>
    </row>
    <row r="4204" spans="1:7" ht="24" customHeight="1" x14ac:dyDescent="0.2">
      <c r="A4204" s="287" t="s">
        <v>603</v>
      </c>
      <c r="B4204" s="99">
        <f>Contratista</f>
        <v>0</v>
      </c>
      <c r="C4204" s="95"/>
      <c r="D4204" s="95"/>
      <c r="E4204" s="95"/>
      <c r="F4204" s="102"/>
      <c r="G4204" s="289"/>
    </row>
    <row r="4205" spans="1:7" ht="24" customHeight="1" x14ac:dyDescent="0.2">
      <c r="A4205" s="287" t="s">
        <v>24</v>
      </c>
      <c r="B4205" s="99" t="str">
        <f>Obra</f>
        <v>“SERVICIO de MANTENIMIENTO de las INSTALACIONES de GAS en los ESTABLECIMIENTOS EDUCATIVOS”</v>
      </c>
      <c r="C4205" s="95"/>
      <c r="D4205" s="95"/>
      <c r="E4205" s="95"/>
      <c r="F4205" s="102" t="s">
        <v>38</v>
      </c>
      <c r="G4205" s="290">
        <f>Fecha_Base</f>
        <v>0</v>
      </c>
    </row>
    <row r="4206" spans="1:7" ht="24" customHeight="1" x14ac:dyDescent="0.2">
      <c r="A4206" s="291" t="s">
        <v>601</v>
      </c>
      <c r="B4206" s="96" t="str">
        <f>Ubicación</f>
        <v>DEPARTAMENTO JACHAL A</v>
      </c>
      <c r="C4206" s="96"/>
      <c r="D4206" s="103"/>
      <c r="E4206" s="104"/>
      <c r="F4206" s="105"/>
      <c r="G4206" s="292"/>
    </row>
    <row r="4207" spans="1:7" ht="24" customHeight="1" x14ac:dyDescent="0.2">
      <c r="A4207" s="291" t="s">
        <v>39</v>
      </c>
      <c r="B4207" s="106" t="str">
        <f>IFERROR(VALUE(LEFT(B4208,FIND(".",B4208)-1)),"")</f>
        <v/>
      </c>
      <c r="C4207" s="97" t="str">
        <f>IFERROR(VLOOKUP(B4207,Tabla_CyP,2,FALSE),"")</f>
        <v/>
      </c>
      <c r="D4207" s="97"/>
      <c r="E4207" s="104"/>
      <c r="F4207" s="105"/>
      <c r="G4207" s="292"/>
    </row>
    <row r="4208" spans="1:7" ht="24" customHeight="1" x14ac:dyDescent="0.2">
      <c r="A4208" s="291" t="s">
        <v>25</v>
      </c>
      <c r="B4208" s="107" t="str">
        <f>IFERROR(VLOOKUP(COUNTIF($A$1:A4208,"ANALISIS DE PRECIOS"),Tabla_NumeroItem,2,FALSE),"")</f>
        <v/>
      </c>
      <c r="C4208" s="97" t="str">
        <f>IFERROR(VLOOKUP(B4208,Tabla_CyP,2,FALSE),"")</f>
        <v/>
      </c>
      <c r="D4208" s="103"/>
      <c r="E4208" s="104"/>
      <c r="F4208" s="102" t="s">
        <v>26</v>
      </c>
      <c r="G4208" s="293" t="str">
        <f>IFERROR(VLOOKUP(B4208,Tabla_CyP,4,FALSE),"")</f>
        <v/>
      </c>
    </row>
    <row r="4209" spans="1:123" ht="24" customHeight="1" x14ac:dyDescent="0.2">
      <c r="A4209" s="291"/>
      <c r="B4209" s="96"/>
      <c r="C4209" s="97"/>
      <c r="D4209" s="103"/>
      <c r="E4209" s="104"/>
      <c r="F4209" s="105"/>
      <c r="G4209" s="292"/>
    </row>
    <row r="4210" spans="1:123" ht="24" customHeight="1" x14ac:dyDescent="0.2">
      <c r="A4210" s="389" t="s">
        <v>507</v>
      </c>
      <c r="B4210" s="390"/>
      <c r="C4210" s="391" t="s">
        <v>0</v>
      </c>
      <c r="D4210" s="391" t="s">
        <v>27</v>
      </c>
      <c r="E4210" s="393" t="s">
        <v>28</v>
      </c>
      <c r="F4210" s="387" t="s">
        <v>29</v>
      </c>
      <c r="G4210" s="387" t="s">
        <v>30</v>
      </c>
    </row>
    <row r="4211" spans="1:123" s="109" customFormat="1" ht="24" customHeight="1" x14ac:dyDescent="0.2">
      <c r="A4211" s="108" t="s">
        <v>508</v>
      </c>
      <c r="B4211" s="108" t="s">
        <v>509</v>
      </c>
      <c r="C4211" s="392"/>
      <c r="D4211" s="392"/>
      <c r="E4211" s="394"/>
      <c r="F4211" s="388"/>
      <c r="G4211" s="388"/>
      <c r="H4211" s="233"/>
      <c r="I4211" s="233"/>
      <c r="J4211" s="233"/>
      <c r="K4211" s="233"/>
      <c r="L4211" s="233"/>
      <c r="M4211" s="233"/>
      <c r="N4211" s="233"/>
      <c r="O4211" s="233"/>
      <c r="P4211" s="233"/>
      <c r="Q4211" s="233"/>
      <c r="R4211" s="233"/>
      <c r="S4211" s="233"/>
      <c r="T4211" s="233"/>
      <c r="U4211" s="233"/>
      <c r="V4211" s="233"/>
      <c r="W4211" s="233"/>
      <c r="X4211" s="233"/>
      <c r="Y4211" s="233"/>
      <c r="Z4211" s="233"/>
      <c r="AA4211" s="233"/>
      <c r="AB4211" s="233"/>
      <c r="AC4211" s="233"/>
      <c r="AD4211" s="233"/>
      <c r="AE4211" s="233"/>
      <c r="AF4211" s="233"/>
      <c r="AG4211" s="233"/>
      <c r="AH4211" s="233"/>
      <c r="AI4211" s="233"/>
      <c r="AJ4211" s="233"/>
      <c r="AK4211" s="233"/>
      <c r="AL4211" s="233"/>
      <c r="AM4211" s="233"/>
      <c r="AN4211" s="233"/>
      <c r="AO4211" s="233"/>
      <c r="AP4211" s="233"/>
      <c r="AQ4211" s="233"/>
      <c r="AR4211" s="233"/>
      <c r="AS4211" s="233"/>
      <c r="AT4211" s="233"/>
      <c r="AU4211" s="233"/>
      <c r="AV4211" s="233"/>
      <c r="AW4211" s="233"/>
      <c r="AX4211" s="233"/>
      <c r="AY4211" s="233"/>
      <c r="AZ4211" s="233"/>
      <c r="BA4211" s="233"/>
      <c r="BB4211" s="233"/>
      <c r="BC4211" s="233"/>
      <c r="BD4211" s="233"/>
      <c r="BE4211" s="233"/>
      <c r="BF4211" s="233"/>
      <c r="BG4211" s="233"/>
      <c r="BH4211" s="233"/>
      <c r="BI4211" s="233"/>
      <c r="BJ4211" s="233"/>
      <c r="BK4211" s="233"/>
      <c r="BL4211" s="233"/>
      <c r="BM4211" s="233"/>
      <c r="BN4211" s="233"/>
      <c r="BO4211" s="233"/>
      <c r="BP4211" s="233"/>
      <c r="BQ4211" s="233"/>
      <c r="BR4211" s="233"/>
      <c r="BS4211" s="233"/>
      <c r="BT4211" s="233"/>
      <c r="BU4211" s="233"/>
      <c r="BV4211" s="233"/>
      <c r="BW4211" s="233"/>
      <c r="BX4211" s="233"/>
      <c r="BY4211" s="233"/>
      <c r="BZ4211" s="233"/>
      <c r="CA4211" s="233"/>
      <c r="CB4211" s="233"/>
      <c r="CC4211" s="233"/>
      <c r="CD4211" s="233"/>
      <c r="CE4211" s="233"/>
      <c r="CF4211" s="233"/>
      <c r="CG4211" s="233"/>
      <c r="CH4211" s="233"/>
      <c r="CI4211" s="233"/>
      <c r="CJ4211" s="233"/>
      <c r="CK4211" s="233"/>
      <c r="CL4211" s="233"/>
      <c r="CM4211" s="233"/>
      <c r="CN4211" s="233"/>
      <c r="CO4211" s="233"/>
      <c r="CP4211" s="233"/>
      <c r="CQ4211" s="233"/>
      <c r="CR4211" s="233"/>
      <c r="CS4211" s="233"/>
      <c r="CT4211" s="233"/>
      <c r="CU4211" s="233"/>
      <c r="CV4211" s="233"/>
      <c r="CW4211" s="233"/>
      <c r="CX4211" s="233"/>
      <c r="CY4211" s="233"/>
      <c r="CZ4211" s="233"/>
      <c r="DA4211" s="233"/>
      <c r="DB4211" s="233"/>
      <c r="DC4211" s="233"/>
      <c r="DD4211" s="233"/>
      <c r="DE4211" s="233"/>
      <c r="DF4211" s="233"/>
      <c r="DG4211" s="233"/>
      <c r="DH4211" s="233"/>
      <c r="DI4211" s="233"/>
      <c r="DJ4211" s="233"/>
      <c r="DK4211" s="233"/>
      <c r="DL4211" s="233"/>
      <c r="DM4211" s="233"/>
      <c r="DN4211" s="233"/>
      <c r="DO4211" s="233"/>
      <c r="DP4211" s="233"/>
      <c r="DQ4211" s="233"/>
      <c r="DR4211" s="233"/>
      <c r="DS4211" s="233"/>
    </row>
    <row r="4212" spans="1:123" ht="24" customHeight="1" x14ac:dyDescent="0.2">
      <c r="A4212" s="369"/>
      <c r="B4212" s="110"/>
      <c r="C4212" s="367" t="s">
        <v>604</v>
      </c>
      <c r="D4212" s="111"/>
      <c r="E4212" s="112"/>
      <c r="F4212" s="113"/>
      <c r="G4212" s="295"/>
    </row>
    <row r="4213" spans="1:123" s="232" customFormat="1" ht="24" customHeight="1" x14ac:dyDescent="0.2">
      <c r="A4213" s="229" t="str">
        <f t="shared" ref="A4213:A4226" si="1263">IFERROR(VLOOKUP(C4213,Tabla_Insumos,4,FALSE),"")</f>
        <v/>
      </c>
      <c r="B4213" s="227" t="str">
        <f t="shared" ref="B4213:B4226" si="1264">IFERROR(VLOOKUP(C4213,Tabla_Insumos,5,FALSE),"")</f>
        <v/>
      </c>
      <c r="C4213" s="228"/>
      <c r="D4213" s="229" t="str">
        <f t="shared" ref="D4213:D4226" si="1265">IFERROR(VLOOKUP(C4213,Tabla_Insumos,2,FALSE),"")</f>
        <v/>
      </c>
      <c r="E4213" s="230"/>
      <c r="F4213" s="231">
        <f t="shared" ref="F4213:F4226" si="1266">IFERROR(VLOOKUP(C4213,Tabla_Insumos,3,FALSE),0)</f>
        <v>0</v>
      </c>
      <c r="G4213" s="296">
        <f>ROUND(E4213*F4213,2)</f>
        <v>0</v>
      </c>
    </row>
    <row r="4214" spans="1:123" s="232" customFormat="1" ht="24" customHeight="1" x14ac:dyDescent="0.2">
      <c r="A4214" s="229" t="str">
        <f t="shared" si="1263"/>
        <v/>
      </c>
      <c r="B4214" s="227" t="str">
        <f t="shared" si="1264"/>
        <v/>
      </c>
      <c r="C4214" s="228"/>
      <c r="D4214" s="229" t="str">
        <f t="shared" si="1265"/>
        <v/>
      </c>
      <c r="E4214" s="230"/>
      <c r="F4214" s="231">
        <f t="shared" si="1266"/>
        <v>0</v>
      </c>
      <c r="G4214" s="296">
        <f t="shared" ref="G4214:G4226" si="1267">ROUND(E4214*F4214,2)</f>
        <v>0</v>
      </c>
    </row>
    <row r="4215" spans="1:123" s="232" customFormat="1" ht="24" customHeight="1" x14ac:dyDescent="0.2">
      <c r="A4215" s="229" t="str">
        <f t="shared" si="1263"/>
        <v/>
      </c>
      <c r="B4215" s="227" t="str">
        <f t="shared" si="1264"/>
        <v/>
      </c>
      <c r="C4215" s="228"/>
      <c r="D4215" s="229" t="str">
        <f t="shared" si="1265"/>
        <v/>
      </c>
      <c r="E4215" s="230"/>
      <c r="F4215" s="231">
        <f t="shared" si="1266"/>
        <v>0</v>
      </c>
      <c r="G4215" s="296">
        <f t="shared" si="1267"/>
        <v>0</v>
      </c>
    </row>
    <row r="4216" spans="1:123" s="232" customFormat="1" ht="24" customHeight="1" x14ac:dyDescent="0.2">
      <c r="A4216" s="229" t="str">
        <f t="shared" si="1263"/>
        <v/>
      </c>
      <c r="B4216" s="227" t="str">
        <f t="shared" si="1264"/>
        <v/>
      </c>
      <c r="C4216" s="228"/>
      <c r="D4216" s="229" t="str">
        <f t="shared" si="1265"/>
        <v/>
      </c>
      <c r="E4216" s="230"/>
      <c r="F4216" s="231">
        <f t="shared" si="1266"/>
        <v>0</v>
      </c>
      <c r="G4216" s="296">
        <f t="shared" si="1267"/>
        <v>0</v>
      </c>
    </row>
    <row r="4217" spans="1:123" s="232" customFormat="1" ht="24" customHeight="1" x14ac:dyDescent="0.2">
      <c r="A4217" s="229" t="str">
        <f t="shared" si="1263"/>
        <v/>
      </c>
      <c r="B4217" s="227" t="str">
        <f t="shared" si="1264"/>
        <v/>
      </c>
      <c r="C4217" s="228"/>
      <c r="D4217" s="229" t="str">
        <f t="shared" si="1265"/>
        <v/>
      </c>
      <c r="E4217" s="230"/>
      <c r="F4217" s="231">
        <f t="shared" si="1266"/>
        <v>0</v>
      </c>
      <c r="G4217" s="296">
        <f t="shared" si="1267"/>
        <v>0</v>
      </c>
    </row>
    <row r="4218" spans="1:123" s="232" customFormat="1" ht="24" customHeight="1" x14ac:dyDescent="0.2">
      <c r="A4218" s="229" t="str">
        <f t="shared" si="1263"/>
        <v/>
      </c>
      <c r="B4218" s="227" t="str">
        <f t="shared" si="1264"/>
        <v/>
      </c>
      <c r="C4218" s="228"/>
      <c r="D4218" s="229" t="str">
        <f t="shared" si="1265"/>
        <v/>
      </c>
      <c r="E4218" s="230"/>
      <c r="F4218" s="231">
        <f t="shared" si="1266"/>
        <v>0</v>
      </c>
      <c r="G4218" s="296">
        <f t="shared" si="1267"/>
        <v>0</v>
      </c>
    </row>
    <row r="4219" spans="1:123" s="232" customFormat="1" ht="24" customHeight="1" x14ac:dyDescent="0.2">
      <c r="A4219" s="229" t="str">
        <f t="shared" si="1263"/>
        <v/>
      </c>
      <c r="B4219" s="227" t="str">
        <f t="shared" si="1264"/>
        <v/>
      </c>
      <c r="C4219" s="228"/>
      <c r="D4219" s="229" t="str">
        <f t="shared" si="1265"/>
        <v/>
      </c>
      <c r="E4219" s="230"/>
      <c r="F4219" s="231">
        <f t="shared" si="1266"/>
        <v>0</v>
      </c>
      <c r="G4219" s="296">
        <f t="shared" si="1267"/>
        <v>0</v>
      </c>
    </row>
    <row r="4220" spans="1:123" s="232" customFormat="1" ht="24" customHeight="1" x14ac:dyDescent="0.2">
      <c r="A4220" s="229" t="str">
        <f t="shared" si="1263"/>
        <v/>
      </c>
      <c r="B4220" s="227" t="str">
        <f t="shared" si="1264"/>
        <v/>
      </c>
      <c r="C4220" s="228"/>
      <c r="D4220" s="229" t="str">
        <f t="shared" si="1265"/>
        <v/>
      </c>
      <c r="E4220" s="230"/>
      <c r="F4220" s="231">
        <f t="shared" si="1266"/>
        <v>0</v>
      </c>
      <c r="G4220" s="296">
        <f t="shared" si="1267"/>
        <v>0</v>
      </c>
    </row>
    <row r="4221" spans="1:123" s="232" customFormat="1" ht="24" customHeight="1" x14ac:dyDescent="0.2">
      <c r="A4221" s="229" t="str">
        <f t="shared" si="1263"/>
        <v/>
      </c>
      <c r="B4221" s="227" t="str">
        <f t="shared" si="1264"/>
        <v/>
      </c>
      <c r="C4221" s="228"/>
      <c r="D4221" s="229" t="str">
        <f t="shared" si="1265"/>
        <v/>
      </c>
      <c r="E4221" s="230"/>
      <c r="F4221" s="231">
        <f t="shared" si="1266"/>
        <v>0</v>
      </c>
      <c r="G4221" s="296">
        <f t="shared" si="1267"/>
        <v>0</v>
      </c>
    </row>
    <row r="4222" spans="1:123" s="232" customFormat="1" ht="24" customHeight="1" x14ac:dyDescent="0.2">
      <c r="A4222" s="229" t="str">
        <f t="shared" si="1263"/>
        <v/>
      </c>
      <c r="B4222" s="227" t="str">
        <f t="shared" si="1264"/>
        <v/>
      </c>
      <c r="C4222" s="228"/>
      <c r="D4222" s="229" t="str">
        <f t="shared" si="1265"/>
        <v/>
      </c>
      <c r="E4222" s="230"/>
      <c r="F4222" s="231">
        <f t="shared" si="1266"/>
        <v>0</v>
      </c>
      <c r="G4222" s="296">
        <f t="shared" si="1267"/>
        <v>0</v>
      </c>
    </row>
    <row r="4223" spans="1:123" s="232" customFormat="1" ht="24" customHeight="1" x14ac:dyDescent="0.2">
      <c r="A4223" s="229" t="str">
        <f t="shared" si="1263"/>
        <v/>
      </c>
      <c r="B4223" s="227" t="str">
        <f t="shared" si="1264"/>
        <v/>
      </c>
      <c r="C4223" s="228"/>
      <c r="D4223" s="229" t="str">
        <f t="shared" si="1265"/>
        <v/>
      </c>
      <c r="E4223" s="230"/>
      <c r="F4223" s="231">
        <f t="shared" si="1266"/>
        <v>0</v>
      </c>
      <c r="G4223" s="296">
        <f t="shared" si="1267"/>
        <v>0</v>
      </c>
    </row>
    <row r="4224" spans="1:123" s="232" customFormat="1" ht="24" customHeight="1" x14ac:dyDescent="0.2">
      <c r="A4224" s="229" t="str">
        <f t="shared" si="1263"/>
        <v/>
      </c>
      <c r="B4224" s="227" t="str">
        <f t="shared" si="1264"/>
        <v/>
      </c>
      <c r="C4224" s="228"/>
      <c r="D4224" s="229" t="str">
        <f t="shared" si="1265"/>
        <v/>
      </c>
      <c r="E4224" s="230"/>
      <c r="F4224" s="231">
        <f t="shared" si="1266"/>
        <v>0</v>
      </c>
      <c r="G4224" s="296">
        <f t="shared" si="1267"/>
        <v>0</v>
      </c>
    </row>
    <row r="4225" spans="1:7" s="232" customFormat="1" ht="24" customHeight="1" x14ac:dyDescent="0.2">
      <c r="A4225" s="229" t="str">
        <f t="shared" si="1263"/>
        <v/>
      </c>
      <c r="B4225" s="227" t="str">
        <f t="shared" si="1264"/>
        <v/>
      </c>
      <c r="C4225" s="228"/>
      <c r="D4225" s="229" t="str">
        <f t="shared" si="1265"/>
        <v/>
      </c>
      <c r="E4225" s="230"/>
      <c r="F4225" s="231">
        <f t="shared" si="1266"/>
        <v>0</v>
      </c>
      <c r="G4225" s="296">
        <f t="shared" si="1267"/>
        <v>0</v>
      </c>
    </row>
    <row r="4226" spans="1:7" s="232" customFormat="1" ht="24" customHeight="1" x14ac:dyDescent="0.2">
      <c r="A4226" s="229" t="str">
        <f t="shared" si="1263"/>
        <v/>
      </c>
      <c r="B4226" s="227" t="str">
        <f t="shared" si="1264"/>
        <v/>
      </c>
      <c r="C4226" s="228"/>
      <c r="D4226" s="229" t="str">
        <f t="shared" si="1265"/>
        <v/>
      </c>
      <c r="E4226" s="230"/>
      <c r="F4226" s="231">
        <f t="shared" si="1266"/>
        <v>0</v>
      </c>
      <c r="G4226" s="296">
        <f t="shared" si="1267"/>
        <v>0</v>
      </c>
    </row>
    <row r="4227" spans="1:7" ht="24" customHeight="1" x14ac:dyDescent="0.2">
      <c r="A4227" s="297"/>
      <c r="B4227" s="97"/>
      <c r="C4227" s="97"/>
      <c r="D4227" s="103"/>
      <c r="E4227" s="104"/>
      <c r="F4227" s="368" t="s">
        <v>31</v>
      </c>
      <c r="G4227" s="298">
        <f>SUBTOTAL(9,G4213:G4226)</f>
        <v>0</v>
      </c>
    </row>
    <row r="4228" spans="1:7" ht="24" customHeight="1" x14ac:dyDescent="0.2">
      <c r="A4228" s="297"/>
      <c r="B4228" s="97"/>
      <c r="C4228" s="366" t="s">
        <v>605</v>
      </c>
      <c r="D4228" s="103"/>
      <c r="E4228" s="104"/>
      <c r="F4228" s="105"/>
      <c r="G4228" s="299"/>
    </row>
    <row r="4229" spans="1:7" s="232" customFormat="1" ht="24" customHeight="1" x14ac:dyDescent="0.2">
      <c r="A4229" s="229" t="str">
        <f t="shared" ref="A4229:A4236" si="1268">IFERROR(VLOOKUP(C4229,Tabla_Insumos,4,FALSE),"")</f>
        <v/>
      </c>
      <c r="B4229" s="227">
        <f t="shared" ref="B4229:B4236" si="1269">IFERROR(VLOOKUP(A4229,Tabla_Indices,5,FALSE),"")</f>
        <v>0</v>
      </c>
      <c r="C4229" s="228"/>
      <c r="D4229" s="229" t="str">
        <f t="shared" ref="D4229:D4236" si="1270">IFERROR(VLOOKUP(C4229,Tabla_Insumos,2,FALSE),"")</f>
        <v/>
      </c>
      <c r="E4229" s="230"/>
      <c r="F4229" s="231">
        <f t="shared" ref="F4229:F4236" si="1271">IFERROR(VLOOKUP(C4229,Tabla_Insumos,3,FALSE),0)</f>
        <v>0</v>
      </c>
      <c r="G4229" s="296">
        <f>ROUND(E4229*F4229,2)</f>
        <v>0</v>
      </c>
    </row>
    <row r="4230" spans="1:7" s="232" customFormat="1" ht="24" customHeight="1" x14ac:dyDescent="0.2">
      <c r="A4230" s="229" t="str">
        <f t="shared" si="1268"/>
        <v/>
      </c>
      <c r="B4230" s="227">
        <f t="shared" si="1269"/>
        <v>0</v>
      </c>
      <c r="C4230" s="228"/>
      <c r="D4230" s="229" t="str">
        <f t="shared" si="1270"/>
        <v/>
      </c>
      <c r="E4230" s="230"/>
      <c r="F4230" s="231">
        <f t="shared" si="1271"/>
        <v>0</v>
      </c>
      <c r="G4230" s="296">
        <f>ROUND(E4230*F4230,2)</f>
        <v>0</v>
      </c>
    </row>
    <row r="4231" spans="1:7" s="232" customFormat="1" ht="24" customHeight="1" x14ac:dyDescent="0.2">
      <c r="A4231" s="229" t="str">
        <f t="shared" si="1268"/>
        <v/>
      </c>
      <c r="B4231" s="227">
        <f t="shared" si="1269"/>
        <v>0</v>
      </c>
      <c r="C4231" s="228"/>
      <c r="D4231" s="229" t="str">
        <f t="shared" si="1270"/>
        <v/>
      </c>
      <c r="E4231" s="230"/>
      <c r="F4231" s="231">
        <f t="shared" si="1271"/>
        <v>0</v>
      </c>
      <c r="G4231" s="296">
        <f t="shared" ref="G4231:G4236" si="1272">ROUND(E4231*F4231,2)</f>
        <v>0</v>
      </c>
    </row>
    <row r="4232" spans="1:7" s="232" customFormat="1" ht="24" customHeight="1" x14ac:dyDescent="0.2">
      <c r="A4232" s="229" t="str">
        <f t="shared" si="1268"/>
        <v/>
      </c>
      <c r="B4232" s="227">
        <f t="shared" si="1269"/>
        <v>0</v>
      </c>
      <c r="C4232" s="228"/>
      <c r="D4232" s="229" t="str">
        <f t="shared" si="1270"/>
        <v/>
      </c>
      <c r="E4232" s="230"/>
      <c r="F4232" s="231">
        <f t="shared" si="1271"/>
        <v>0</v>
      </c>
      <c r="G4232" s="296">
        <f t="shared" si="1272"/>
        <v>0</v>
      </c>
    </row>
    <row r="4233" spans="1:7" s="232" customFormat="1" ht="24" customHeight="1" x14ac:dyDescent="0.2">
      <c r="A4233" s="229" t="str">
        <f t="shared" si="1268"/>
        <v/>
      </c>
      <c r="B4233" s="227">
        <f t="shared" si="1269"/>
        <v>0</v>
      </c>
      <c r="C4233" s="228"/>
      <c r="D4233" s="229" t="str">
        <f t="shared" si="1270"/>
        <v/>
      </c>
      <c r="E4233" s="230"/>
      <c r="F4233" s="231">
        <f t="shared" si="1271"/>
        <v>0</v>
      </c>
      <c r="G4233" s="296">
        <f t="shared" si="1272"/>
        <v>0</v>
      </c>
    </row>
    <row r="4234" spans="1:7" s="232" customFormat="1" ht="24" customHeight="1" x14ac:dyDescent="0.2">
      <c r="A4234" s="229" t="str">
        <f t="shared" si="1268"/>
        <v/>
      </c>
      <c r="B4234" s="227">
        <f t="shared" si="1269"/>
        <v>0</v>
      </c>
      <c r="C4234" s="228"/>
      <c r="D4234" s="229" t="str">
        <f t="shared" si="1270"/>
        <v/>
      </c>
      <c r="E4234" s="230"/>
      <c r="F4234" s="231">
        <f t="shared" si="1271"/>
        <v>0</v>
      </c>
      <c r="G4234" s="296">
        <f t="shared" si="1272"/>
        <v>0</v>
      </c>
    </row>
    <row r="4235" spans="1:7" s="232" customFormat="1" ht="24" customHeight="1" x14ac:dyDescent="0.2">
      <c r="A4235" s="229" t="str">
        <f t="shared" si="1268"/>
        <v/>
      </c>
      <c r="B4235" s="227">
        <f t="shared" si="1269"/>
        <v>0</v>
      </c>
      <c r="C4235" s="228"/>
      <c r="D4235" s="229" t="str">
        <f t="shared" si="1270"/>
        <v/>
      </c>
      <c r="E4235" s="230"/>
      <c r="F4235" s="231">
        <f t="shared" si="1271"/>
        <v>0</v>
      </c>
      <c r="G4235" s="296">
        <f t="shared" si="1272"/>
        <v>0</v>
      </c>
    </row>
    <row r="4236" spans="1:7" s="232" customFormat="1" ht="24" customHeight="1" x14ac:dyDescent="0.2">
      <c r="A4236" s="229" t="str">
        <f t="shared" si="1268"/>
        <v/>
      </c>
      <c r="B4236" s="227">
        <f t="shared" si="1269"/>
        <v>0</v>
      </c>
      <c r="C4236" s="228"/>
      <c r="D4236" s="229" t="str">
        <f t="shared" si="1270"/>
        <v/>
      </c>
      <c r="E4236" s="230"/>
      <c r="F4236" s="231">
        <f t="shared" si="1271"/>
        <v>0</v>
      </c>
      <c r="G4236" s="296">
        <f t="shared" si="1272"/>
        <v>0</v>
      </c>
    </row>
    <row r="4237" spans="1:7" ht="24" customHeight="1" x14ac:dyDescent="0.2">
      <c r="A4237" s="297"/>
      <c r="B4237" s="97"/>
      <c r="C4237" s="97"/>
      <c r="D4237" s="103"/>
      <c r="E4237" s="104"/>
      <c r="F4237" s="368" t="s">
        <v>32</v>
      </c>
      <c r="G4237" s="298">
        <f>SUBTOTAL(9,G4229:G4236)</f>
        <v>0</v>
      </c>
    </row>
    <row r="4238" spans="1:7" ht="24" customHeight="1" x14ac:dyDescent="0.2">
      <c r="A4238" s="297"/>
      <c r="B4238" s="97"/>
      <c r="C4238" s="366" t="s">
        <v>606</v>
      </c>
      <c r="D4238" s="103"/>
      <c r="E4238" s="104"/>
      <c r="F4238" s="105"/>
      <c r="G4238" s="299"/>
    </row>
    <row r="4239" spans="1:7" s="232" customFormat="1" ht="24" customHeight="1" x14ac:dyDescent="0.2">
      <c r="A4239" s="229" t="str">
        <f t="shared" ref="A4239:A4247" si="1273">IFERROR(VLOOKUP(C4239,Tabla_Insumos,4,FALSE),"")</f>
        <v/>
      </c>
      <c r="B4239" s="227" t="str">
        <f t="shared" ref="B4239:B4247" si="1274">IFERROR(VLOOKUP(C4239,Tabla_Insumos,5,FALSE),"")</f>
        <v/>
      </c>
      <c r="C4239" s="228"/>
      <c r="D4239" s="229" t="str">
        <f t="shared" ref="D4239:D4247" si="1275">IFERROR(VLOOKUP(C4239,Tabla_Insumos,2,FALSE),"")</f>
        <v/>
      </c>
      <c r="E4239" s="230"/>
      <c r="F4239" s="231">
        <f t="shared" ref="F4239:F4247" si="1276">IFERROR(VLOOKUP(C4239,Tabla_Insumos,3,FALSE),0)</f>
        <v>0</v>
      </c>
      <c r="G4239" s="296">
        <f t="shared" ref="G4239:G4247" si="1277">ROUND(E4239*F4239,2)</f>
        <v>0</v>
      </c>
    </row>
    <row r="4240" spans="1:7" s="232" customFormat="1" ht="24" customHeight="1" x14ac:dyDescent="0.2">
      <c r="A4240" s="229" t="str">
        <f t="shared" si="1273"/>
        <v/>
      </c>
      <c r="B4240" s="227" t="str">
        <f t="shared" si="1274"/>
        <v/>
      </c>
      <c r="C4240" s="228"/>
      <c r="D4240" s="229" t="str">
        <f t="shared" si="1275"/>
        <v/>
      </c>
      <c r="E4240" s="230"/>
      <c r="F4240" s="231">
        <f t="shared" si="1276"/>
        <v>0</v>
      </c>
      <c r="G4240" s="296">
        <f t="shared" si="1277"/>
        <v>0</v>
      </c>
    </row>
    <row r="4241" spans="1:7" s="232" customFormat="1" ht="24" customHeight="1" x14ac:dyDescent="0.2">
      <c r="A4241" s="229" t="str">
        <f t="shared" si="1273"/>
        <v/>
      </c>
      <c r="B4241" s="227" t="str">
        <f t="shared" si="1274"/>
        <v/>
      </c>
      <c r="C4241" s="228"/>
      <c r="D4241" s="229" t="str">
        <f t="shared" si="1275"/>
        <v/>
      </c>
      <c r="E4241" s="230"/>
      <c r="F4241" s="231">
        <f t="shared" si="1276"/>
        <v>0</v>
      </c>
      <c r="G4241" s="296">
        <f t="shared" si="1277"/>
        <v>0</v>
      </c>
    </row>
    <row r="4242" spans="1:7" s="232" customFormat="1" ht="24" customHeight="1" x14ac:dyDescent="0.2">
      <c r="A4242" s="229" t="str">
        <f t="shared" si="1273"/>
        <v/>
      </c>
      <c r="B4242" s="227" t="str">
        <f t="shared" si="1274"/>
        <v/>
      </c>
      <c r="C4242" s="228"/>
      <c r="D4242" s="229" t="str">
        <f t="shared" si="1275"/>
        <v/>
      </c>
      <c r="E4242" s="230"/>
      <c r="F4242" s="231">
        <f t="shared" si="1276"/>
        <v>0</v>
      </c>
      <c r="G4242" s="296">
        <f t="shared" si="1277"/>
        <v>0</v>
      </c>
    </row>
    <row r="4243" spans="1:7" s="232" customFormat="1" ht="24" customHeight="1" x14ac:dyDescent="0.2">
      <c r="A4243" s="229" t="str">
        <f t="shared" si="1273"/>
        <v/>
      </c>
      <c r="B4243" s="227" t="str">
        <f t="shared" si="1274"/>
        <v/>
      </c>
      <c r="C4243" s="228"/>
      <c r="D4243" s="229" t="str">
        <f t="shared" si="1275"/>
        <v/>
      </c>
      <c r="E4243" s="230"/>
      <c r="F4243" s="231">
        <f t="shared" si="1276"/>
        <v>0</v>
      </c>
      <c r="G4243" s="296">
        <f t="shared" si="1277"/>
        <v>0</v>
      </c>
    </row>
    <row r="4244" spans="1:7" s="232" customFormat="1" ht="24" customHeight="1" x14ac:dyDescent="0.2">
      <c r="A4244" s="229" t="str">
        <f t="shared" si="1273"/>
        <v/>
      </c>
      <c r="B4244" s="227" t="str">
        <f t="shared" si="1274"/>
        <v/>
      </c>
      <c r="C4244" s="228"/>
      <c r="D4244" s="229" t="str">
        <f t="shared" si="1275"/>
        <v/>
      </c>
      <c r="E4244" s="230"/>
      <c r="F4244" s="231">
        <f t="shared" si="1276"/>
        <v>0</v>
      </c>
      <c r="G4244" s="296">
        <f t="shared" si="1277"/>
        <v>0</v>
      </c>
    </row>
    <row r="4245" spans="1:7" s="232" customFormat="1" ht="24" customHeight="1" x14ac:dyDescent="0.2">
      <c r="A4245" s="229" t="str">
        <f t="shared" si="1273"/>
        <v/>
      </c>
      <c r="B4245" s="227" t="str">
        <f t="shared" si="1274"/>
        <v/>
      </c>
      <c r="C4245" s="228"/>
      <c r="D4245" s="229" t="str">
        <f t="shared" si="1275"/>
        <v/>
      </c>
      <c r="E4245" s="230"/>
      <c r="F4245" s="231">
        <f t="shared" si="1276"/>
        <v>0</v>
      </c>
      <c r="G4245" s="296">
        <f t="shared" si="1277"/>
        <v>0</v>
      </c>
    </row>
    <row r="4246" spans="1:7" s="232" customFormat="1" ht="24" customHeight="1" x14ac:dyDescent="0.2">
      <c r="A4246" s="229" t="str">
        <f t="shared" si="1273"/>
        <v/>
      </c>
      <c r="B4246" s="227" t="str">
        <f t="shared" si="1274"/>
        <v/>
      </c>
      <c r="C4246" s="228"/>
      <c r="D4246" s="229" t="str">
        <f t="shared" si="1275"/>
        <v/>
      </c>
      <c r="E4246" s="230"/>
      <c r="F4246" s="231">
        <f t="shared" si="1276"/>
        <v>0</v>
      </c>
      <c r="G4246" s="296">
        <f t="shared" si="1277"/>
        <v>0</v>
      </c>
    </row>
    <row r="4247" spans="1:7" s="232" customFormat="1" ht="24" customHeight="1" x14ac:dyDescent="0.2">
      <c r="A4247" s="229" t="str">
        <f t="shared" si="1273"/>
        <v/>
      </c>
      <c r="B4247" s="227" t="str">
        <f t="shared" si="1274"/>
        <v/>
      </c>
      <c r="C4247" s="228"/>
      <c r="D4247" s="229" t="str">
        <f t="shared" si="1275"/>
        <v/>
      </c>
      <c r="E4247" s="230"/>
      <c r="F4247" s="231">
        <f t="shared" si="1276"/>
        <v>0</v>
      </c>
      <c r="G4247" s="296">
        <f t="shared" si="1277"/>
        <v>0</v>
      </c>
    </row>
    <row r="4248" spans="1:7" ht="24" customHeight="1" x14ac:dyDescent="0.2">
      <c r="A4248" s="300"/>
      <c r="B4248" s="103"/>
      <c r="C4248" s="97"/>
      <c r="D4248" s="103"/>
      <c r="E4248" s="104"/>
      <c r="F4248" s="368" t="s">
        <v>33</v>
      </c>
      <c r="G4248" s="298">
        <f>SUBTOTAL(9,G4239:G4247)</f>
        <v>0</v>
      </c>
    </row>
    <row r="4249" spans="1:7" ht="24" customHeight="1" x14ac:dyDescent="0.2">
      <c r="A4249" s="301"/>
      <c r="B4249" s="103"/>
      <c r="C4249" s="97"/>
      <c r="D4249" s="103"/>
      <c r="E4249" s="104"/>
      <c r="F4249" s="105"/>
      <c r="G4249" s="299"/>
    </row>
    <row r="4250" spans="1:7" ht="24" customHeight="1" x14ac:dyDescent="0.2">
      <c r="A4250" s="302" t="str">
        <f>B4208</f>
        <v/>
      </c>
      <c r="B4250" s="303" t="str">
        <f>C4208</f>
        <v/>
      </c>
      <c r="C4250" s="111"/>
      <c r="D4250" s="111" t="s">
        <v>34</v>
      </c>
      <c r="E4250" s="112"/>
      <c r="F4250" s="305" t="s">
        <v>35</v>
      </c>
      <c r="G4250" s="304">
        <f>SUBTOTAL(9,G4213:G4249)</f>
        <v>0</v>
      </c>
    </row>
    <row r="4252" spans="1:7" ht="24" customHeight="1" x14ac:dyDescent="0.2">
      <c r="A4252" s="284" t="s">
        <v>37</v>
      </c>
      <c r="B4252" s="285"/>
      <c r="C4252" s="285"/>
      <c r="D4252" s="285"/>
      <c r="E4252" s="285"/>
      <c r="F4252" s="285"/>
      <c r="G4252" s="286"/>
    </row>
    <row r="4253" spans="1:7" ht="24" customHeight="1" x14ac:dyDescent="0.2">
      <c r="A4253" s="287" t="s">
        <v>602</v>
      </c>
      <c r="B4253" s="99" t="str">
        <f>Comitente</f>
        <v>DIRECCION PROVINCIAL REDES DE GAS</v>
      </c>
      <c r="C4253" s="94"/>
      <c r="D4253" s="100"/>
      <c r="E4253" s="100"/>
      <c r="F4253" s="101"/>
      <c r="G4253" s="288"/>
    </row>
    <row r="4254" spans="1:7" ht="24" customHeight="1" x14ac:dyDescent="0.2">
      <c r="A4254" s="287" t="s">
        <v>603</v>
      </c>
      <c r="B4254" s="99">
        <f>Contratista</f>
        <v>0</v>
      </c>
      <c r="C4254" s="95"/>
      <c r="D4254" s="95"/>
      <c r="E4254" s="95"/>
      <c r="F4254" s="102"/>
      <c r="G4254" s="289"/>
    </row>
    <row r="4255" spans="1:7" ht="24" customHeight="1" x14ac:dyDescent="0.2">
      <c r="A4255" s="287" t="s">
        <v>24</v>
      </c>
      <c r="B4255" s="99" t="str">
        <f>Obra</f>
        <v>“SERVICIO de MANTENIMIENTO de las INSTALACIONES de GAS en los ESTABLECIMIENTOS EDUCATIVOS”</v>
      </c>
      <c r="C4255" s="95"/>
      <c r="D4255" s="95"/>
      <c r="E4255" s="95"/>
      <c r="F4255" s="102" t="s">
        <v>38</v>
      </c>
      <c r="G4255" s="290">
        <f>Fecha_Base</f>
        <v>0</v>
      </c>
    </row>
    <row r="4256" spans="1:7" ht="24" customHeight="1" x14ac:dyDescent="0.2">
      <c r="A4256" s="291" t="s">
        <v>601</v>
      </c>
      <c r="B4256" s="96" t="str">
        <f>Ubicación</f>
        <v>DEPARTAMENTO JACHAL A</v>
      </c>
      <c r="C4256" s="96"/>
      <c r="D4256" s="103"/>
      <c r="E4256" s="104"/>
      <c r="F4256" s="105"/>
      <c r="G4256" s="292"/>
    </row>
    <row r="4257" spans="1:123" ht="24" customHeight="1" x14ac:dyDescent="0.2">
      <c r="A4257" s="291" t="s">
        <v>39</v>
      </c>
      <c r="B4257" s="106" t="str">
        <f>IFERROR(VALUE(LEFT(B4258,FIND(".",B4258)-1)),"")</f>
        <v/>
      </c>
      <c r="C4257" s="97" t="str">
        <f>IFERROR(VLOOKUP(B4257,Tabla_CyP,2,FALSE),"")</f>
        <v/>
      </c>
      <c r="D4257" s="97"/>
      <c r="E4257" s="104"/>
      <c r="F4257" s="105"/>
      <c r="G4257" s="292"/>
    </row>
    <row r="4258" spans="1:123" ht="24" customHeight="1" x14ac:dyDescent="0.2">
      <c r="A4258" s="291" t="s">
        <v>25</v>
      </c>
      <c r="B4258" s="107" t="str">
        <f>IFERROR(VLOOKUP(COUNTIF($A$1:A4258,"ANALISIS DE PRECIOS"),Tabla_NumeroItem,2,FALSE),"")</f>
        <v/>
      </c>
      <c r="C4258" s="97" t="str">
        <f>IFERROR(VLOOKUP(B4258,Tabla_CyP,2,FALSE),"")</f>
        <v/>
      </c>
      <c r="D4258" s="103"/>
      <c r="E4258" s="104"/>
      <c r="F4258" s="102" t="s">
        <v>26</v>
      </c>
      <c r="G4258" s="293" t="str">
        <f>IFERROR(VLOOKUP(B4258,Tabla_CyP,4,FALSE),"")</f>
        <v/>
      </c>
    </row>
    <row r="4259" spans="1:123" ht="24" customHeight="1" x14ac:dyDescent="0.2">
      <c r="A4259" s="291"/>
      <c r="B4259" s="96"/>
      <c r="C4259" s="97"/>
      <c r="D4259" s="103"/>
      <c r="E4259" s="104"/>
      <c r="F4259" s="105"/>
      <c r="G4259" s="292"/>
    </row>
    <row r="4260" spans="1:123" ht="24" customHeight="1" x14ac:dyDescent="0.2">
      <c r="A4260" s="389" t="s">
        <v>507</v>
      </c>
      <c r="B4260" s="390"/>
      <c r="C4260" s="391" t="s">
        <v>0</v>
      </c>
      <c r="D4260" s="391" t="s">
        <v>27</v>
      </c>
      <c r="E4260" s="393" t="s">
        <v>28</v>
      </c>
      <c r="F4260" s="387" t="s">
        <v>29</v>
      </c>
      <c r="G4260" s="387" t="s">
        <v>30</v>
      </c>
    </row>
    <row r="4261" spans="1:123" s="109" customFormat="1" ht="24" customHeight="1" x14ac:dyDescent="0.2">
      <c r="A4261" s="108" t="s">
        <v>508</v>
      </c>
      <c r="B4261" s="108" t="s">
        <v>509</v>
      </c>
      <c r="C4261" s="392"/>
      <c r="D4261" s="392"/>
      <c r="E4261" s="394"/>
      <c r="F4261" s="388"/>
      <c r="G4261" s="388"/>
      <c r="H4261" s="233"/>
      <c r="I4261" s="233"/>
      <c r="J4261" s="233"/>
      <c r="K4261" s="233"/>
      <c r="L4261" s="233"/>
      <c r="M4261" s="233"/>
      <c r="N4261" s="233"/>
      <c r="O4261" s="233"/>
      <c r="P4261" s="233"/>
      <c r="Q4261" s="233"/>
      <c r="R4261" s="233"/>
      <c r="S4261" s="233"/>
      <c r="T4261" s="233"/>
      <c r="U4261" s="233"/>
      <c r="V4261" s="233"/>
      <c r="W4261" s="233"/>
      <c r="X4261" s="233"/>
      <c r="Y4261" s="233"/>
      <c r="Z4261" s="233"/>
      <c r="AA4261" s="233"/>
      <c r="AB4261" s="233"/>
      <c r="AC4261" s="233"/>
      <c r="AD4261" s="233"/>
      <c r="AE4261" s="233"/>
      <c r="AF4261" s="233"/>
      <c r="AG4261" s="233"/>
      <c r="AH4261" s="233"/>
      <c r="AI4261" s="233"/>
      <c r="AJ4261" s="233"/>
      <c r="AK4261" s="233"/>
      <c r="AL4261" s="233"/>
      <c r="AM4261" s="233"/>
      <c r="AN4261" s="233"/>
      <c r="AO4261" s="233"/>
      <c r="AP4261" s="233"/>
      <c r="AQ4261" s="233"/>
      <c r="AR4261" s="233"/>
      <c r="AS4261" s="233"/>
      <c r="AT4261" s="233"/>
      <c r="AU4261" s="233"/>
      <c r="AV4261" s="233"/>
      <c r="AW4261" s="233"/>
      <c r="AX4261" s="233"/>
      <c r="AY4261" s="233"/>
      <c r="AZ4261" s="233"/>
      <c r="BA4261" s="233"/>
      <c r="BB4261" s="233"/>
      <c r="BC4261" s="233"/>
      <c r="BD4261" s="233"/>
      <c r="BE4261" s="233"/>
      <c r="BF4261" s="233"/>
      <c r="BG4261" s="233"/>
      <c r="BH4261" s="233"/>
      <c r="BI4261" s="233"/>
      <c r="BJ4261" s="233"/>
      <c r="BK4261" s="233"/>
      <c r="BL4261" s="233"/>
      <c r="BM4261" s="233"/>
      <c r="BN4261" s="233"/>
      <c r="BO4261" s="233"/>
      <c r="BP4261" s="233"/>
      <c r="BQ4261" s="233"/>
      <c r="BR4261" s="233"/>
      <c r="BS4261" s="233"/>
      <c r="BT4261" s="233"/>
      <c r="BU4261" s="233"/>
      <c r="BV4261" s="233"/>
      <c r="BW4261" s="233"/>
      <c r="BX4261" s="233"/>
      <c r="BY4261" s="233"/>
      <c r="BZ4261" s="233"/>
      <c r="CA4261" s="233"/>
      <c r="CB4261" s="233"/>
      <c r="CC4261" s="233"/>
      <c r="CD4261" s="233"/>
      <c r="CE4261" s="233"/>
      <c r="CF4261" s="233"/>
      <c r="CG4261" s="233"/>
      <c r="CH4261" s="233"/>
      <c r="CI4261" s="233"/>
      <c r="CJ4261" s="233"/>
      <c r="CK4261" s="233"/>
      <c r="CL4261" s="233"/>
      <c r="CM4261" s="233"/>
      <c r="CN4261" s="233"/>
      <c r="CO4261" s="233"/>
      <c r="CP4261" s="233"/>
      <c r="CQ4261" s="233"/>
      <c r="CR4261" s="233"/>
      <c r="CS4261" s="233"/>
      <c r="CT4261" s="233"/>
      <c r="CU4261" s="233"/>
      <c r="CV4261" s="233"/>
      <c r="CW4261" s="233"/>
      <c r="CX4261" s="233"/>
      <c r="CY4261" s="233"/>
      <c r="CZ4261" s="233"/>
      <c r="DA4261" s="233"/>
      <c r="DB4261" s="233"/>
      <c r="DC4261" s="233"/>
      <c r="DD4261" s="233"/>
      <c r="DE4261" s="233"/>
      <c r="DF4261" s="233"/>
      <c r="DG4261" s="233"/>
      <c r="DH4261" s="233"/>
      <c r="DI4261" s="233"/>
      <c r="DJ4261" s="233"/>
      <c r="DK4261" s="233"/>
      <c r="DL4261" s="233"/>
      <c r="DM4261" s="233"/>
      <c r="DN4261" s="233"/>
      <c r="DO4261" s="233"/>
      <c r="DP4261" s="233"/>
      <c r="DQ4261" s="233"/>
      <c r="DR4261" s="233"/>
      <c r="DS4261" s="233"/>
    </row>
    <row r="4262" spans="1:123" ht="24" customHeight="1" x14ac:dyDescent="0.2">
      <c r="A4262" s="369"/>
      <c r="B4262" s="110"/>
      <c r="C4262" s="367" t="s">
        <v>604</v>
      </c>
      <c r="D4262" s="111"/>
      <c r="E4262" s="112"/>
      <c r="F4262" s="113"/>
      <c r="G4262" s="295"/>
    </row>
    <row r="4263" spans="1:123" s="232" customFormat="1" ht="24" customHeight="1" x14ac:dyDescent="0.2">
      <c r="A4263" s="229" t="str">
        <f t="shared" ref="A4263:A4276" si="1278">IFERROR(VLOOKUP(C4263,Tabla_Insumos,4,FALSE),"")</f>
        <v/>
      </c>
      <c r="B4263" s="227" t="str">
        <f t="shared" ref="B4263:B4276" si="1279">IFERROR(VLOOKUP(C4263,Tabla_Insumos,5,FALSE),"")</f>
        <v/>
      </c>
      <c r="C4263" s="228"/>
      <c r="D4263" s="229" t="str">
        <f t="shared" ref="D4263:D4276" si="1280">IFERROR(VLOOKUP(C4263,Tabla_Insumos,2,FALSE),"")</f>
        <v/>
      </c>
      <c r="E4263" s="230"/>
      <c r="F4263" s="231">
        <f t="shared" ref="F4263:F4276" si="1281">IFERROR(VLOOKUP(C4263,Tabla_Insumos,3,FALSE),0)</f>
        <v>0</v>
      </c>
      <c r="G4263" s="296">
        <f>ROUND(E4263*F4263,2)</f>
        <v>0</v>
      </c>
    </row>
    <row r="4264" spans="1:123" s="232" customFormat="1" ht="24" customHeight="1" x14ac:dyDescent="0.2">
      <c r="A4264" s="229" t="str">
        <f t="shared" si="1278"/>
        <v/>
      </c>
      <c r="B4264" s="227" t="str">
        <f t="shared" si="1279"/>
        <v/>
      </c>
      <c r="C4264" s="228"/>
      <c r="D4264" s="229" t="str">
        <f t="shared" si="1280"/>
        <v/>
      </c>
      <c r="E4264" s="230"/>
      <c r="F4264" s="231">
        <f t="shared" si="1281"/>
        <v>0</v>
      </c>
      <c r="G4264" s="296">
        <f t="shared" ref="G4264:G4276" si="1282">ROUND(E4264*F4264,2)</f>
        <v>0</v>
      </c>
    </row>
    <row r="4265" spans="1:123" s="232" customFormat="1" ht="24" customHeight="1" x14ac:dyDescent="0.2">
      <c r="A4265" s="229" t="str">
        <f t="shared" si="1278"/>
        <v/>
      </c>
      <c r="B4265" s="227" t="str">
        <f t="shared" si="1279"/>
        <v/>
      </c>
      <c r="C4265" s="228"/>
      <c r="D4265" s="229" t="str">
        <f t="shared" si="1280"/>
        <v/>
      </c>
      <c r="E4265" s="230"/>
      <c r="F4265" s="231">
        <f t="shared" si="1281"/>
        <v>0</v>
      </c>
      <c r="G4265" s="296">
        <f t="shared" si="1282"/>
        <v>0</v>
      </c>
    </row>
    <row r="4266" spans="1:123" s="232" customFormat="1" ht="24" customHeight="1" x14ac:dyDescent="0.2">
      <c r="A4266" s="229" t="str">
        <f t="shared" si="1278"/>
        <v/>
      </c>
      <c r="B4266" s="227" t="str">
        <f t="shared" si="1279"/>
        <v/>
      </c>
      <c r="C4266" s="228"/>
      <c r="D4266" s="229" t="str">
        <f t="shared" si="1280"/>
        <v/>
      </c>
      <c r="E4266" s="230"/>
      <c r="F4266" s="231">
        <f t="shared" si="1281"/>
        <v>0</v>
      </c>
      <c r="G4266" s="296">
        <f t="shared" si="1282"/>
        <v>0</v>
      </c>
    </row>
    <row r="4267" spans="1:123" s="232" customFormat="1" ht="24" customHeight="1" x14ac:dyDescent="0.2">
      <c r="A4267" s="229" t="str">
        <f t="shared" si="1278"/>
        <v/>
      </c>
      <c r="B4267" s="227" t="str">
        <f t="shared" si="1279"/>
        <v/>
      </c>
      <c r="C4267" s="228"/>
      <c r="D4267" s="229" t="str">
        <f t="shared" si="1280"/>
        <v/>
      </c>
      <c r="E4267" s="230"/>
      <c r="F4267" s="231">
        <f t="shared" si="1281"/>
        <v>0</v>
      </c>
      <c r="G4267" s="296">
        <f t="shared" si="1282"/>
        <v>0</v>
      </c>
    </row>
    <row r="4268" spans="1:123" s="232" customFormat="1" ht="24" customHeight="1" x14ac:dyDescent="0.2">
      <c r="A4268" s="229" t="str">
        <f t="shared" si="1278"/>
        <v/>
      </c>
      <c r="B4268" s="227" t="str">
        <f t="shared" si="1279"/>
        <v/>
      </c>
      <c r="C4268" s="228"/>
      <c r="D4268" s="229" t="str">
        <f t="shared" si="1280"/>
        <v/>
      </c>
      <c r="E4268" s="230"/>
      <c r="F4268" s="231">
        <f t="shared" si="1281"/>
        <v>0</v>
      </c>
      <c r="G4268" s="296">
        <f t="shared" si="1282"/>
        <v>0</v>
      </c>
    </row>
    <row r="4269" spans="1:123" s="232" customFormat="1" ht="24" customHeight="1" x14ac:dyDescent="0.2">
      <c r="A4269" s="229" t="str">
        <f t="shared" si="1278"/>
        <v/>
      </c>
      <c r="B4269" s="227" t="str">
        <f t="shared" si="1279"/>
        <v/>
      </c>
      <c r="C4269" s="228"/>
      <c r="D4269" s="229" t="str">
        <f t="shared" si="1280"/>
        <v/>
      </c>
      <c r="E4269" s="230"/>
      <c r="F4269" s="231">
        <f t="shared" si="1281"/>
        <v>0</v>
      </c>
      <c r="G4269" s="296">
        <f t="shared" si="1282"/>
        <v>0</v>
      </c>
    </row>
    <row r="4270" spans="1:123" s="232" customFormat="1" ht="24" customHeight="1" x14ac:dyDescent="0.2">
      <c r="A4270" s="229" t="str">
        <f t="shared" si="1278"/>
        <v/>
      </c>
      <c r="B4270" s="227" t="str">
        <f t="shared" si="1279"/>
        <v/>
      </c>
      <c r="C4270" s="228"/>
      <c r="D4270" s="229" t="str">
        <f t="shared" si="1280"/>
        <v/>
      </c>
      <c r="E4270" s="230"/>
      <c r="F4270" s="231">
        <f t="shared" si="1281"/>
        <v>0</v>
      </c>
      <c r="G4270" s="296">
        <f t="shared" si="1282"/>
        <v>0</v>
      </c>
    </row>
    <row r="4271" spans="1:123" s="232" customFormat="1" ht="24" customHeight="1" x14ac:dyDescent="0.2">
      <c r="A4271" s="229" t="str">
        <f t="shared" si="1278"/>
        <v/>
      </c>
      <c r="B4271" s="227" t="str">
        <f t="shared" si="1279"/>
        <v/>
      </c>
      <c r="C4271" s="228"/>
      <c r="D4271" s="229" t="str">
        <f t="shared" si="1280"/>
        <v/>
      </c>
      <c r="E4271" s="230"/>
      <c r="F4271" s="231">
        <f t="shared" si="1281"/>
        <v>0</v>
      </c>
      <c r="G4271" s="296">
        <f t="shared" si="1282"/>
        <v>0</v>
      </c>
    </row>
    <row r="4272" spans="1:123" s="232" customFormat="1" ht="24" customHeight="1" x14ac:dyDescent="0.2">
      <c r="A4272" s="229" t="str">
        <f t="shared" si="1278"/>
        <v/>
      </c>
      <c r="B4272" s="227" t="str">
        <f t="shared" si="1279"/>
        <v/>
      </c>
      <c r="C4272" s="228"/>
      <c r="D4272" s="229" t="str">
        <f t="shared" si="1280"/>
        <v/>
      </c>
      <c r="E4272" s="230"/>
      <c r="F4272" s="231">
        <f t="shared" si="1281"/>
        <v>0</v>
      </c>
      <c r="G4272" s="296">
        <f t="shared" si="1282"/>
        <v>0</v>
      </c>
    </row>
    <row r="4273" spans="1:7" s="232" customFormat="1" ht="24" customHeight="1" x14ac:dyDescent="0.2">
      <c r="A4273" s="229" t="str">
        <f t="shared" si="1278"/>
        <v/>
      </c>
      <c r="B4273" s="227" t="str">
        <f t="shared" si="1279"/>
        <v/>
      </c>
      <c r="C4273" s="228"/>
      <c r="D4273" s="229" t="str">
        <f t="shared" si="1280"/>
        <v/>
      </c>
      <c r="E4273" s="230"/>
      <c r="F4273" s="231">
        <f t="shared" si="1281"/>
        <v>0</v>
      </c>
      <c r="G4273" s="296">
        <f t="shared" si="1282"/>
        <v>0</v>
      </c>
    </row>
    <row r="4274" spans="1:7" s="232" customFormat="1" ht="24" customHeight="1" x14ac:dyDescent="0.2">
      <c r="A4274" s="229" t="str">
        <f t="shared" si="1278"/>
        <v/>
      </c>
      <c r="B4274" s="227" t="str">
        <f t="shared" si="1279"/>
        <v/>
      </c>
      <c r="C4274" s="228"/>
      <c r="D4274" s="229" t="str">
        <f t="shared" si="1280"/>
        <v/>
      </c>
      <c r="E4274" s="230"/>
      <c r="F4274" s="231">
        <f t="shared" si="1281"/>
        <v>0</v>
      </c>
      <c r="G4274" s="296">
        <f t="shared" si="1282"/>
        <v>0</v>
      </c>
    </row>
    <row r="4275" spans="1:7" s="232" customFormat="1" ht="24" customHeight="1" x14ac:dyDescent="0.2">
      <c r="A4275" s="229" t="str">
        <f t="shared" si="1278"/>
        <v/>
      </c>
      <c r="B4275" s="227" t="str">
        <f t="shared" si="1279"/>
        <v/>
      </c>
      <c r="C4275" s="228"/>
      <c r="D4275" s="229" t="str">
        <f t="shared" si="1280"/>
        <v/>
      </c>
      <c r="E4275" s="230"/>
      <c r="F4275" s="231">
        <f t="shared" si="1281"/>
        <v>0</v>
      </c>
      <c r="G4275" s="296">
        <f t="shared" si="1282"/>
        <v>0</v>
      </c>
    </row>
    <row r="4276" spans="1:7" s="232" customFormat="1" ht="24" customHeight="1" x14ac:dyDescent="0.2">
      <c r="A4276" s="229" t="str">
        <f t="shared" si="1278"/>
        <v/>
      </c>
      <c r="B4276" s="227" t="str">
        <f t="shared" si="1279"/>
        <v/>
      </c>
      <c r="C4276" s="228"/>
      <c r="D4276" s="229" t="str">
        <f t="shared" si="1280"/>
        <v/>
      </c>
      <c r="E4276" s="230"/>
      <c r="F4276" s="231">
        <f t="shared" si="1281"/>
        <v>0</v>
      </c>
      <c r="G4276" s="296">
        <f t="shared" si="1282"/>
        <v>0</v>
      </c>
    </row>
    <row r="4277" spans="1:7" ht="24" customHeight="1" x14ac:dyDescent="0.2">
      <c r="A4277" s="297"/>
      <c r="B4277" s="97"/>
      <c r="C4277" s="97"/>
      <c r="D4277" s="103"/>
      <c r="E4277" s="104"/>
      <c r="F4277" s="368" t="s">
        <v>31</v>
      </c>
      <c r="G4277" s="298">
        <f>SUBTOTAL(9,G4263:G4276)</f>
        <v>0</v>
      </c>
    </row>
    <row r="4278" spans="1:7" ht="24" customHeight="1" x14ac:dyDescent="0.2">
      <c r="A4278" s="297"/>
      <c r="B4278" s="97"/>
      <c r="C4278" s="366" t="s">
        <v>605</v>
      </c>
      <c r="D4278" s="103"/>
      <c r="E4278" s="104"/>
      <c r="F4278" s="105"/>
      <c r="G4278" s="299"/>
    </row>
    <row r="4279" spans="1:7" s="232" customFormat="1" ht="24" customHeight="1" x14ac:dyDescent="0.2">
      <c r="A4279" s="229" t="str">
        <f t="shared" ref="A4279:A4286" si="1283">IFERROR(VLOOKUP(C4279,Tabla_Insumos,4,FALSE),"")</f>
        <v/>
      </c>
      <c r="B4279" s="227">
        <f t="shared" ref="B4279:B4286" si="1284">IFERROR(VLOOKUP(A4279,Tabla_Indices,5,FALSE),"")</f>
        <v>0</v>
      </c>
      <c r="C4279" s="228"/>
      <c r="D4279" s="229" t="str">
        <f t="shared" ref="D4279:D4286" si="1285">IFERROR(VLOOKUP(C4279,Tabla_Insumos,2,FALSE),"")</f>
        <v/>
      </c>
      <c r="E4279" s="230"/>
      <c r="F4279" s="231">
        <f t="shared" ref="F4279:F4286" si="1286">IFERROR(VLOOKUP(C4279,Tabla_Insumos,3,FALSE),0)</f>
        <v>0</v>
      </c>
      <c r="G4279" s="296">
        <f>ROUND(E4279*F4279,2)</f>
        <v>0</v>
      </c>
    </row>
    <row r="4280" spans="1:7" s="232" customFormat="1" ht="24" customHeight="1" x14ac:dyDescent="0.2">
      <c r="A4280" s="229" t="str">
        <f t="shared" si="1283"/>
        <v/>
      </c>
      <c r="B4280" s="227">
        <f t="shared" si="1284"/>
        <v>0</v>
      </c>
      <c r="C4280" s="228"/>
      <c r="D4280" s="229" t="str">
        <f t="shared" si="1285"/>
        <v/>
      </c>
      <c r="E4280" s="230"/>
      <c r="F4280" s="231">
        <f t="shared" si="1286"/>
        <v>0</v>
      </c>
      <c r="G4280" s="296">
        <f>ROUND(E4280*F4280,2)</f>
        <v>0</v>
      </c>
    </row>
    <row r="4281" spans="1:7" s="232" customFormat="1" ht="24" customHeight="1" x14ac:dyDescent="0.2">
      <c r="A4281" s="229" t="str">
        <f t="shared" si="1283"/>
        <v/>
      </c>
      <c r="B4281" s="227">
        <f t="shared" si="1284"/>
        <v>0</v>
      </c>
      <c r="C4281" s="228"/>
      <c r="D4281" s="229" t="str">
        <f t="shared" si="1285"/>
        <v/>
      </c>
      <c r="E4281" s="230"/>
      <c r="F4281" s="231">
        <f t="shared" si="1286"/>
        <v>0</v>
      </c>
      <c r="G4281" s="296">
        <f t="shared" ref="G4281:G4286" si="1287">ROUND(E4281*F4281,2)</f>
        <v>0</v>
      </c>
    </row>
    <row r="4282" spans="1:7" s="232" customFormat="1" ht="24" customHeight="1" x14ac:dyDescent="0.2">
      <c r="A4282" s="229" t="str">
        <f t="shared" si="1283"/>
        <v/>
      </c>
      <c r="B4282" s="227">
        <f t="shared" si="1284"/>
        <v>0</v>
      </c>
      <c r="C4282" s="228"/>
      <c r="D4282" s="229" t="str">
        <f t="shared" si="1285"/>
        <v/>
      </c>
      <c r="E4282" s="230"/>
      <c r="F4282" s="231">
        <f t="shared" si="1286"/>
        <v>0</v>
      </c>
      <c r="G4282" s="296">
        <f t="shared" si="1287"/>
        <v>0</v>
      </c>
    </row>
    <row r="4283" spans="1:7" s="232" customFormat="1" ht="24" customHeight="1" x14ac:dyDescent="0.2">
      <c r="A4283" s="229" t="str">
        <f t="shared" si="1283"/>
        <v/>
      </c>
      <c r="B4283" s="227">
        <f t="shared" si="1284"/>
        <v>0</v>
      </c>
      <c r="C4283" s="228"/>
      <c r="D4283" s="229" t="str">
        <f t="shared" si="1285"/>
        <v/>
      </c>
      <c r="E4283" s="230"/>
      <c r="F4283" s="231">
        <f t="shared" si="1286"/>
        <v>0</v>
      </c>
      <c r="G4283" s="296">
        <f t="shared" si="1287"/>
        <v>0</v>
      </c>
    </row>
    <row r="4284" spans="1:7" s="232" customFormat="1" ht="24" customHeight="1" x14ac:dyDescent="0.2">
      <c r="A4284" s="229" t="str">
        <f t="shared" si="1283"/>
        <v/>
      </c>
      <c r="B4284" s="227">
        <f t="shared" si="1284"/>
        <v>0</v>
      </c>
      <c r="C4284" s="228"/>
      <c r="D4284" s="229" t="str">
        <f t="shared" si="1285"/>
        <v/>
      </c>
      <c r="E4284" s="230"/>
      <c r="F4284" s="231">
        <f t="shared" si="1286"/>
        <v>0</v>
      </c>
      <c r="G4284" s="296">
        <f t="shared" si="1287"/>
        <v>0</v>
      </c>
    </row>
    <row r="4285" spans="1:7" s="232" customFormat="1" ht="24" customHeight="1" x14ac:dyDescent="0.2">
      <c r="A4285" s="229" t="str">
        <f t="shared" si="1283"/>
        <v/>
      </c>
      <c r="B4285" s="227">
        <f t="shared" si="1284"/>
        <v>0</v>
      </c>
      <c r="C4285" s="228"/>
      <c r="D4285" s="229" t="str">
        <f t="shared" si="1285"/>
        <v/>
      </c>
      <c r="E4285" s="230"/>
      <c r="F4285" s="231">
        <f t="shared" si="1286"/>
        <v>0</v>
      </c>
      <c r="G4285" s="296">
        <f t="shared" si="1287"/>
        <v>0</v>
      </c>
    </row>
    <row r="4286" spans="1:7" s="232" customFormat="1" ht="24" customHeight="1" x14ac:dyDescent="0.2">
      <c r="A4286" s="229" t="str">
        <f t="shared" si="1283"/>
        <v/>
      </c>
      <c r="B4286" s="227">
        <f t="shared" si="1284"/>
        <v>0</v>
      </c>
      <c r="C4286" s="228"/>
      <c r="D4286" s="229" t="str">
        <f t="shared" si="1285"/>
        <v/>
      </c>
      <c r="E4286" s="230"/>
      <c r="F4286" s="231">
        <f t="shared" si="1286"/>
        <v>0</v>
      </c>
      <c r="G4286" s="296">
        <f t="shared" si="1287"/>
        <v>0</v>
      </c>
    </row>
    <row r="4287" spans="1:7" ht="24" customHeight="1" x14ac:dyDescent="0.2">
      <c r="A4287" s="297"/>
      <c r="B4287" s="97"/>
      <c r="C4287" s="97"/>
      <c r="D4287" s="103"/>
      <c r="E4287" s="104"/>
      <c r="F4287" s="368" t="s">
        <v>32</v>
      </c>
      <c r="G4287" s="298">
        <f>SUBTOTAL(9,G4279:G4286)</f>
        <v>0</v>
      </c>
    </row>
    <row r="4288" spans="1:7" ht="24" customHeight="1" x14ac:dyDescent="0.2">
      <c r="A4288" s="297"/>
      <c r="B4288" s="97"/>
      <c r="C4288" s="366" t="s">
        <v>606</v>
      </c>
      <c r="D4288" s="103"/>
      <c r="E4288" s="104"/>
      <c r="F4288" s="105"/>
      <c r="G4288" s="299"/>
    </row>
    <row r="4289" spans="1:7" s="232" customFormat="1" ht="24" customHeight="1" x14ac:dyDescent="0.2">
      <c r="A4289" s="229" t="str">
        <f t="shared" ref="A4289:A4297" si="1288">IFERROR(VLOOKUP(C4289,Tabla_Insumos,4,FALSE),"")</f>
        <v/>
      </c>
      <c r="B4289" s="227" t="str">
        <f t="shared" ref="B4289:B4297" si="1289">IFERROR(VLOOKUP(C4289,Tabla_Insumos,5,FALSE),"")</f>
        <v/>
      </c>
      <c r="C4289" s="228"/>
      <c r="D4289" s="229" t="str">
        <f t="shared" ref="D4289:D4297" si="1290">IFERROR(VLOOKUP(C4289,Tabla_Insumos,2,FALSE),"")</f>
        <v/>
      </c>
      <c r="E4289" s="230"/>
      <c r="F4289" s="231">
        <f t="shared" ref="F4289:F4297" si="1291">IFERROR(VLOOKUP(C4289,Tabla_Insumos,3,FALSE),0)</f>
        <v>0</v>
      </c>
      <c r="G4289" s="296">
        <f t="shared" ref="G4289:G4297" si="1292">ROUND(E4289*F4289,2)</f>
        <v>0</v>
      </c>
    </row>
    <row r="4290" spans="1:7" s="232" customFormat="1" ht="24" customHeight="1" x14ac:dyDescent="0.2">
      <c r="A4290" s="229" t="str">
        <f t="shared" si="1288"/>
        <v/>
      </c>
      <c r="B4290" s="227" t="str">
        <f t="shared" si="1289"/>
        <v/>
      </c>
      <c r="C4290" s="228"/>
      <c r="D4290" s="229" t="str">
        <f t="shared" si="1290"/>
        <v/>
      </c>
      <c r="E4290" s="230"/>
      <c r="F4290" s="231">
        <f t="shared" si="1291"/>
        <v>0</v>
      </c>
      <c r="G4290" s="296">
        <f t="shared" si="1292"/>
        <v>0</v>
      </c>
    </row>
    <row r="4291" spans="1:7" s="232" customFormat="1" ht="24" customHeight="1" x14ac:dyDescent="0.2">
      <c r="A4291" s="229" t="str">
        <f t="shared" si="1288"/>
        <v/>
      </c>
      <c r="B4291" s="227" t="str">
        <f t="shared" si="1289"/>
        <v/>
      </c>
      <c r="C4291" s="228"/>
      <c r="D4291" s="229" t="str">
        <f t="shared" si="1290"/>
        <v/>
      </c>
      <c r="E4291" s="230"/>
      <c r="F4291" s="231">
        <f t="shared" si="1291"/>
        <v>0</v>
      </c>
      <c r="G4291" s="296">
        <f t="shared" si="1292"/>
        <v>0</v>
      </c>
    </row>
    <row r="4292" spans="1:7" s="232" customFormat="1" ht="24" customHeight="1" x14ac:dyDescent="0.2">
      <c r="A4292" s="229" t="str">
        <f t="shared" si="1288"/>
        <v/>
      </c>
      <c r="B4292" s="227" t="str">
        <f t="shared" si="1289"/>
        <v/>
      </c>
      <c r="C4292" s="228"/>
      <c r="D4292" s="229" t="str">
        <f t="shared" si="1290"/>
        <v/>
      </c>
      <c r="E4292" s="230"/>
      <c r="F4292" s="231">
        <f t="shared" si="1291"/>
        <v>0</v>
      </c>
      <c r="G4292" s="296">
        <f t="shared" si="1292"/>
        <v>0</v>
      </c>
    </row>
    <row r="4293" spans="1:7" s="232" customFormat="1" ht="24" customHeight="1" x14ac:dyDescent="0.2">
      <c r="A4293" s="229" t="str">
        <f t="shared" si="1288"/>
        <v/>
      </c>
      <c r="B4293" s="227" t="str">
        <f t="shared" si="1289"/>
        <v/>
      </c>
      <c r="C4293" s="228"/>
      <c r="D4293" s="229" t="str">
        <f t="shared" si="1290"/>
        <v/>
      </c>
      <c r="E4293" s="230"/>
      <c r="F4293" s="231">
        <f t="shared" si="1291"/>
        <v>0</v>
      </c>
      <c r="G4293" s="296">
        <f t="shared" si="1292"/>
        <v>0</v>
      </c>
    </row>
    <row r="4294" spans="1:7" s="232" customFormat="1" ht="24" customHeight="1" x14ac:dyDescent="0.2">
      <c r="A4294" s="229" t="str">
        <f t="shared" si="1288"/>
        <v/>
      </c>
      <c r="B4294" s="227" t="str">
        <f t="shared" si="1289"/>
        <v/>
      </c>
      <c r="C4294" s="228"/>
      <c r="D4294" s="229" t="str">
        <f t="shared" si="1290"/>
        <v/>
      </c>
      <c r="E4294" s="230"/>
      <c r="F4294" s="231">
        <f t="shared" si="1291"/>
        <v>0</v>
      </c>
      <c r="G4294" s="296">
        <f t="shared" si="1292"/>
        <v>0</v>
      </c>
    </row>
    <row r="4295" spans="1:7" s="232" customFormat="1" ht="24" customHeight="1" x14ac:dyDescent="0.2">
      <c r="A4295" s="229" t="str">
        <f t="shared" si="1288"/>
        <v/>
      </c>
      <c r="B4295" s="227" t="str">
        <f t="shared" si="1289"/>
        <v/>
      </c>
      <c r="C4295" s="228"/>
      <c r="D4295" s="229" t="str">
        <f t="shared" si="1290"/>
        <v/>
      </c>
      <c r="E4295" s="230"/>
      <c r="F4295" s="231">
        <f t="shared" si="1291"/>
        <v>0</v>
      </c>
      <c r="G4295" s="296">
        <f t="shared" si="1292"/>
        <v>0</v>
      </c>
    </row>
    <row r="4296" spans="1:7" s="232" customFormat="1" ht="24" customHeight="1" x14ac:dyDescent="0.2">
      <c r="A4296" s="229" t="str">
        <f t="shared" si="1288"/>
        <v/>
      </c>
      <c r="B4296" s="227" t="str">
        <f t="shared" si="1289"/>
        <v/>
      </c>
      <c r="C4296" s="228"/>
      <c r="D4296" s="229" t="str">
        <f t="shared" si="1290"/>
        <v/>
      </c>
      <c r="E4296" s="230"/>
      <c r="F4296" s="231">
        <f t="shared" si="1291"/>
        <v>0</v>
      </c>
      <c r="G4296" s="296">
        <f t="shared" si="1292"/>
        <v>0</v>
      </c>
    </row>
    <row r="4297" spans="1:7" s="232" customFormat="1" ht="24" customHeight="1" x14ac:dyDescent="0.2">
      <c r="A4297" s="229" t="str">
        <f t="shared" si="1288"/>
        <v/>
      </c>
      <c r="B4297" s="227" t="str">
        <f t="shared" si="1289"/>
        <v/>
      </c>
      <c r="C4297" s="228"/>
      <c r="D4297" s="229" t="str">
        <f t="shared" si="1290"/>
        <v/>
      </c>
      <c r="E4297" s="230"/>
      <c r="F4297" s="231">
        <f t="shared" si="1291"/>
        <v>0</v>
      </c>
      <c r="G4297" s="296">
        <f t="shared" si="1292"/>
        <v>0</v>
      </c>
    </row>
    <row r="4298" spans="1:7" ht="24" customHeight="1" x14ac:dyDescent="0.2">
      <c r="A4298" s="300"/>
      <c r="B4298" s="103"/>
      <c r="C4298" s="97"/>
      <c r="D4298" s="103"/>
      <c r="E4298" s="104"/>
      <c r="F4298" s="368" t="s">
        <v>33</v>
      </c>
      <c r="G4298" s="298">
        <f>SUBTOTAL(9,G4289:G4297)</f>
        <v>0</v>
      </c>
    </row>
    <row r="4299" spans="1:7" ht="24" customHeight="1" x14ac:dyDescent="0.2">
      <c r="A4299" s="301"/>
      <c r="B4299" s="103"/>
      <c r="C4299" s="97"/>
      <c r="D4299" s="103"/>
      <c r="E4299" s="104"/>
      <c r="F4299" s="105"/>
      <c r="G4299" s="299"/>
    </row>
    <row r="4300" spans="1:7" ht="24" customHeight="1" x14ac:dyDescent="0.2">
      <c r="A4300" s="302" t="str">
        <f>B4258</f>
        <v/>
      </c>
      <c r="B4300" s="303" t="str">
        <f>C4258</f>
        <v/>
      </c>
      <c r="C4300" s="111"/>
      <c r="D4300" s="111" t="s">
        <v>34</v>
      </c>
      <c r="E4300" s="112"/>
      <c r="F4300" s="305" t="s">
        <v>35</v>
      </c>
      <c r="G4300" s="304">
        <f>SUBTOTAL(9,G4263:G4299)</f>
        <v>0</v>
      </c>
    </row>
    <row r="4302" spans="1:7" ht="24" customHeight="1" x14ac:dyDescent="0.2">
      <c r="A4302" s="284" t="s">
        <v>37</v>
      </c>
      <c r="B4302" s="285"/>
      <c r="C4302" s="285"/>
      <c r="D4302" s="285"/>
      <c r="E4302" s="285"/>
      <c r="F4302" s="285"/>
      <c r="G4302" s="286"/>
    </row>
    <row r="4303" spans="1:7" ht="24" customHeight="1" x14ac:dyDescent="0.2">
      <c r="A4303" s="287" t="s">
        <v>602</v>
      </c>
      <c r="B4303" s="99" t="str">
        <f>Comitente</f>
        <v>DIRECCION PROVINCIAL REDES DE GAS</v>
      </c>
      <c r="C4303" s="94"/>
      <c r="D4303" s="100"/>
      <c r="E4303" s="100"/>
      <c r="F4303" s="101"/>
      <c r="G4303" s="288"/>
    </row>
    <row r="4304" spans="1:7" ht="24" customHeight="1" x14ac:dyDescent="0.2">
      <c r="A4304" s="287" t="s">
        <v>603</v>
      </c>
      <c r="B4304" s="99">
        <f>Contratista</f>
        <v>0</v>
      </c>
      <c r="C4304" s="95"/>
      <c r="D4304" s="95"/>
      <c r="E4304" s="95"/>
      <c r="F4304" s="102"/>
      <c r="G4304" s="289"/>
    </row>
    <row r="4305" spans="1:123" ht="24" customHeight="1" x14ac:dyDescent="0.2">
      <c r="A4305" s="287" t="s">
        <v>24</v>
      </c>
      <c r="B4305" s="99" t="str">
        <f>Obra</f>
        <v>“SERVICIO de MANTENIMIENTO de las INSTALACIONES de GAS en los ESTABLECIMIENTOS EDUCATIVOS”</v>
      </c>
      <c r="C4305" s="95"/>
      <c r="D4305" s="95"/>
      <c r="E4305" s="95"/>
      <c r="F4305" s="102" t="s">
        <v>38</v>
      </c>
      <c r="G4305" s="290">
        <f>Fecha_Base</f>
        <v>0</v>
      </c>
    </row>
    <row r="4306" spans="1:123" ht="24" customHeight="1" x14ac:dyDescent="0.2">
      <c r="A4306" s="291" t="s">
        <v>601</v>
      </c>
      <c r="B4306" s="96" t="str">
        <f>Ubicación</f>
        <v>DEPARTAMENTO JACHAL A</v>
      </c>
      <c r="C4306" s="96"/>
      <c r="D4306" s="103"/>
      <c r="E4306" s="104"/>
      <c r="F4306" s="105"/>
      <c r="G4306" s="292"/>
    </row>
    <row r="4307" spans="1:123" ht="24" customHeight="1" x14ac:dyDescent="0.2">
      <c r="A4307" s="291" t="s">
        <v>39</v>
      </c>
      <c r="B4307" s="106" t="str">
        <f>IFERROR(VALUE(LEFT(B4308,FIND(".",B4308)-1)),"")</f>
        <v/>
      </c>
      <c r="C4307" s="97" t="str">
        <f>IFERROR(VLOOKUP(B4307,Tabla_CyP,2,FALSE),"")</f>
        <v/>
      </c>
      <c r="D4307" s="97"/>
      <c r="E4307" s="104"/>
      <c r="F4307" s="105"/>
      <c r="G4307" s="292"/>
    </row>
    <row r="4308" spans="1:123" ht="24" customHeight="1" x14ac:dyDescent="0.2">
      <c r="A4308" s="291" t="s">
        <v>25</v>
      </c>
      <c r="B4308" s="107" t="str">
        <f>IFERROR(VLOOKUP(COUNTIF($A$1:A4308,"ANALISIS DE PRECIOS"),Tabla_NumeroItem,2,FALSE),"")</f>
        <v/>
      </c>
      <c r="C4308" s="97" t="str">
        <f>IFERROR(VLOOKUP(B4308,Tabla_CyP,2,FALSE),"")</f>
        <v/>
      </c>
      <c r="D4308" s="103"/>
      <c r="E4308" s="104"/>
      <c r="F4308" s="102" t="s">
        <v>26</v>
      </c>
      <c r="G4308" s="293" t="str">
        <f>IFERROR(VLOOKUP(B4308,Tabla_CyP,4,FALSE),"")</f>
        <v/>
      </c>
    </row>
    <row r="4309" spans="1:123" ht="24" customHeight="1" x14ac:dyDescent="0.2">
      <c r="A4309" s="291"/>
      <c r="B4309" s="96"/>
      <c r="C4309" s="97"/>
      <c r="D4309" s="103"/>
      <c r="E4309" s="104"/>
      <c r="F4309" s="105"/>
      <c r="G4309" s="292"/>
    </row>
    <row r="4310" spans="1:123" ht="24" customHeight="1" x14ac:dyDescent="0.2">
      <c r="A4310" s="389" t="s">
        <v>507</v>
      </c>
      <c r="B4310" s="390"/>
      <c r="C4310" s="391" t="s">
        <v>0</v>
      </c>
      <c r="D4310" s="391" t="s">
        <v>27</v>
      </c>
      <c r="E4310" s="393" t="s">
        <v>28</v>
      </c>
      <c r="F4310" s="387" t="s">
        <v>29</v>
      </c>
      <c r="G4310" s="387" t="s">
        <v>30</v>
      </c>
    </row>
    <row r="4311" spans="1:123" s="109" customFormat="1" ht="24" customHeight="1" x14ac:dyDescent="0.2">
      <c r="A4311" s="108" t="s">
        <v>508</v>
      </c>
      <c r="B4311" s="108" t="s">
        <v>509</v>
      </c>
      <c r="C4311" s="392"/>
      <c r="D4311" s="392"/>
      <c r="E4311" s="394"/>
      <c r="F4311" s="388"/>
      <c r="G4311" s="388"/>
      <c r="H4311" s="233"/>
      <c r="I4311" s="233"/>
      <c r="J4311" s="233"/>
      <c r="K4311" s="233"/>
      <c r="L4311" s="233"/>
      <c r="M4311" s="233"/>
      <c r="N4311" s="233"/>
      <c r="O4311" s="233"/>
      <c r="P4311" s="233"/>
      <c r="Q4311" s="233"/>
      <c r="R4311" s="233"/>
      <c r="S4311" s="233"/>
      <c r="T4311" s="233"/>
      <c r="U4311" s="233"/>
      <c r="V4311" s="233"/>
      <c r="W4311" s="233"/>
      <c r="X4311" s="233"/>
      <c r="Y4311" s="233"/>
      <c r="Z4311" s="233"/>
      <c r="AA4311" s="233"/>
      <c r="AB4311" s="233"/>
      <c r="AC4311" s="233"/>
      <c r="AD4311" s="233"/>
      <c r="AE4311" s="233"/>
      <c r="AF4311" s="233"/>
      <c r="AG4311" s="233"/>
      <c r="AH4311" s="233"/>
      <c r="AI4311" s="233"/>
      <c r="AJ4311" s="233"/>
      <c r="AK4311" s="233"/>
      <c r="AL4311" s="233"/>
      <c r="AM4311" s="233"/>
      <c r="AN4311" s="233"/>
      <c r="AO4311" s="233"/>
      <c r="AP4311" s="233"/>
      <c r="AQ4311" s="233"/>
      <c r="AR4311" s="233"/>
      <c r="AS4311" s="233"/>
      <c r="AT4311" s="233"/>
      <c r="AU4311" s="233"/>
      <c r="AV4311" s="233"/>
      <c r="AW4311" s="233"/>
      <c r="AX4311" s="233"/>
      <c r="AY4311" s="233"/>
      <c r="AZ4311" s="233"/>
      <c r="BA4311" s="233"/>
      <c r="BB4311" s="233"/>
      <c r="BC4311" s="233"/>
      <c r="BD4311" s="233"/>
      <c r="BE4311" s="233"/>
      <c r="BF4311" s="233"/>
      <c r="BG4311" s="233"/>
      <c r="BH4311" s="233"/>
      <c r="BI4311" s="233"/>
      <c r="BJ4311" s="233"/>
      <c r="BK4311" s="233"/>
      <c r="BL4311" s="233"/>
      <c r="BM4311" s="233"/>
      <c r="BN4311" s="233"/>
      <c r="BO4311" s="233"/>
      <c r="BP4311" s="233"/>
      <c r="BQ4311" s="233"/>
      <c r="BR4311" s="233"/>
      <c r="BS4311" s="233"/>
      <c r="BT4311" s="233"/>
      <c r="BU4311" s="233"/>
      <c r="BV4311" s="233"/>
      <c r="BW4311" s="233"/>
      <c r="BX4311" s="233"/>
      <c r="BY4311" s="233"/>
      <c r="BZ4311" s="233"/>
      <c r="CA4311" s="233"/>
      <c r="CB4311" s="233"/>
      <c r="CC4311" s="233"/>
      <c r="CD4311" s="233"/>
      <c r="CE4311" s="233"/>
      <c r="CF4311" s="233"/>
      <c r="CG4311" s="233"/>
      <c r="CH4311" s="233"/>
      <c r="CI4311" s="233"/>
      <c r="CJ4311" s="233"/>
      <c r="CK4311" s="233"/>
      <c r="CL4311" s="233"/>
      <c r="CM4311" s="233"/>
      <c r="CN4311" s="233"/>
      <c r="CO4311" s="233"/>
      <c r="CP4311" s="233"/>
      <c r="CQ4311" s="233"/>
      <c r="CR4311" s="233"/>
      <c r="CS4311" s="233"/>
      <c r="CT4311" s="233"/>
      <c r="CU4311" s="233"/>
      <c r="CV4311" s="233"/>
      <c r="CW4311" s="233"/>
      <c r="CX4311" s="233"/>
      <c r="CY4311" s="233"/>
      <c r="CZ4311" s="233"/>
      <c r="DA4311" s="233"/>
      <c r="DB4311" s="233"/>
      <c r="DC4311" s="233"/>
      <c r="DD4311" s="233"/>
      <c r="DE4311" s="233"/>
      <c r="DF4311" s="233"/>
      <c r="DG4311" s="233"/>
      <c r="DH4311" s="233"/>
      <c r="DI4311" s="233"/>
      <c r="DJ4311" s="233"/>
      <c r="DK4311" s="233"/>
      <c r="DL4311" s="233"/>
      <c r="DM4311" s="233"/>
      <c r="DN4311" s="233"/>
      <c r="DO4311" s="233"/>
      <c r="DP4311" s="233"/>
      <c r="DQ4311" s="233"/>
      <c r="DR4311" s="233"/>
      <c r="DS4311" s="233"/>
    </row>
    <row r="4312" spans="1:123" ht="24" customHeight="1" x14ac:dyDescent="0.2">
      <c r="A4312" s="369"/>
      <c r="B4312" s="110"/>
      <c r="C4312" s="367" t="s">
        <v>604</v>
      </c>
      <c r="D4312" s="111"/>
      <c r="E4312" s="112"/>
      <c r="F4312" s="113"/>
      <c r="G4312" s="295"/>
    </row>
    <row r="4313" spans="1:123" s="232" customFormat="1" ht="24" customHeight="1" x14ac:dyDescent="0.2">
      <c r="A4313" s="229" t="str">
        <f t="shared" ref="A4313:A4326" si="1293">IFERROR(VLOOKUP(C4313,Tabla_Insumos,4,FALSE),"")</f>
        <v/>
      </c>
      <c r="B4313" s="227" t="str">
        <f t="shared" ref="B4313:B4326" si="1294">IFERROR(VLOOKUP(C4313,Tabla_Insumos,5,FALSE),"")</f>
        <v/>
      </c>
      <c r="C4313" s="228"/>
      <c r="D4313" s="229" t="str">
        <f t="shared" ref="D4313:D4326" si="1295">IFERROR(VLOOKUP(C4313,Tabla_Insumos,2,FALSE),"")</f>
        <v/>
      </c>
      <c r="E4313" s="230"/>
      <c r="F4313" s="231">
        <f t="shared" ref="F4313:F4326" si="1296">IFERROR(VLOOKUP(C4313,Tabla_Insumos,3,FALSE),0)</f>
        <v>0</v>
      </c>
      <c r="G4313" s="296">
        <f>ROUND(E4313*F4313,2)</f>
        <v>0</v>
      </c>
    </row>
    <row r="4314" spans="1:123" s="232" customFormat="1" ht="24" customHeight="1" x14ac:dyDescent="0.2">
      <c r="A4314" s="229" t="str">
        <f t="shared" si="1293"/>
        <v/>
      </c>
      <c r="B4314" s="227" t="str">
        <f t="shared" si="1294"/>
        <v/>
      </c>
      <c r="C4314" s="228"/>
      <c r="D4314" s="229" t="str">
        <f t="shared" si="1295"/>
        <v/>
      </c>
      <c r="E4314" s="230"/>
      <c r="F4314" s="231">
        <f t="shared" si="1296"/>
        <v>0</v>
      </c>
      <c r="G4314" s="296">
        <f t="shared" ref="G4314:G4326" si="1297">ROUND(E4314*F4314,2)</f>
        <v>0</v>
      </c>
    </row>
    <row r="4315" spans="1:123" s="232" customFormat="1" ht="24" customHeight="1" x14ac:dyDescent="0.2">
      <c r="A4315" s="229" t="str">
        <f t="shared" si="1293"/>
        <v/>
      </c>
      <c r="B4315" s="227" t="str">
        <f t="shared" si="1294"/>
        <v/>
      </c>
      <c r="C4315" s="228"/>
      <c r="D4315" s="229" t="str">
        <f t="shared" si="1295"/>
        <v/>
      </c>
      <c r="E4315" s="230"/>
      <c r="F4315" s="231">
        <f t="shared" si="1296"/>
        <v>0</v>
      </c>
      <c r="G4315" s="296">
        <f t="shared" si="1297"/>
        <v>0</v>
      </c>
    </row>
    <row r="4316" spans="1:123" s="232" customFormat="1" ht="24" customHeight="1" x14ac:dyDescent="0.2">
      <c r="A4316" s="229" t="str">
        <f t="shared" si="1293"/>
        <v/>
      </c>
      <c r="B4316" s="227" t="str">
        <f t="shared" si="1294"/>
        <v/>
      </c>
      <c r="C4316" s="228"/>
      <c r="D4316" s="229" t="str">
        <f t="shared" si="1295"/>
        <v/>
      </c>
      <c r="E4316" s="230"/>
      <c r="F4316" s="231">
        <f t="shared" si="1296"/>
        <v>0</v>
      </c>
      <c r="G4316" s="296">
        <f t="shared" si="1297"/>
        <v>0</v>
      </c>
    </row>
    <row r="4317" spans="1:123" s="232" customFormat="1" ht="24" customHeight="1" x14ac:dyDescent="0.2">
      <c r="A4317" s="229" t="str">
        <f t="shared" si="1293"/>
        <v/>
      </c>
      <c r="B4317" s="227" t="str">
        <f t="shared" si="1294"/>
        <v/>
      </c>
      <c r="C4317" s="228"/>
      <c r="D4317" s="229" t="str">
        <f t="shared" si="1295"/>
        <v/>
      </c>
      <c r="E4317" s="230"/>
      <c r="F4317" s="231">
        <f t="shared" si="1296"/>
        <v>0</v>
      </c>
      <c r="G4317" s="296">
        <f t="shared" si="1297"/>
        <v>0</v>
      </c>
    </row>
    <row r="4318" spans="1:123" s="232" customFormat="1" ht="24" customHeight="1" x14ac:dyDescent="0.2">
      <c r="A4318" s="229" t="str">
        <f t="shared" si="1293"/>
        <v/>
      </c>
      <c r="B4318" s="227" t="str">
        <f t="shared" si="1294"/>
        <v/>
      </c>
      <c r="C4318" s="228"/>
      <c r="D4318" s="229" t="str">
        <f t="shared" si="1295"/>
        <v/>
      </c>
      <c r="E4318" s="230"/>
      <c r="F4318" s="231">
        <f t="shared" si="1296"/>
        <v>0</v>
      </c>
      <c r="G4318" s="296">
        <f t="shared" si="1297"/>
        <v>0</v>
      </c>
    </row>
    <row r="4319" spans="1:123" s="232" customFormat="1" ht="24" customHeight="1" x14ac:dyDescent="0.2">
      <c r="A4319" s="229" t="str">
        <f t="shared" si="1293"/>
        <v/>
      </c>
      <c r="B4319" s="227" t="str">
        <f t="shared" si="1294"/>
        <v/>
      </c>
      <c r="C4319" s="228"/>
      <c r="D4319" s="229" t="str">
        <f t="shared" si="1295"/>
        <v/>
      </c>
      <c r="E4319" s="230"/>
      <c r="F4319" s="231">
        <f t="shared" si="1296"/>
        <v>0</v>
      </c>
      <c r="G4319" s="296">
        <f t="shared" si="1297"/>
        <v>0</v>
      </c>
    </row>
    <row r="4320" spans="1:123" s="232" customFormat="1" ht="24" customHeight="1" x14ac:dyDescent="0.2">
      <c r="A4320" s="229" t="str">
        <f t="shared" si="1293"/>
        <v/>
      </c>
      <c r="B4320" s="227" t="str">
        <f t="shared" si="1294"/>
        <v/>
      </c>
      <c r="C4320" s="228"/>
      <c r="D4320" s="229" t="str">
        <f t="shared" si="1295"/>
        <v/>
      </c>
      <c r="E4320" s="230"/>
      <c r="F4320" s="231">
        <f t="shared" si="1296"/>
        <v>0</v>
      </c>
      <c r="G4320" s="296">
        <f t="shared" si="1297"/>
        <v>0</v>
      </c>
    </row>
    <row r="4321" spans="1:7" s="232" customFormat="1" ht="24" customHeight="1" x14ac:dyDescent="0.2">
      <c r="A4321" s="229" t="str">
        <f t="shared" si="1293"/>
        <v/>
      </c>
      <c r="B4321" s="227" t="str">
        <f t="shared" si="1294"/>
        <v/>
      </c>
      <c r="C4321" s="228"/>
      <c r="D4321" s="229" t="str">
        <f t="shared" si="1295"/>
        <v/>
      </c>
      <c r="E4321" s="230"/>
      <c r="F4321" s="231">
        <f t="shared" si="1296"/>
        <v>0</v>
      </c>
      <c r="G4321" s="296">
        <f t="shared" si="1297"/>
        <v>0</v>
      </c>
    </row>
    <row r="4322" spans="1:7" s="232" customFormat="1" ht="24" customHeight="1" x14ac:dyDescent="0.2">
      <c r="A4322" s="229" t="str">
        <f t="shared" si="1293"/>
        <v/>
      </c>
      <c r="B4322" s="227" t="str">
        <f t="shared" si="1294"/>
        <v/>
      </c>
      <c r="C4322" s="228"/>
      <c r="D4322" s="229" t="str">
        <f t="shared" si="1295"/>
        <v/>
      </c>
      <c r="E4322" s="230"/>
      <c r="F4322" s="231">
        <f t="shared" si="1296"/>
        <v>0</v>
      </c>
      <c r="G4322" s="296">
        <f t="shared" si="1297"/>
        <v>0</v>
      </c>
    </row>
    <row r="4323" spans="1:7" s="232" customFormat="1" ht="24" customHeight="1" x14ac:dyDescent="0.2">
      <c r="A4323" s="229" t="str">
        <f t="shared" si="1293"/>
        <v/>
      </c>
      <c r="B4323" s="227" t="str">
        <f t="shared" si="1294"/>
        <v/>
      </c>
      <c r="C4323" s="228"/>
      <c r="D4323" s="229" t="str">
        <f t="shared" si="1295"/>
        <v/>
      </c>
      <c r="E4323" s="230"/>
      <c r="F4323" s="231">
        <f t="shared" si="1296"/>
        <v>0</v>
      </c>
      <c r="G4323" s="296">
        <f t="shared" si="1297"/>
        <v>0</v>
      </c>
    </row>
    <row r="4324" spans="1:7" s="232" customFormat="1" ht="24" customHeight="1" x14ac:dyDescent="0.2">
      <c r="A4324" s="229" t="str">
        <f t="shared" si="1293"/>
        <v/>
      </c>
      <c r="B4324" s="227" t="str">
        <f t="shared" si="1294"/>
        <v/>
      </c>
      <c r="C4324" s="228"/>
      <c r="D4324" s="229" t="str">
        <f t="shared" si="1295"/>
        <v/>
      </c>
      <c r="E4324" s="230"/>
      <c r="F4324" s="231">
        <f t="shared" si="1296"/>
        <v>0</v>
      </c>
      <c r="G4324" s="296">
        <f t="shared" si="1297"/>
        <v>0</v>
      </c>
    </row>
    <row r="4325" spans="1:7" s="232" customFormat="1" ht="24" customHeight="1" x14ac:dyDescent="0.2">
      <c r="A4325" s="229" t="str">
        <f t="shared" si="1293"/>
        <v/>
      </c>
      <c r="B4325" s="227" t="str">
        <f t="shared" si="1294"/>
        <v/>
      </c>
      <c r="C4325" s="228"/>
      <c r="D4325" s="229" t="str">
        <f t="shared" si="1295"/>
        <v/>
      </c>
      <c r="E4325" s="230"/>
      <c r="F4325" s="231">
        <f t="shared" si="1296"/>
        <v>0</v>
      </c>
      <c r="G4325" s="296">
        <f t="shared" si="1297"/>
        <v>0</v>
      </c>
    </row>
    <row r="4326" spans="1:7" s="232" customFormat="1" ht="24" customHeight="1" x14ac:dyDescent="0.2">
      <c r="A4326" s="229" t="str">
        <f t="shared" si="1293"/>
        <v/>
      </c>
      <c r="B4326" s="227" t="str">
        <f t="shared" si="1294"/>
        <v/>
      </c>
      <c r="C4326" s="228"/>
      <c r="D4326" s="229" t="str">
        <f t="shared" si="1295"/>
        <v/>
      </c>
      <c r="E4326" s="230"/>
      <c r="F4326" s="231">
        <f t="shared" si="1296"/>
        <v>0</v>
      </c>
      <c r="G4326" s="296">
        <f t="shared" si="1297"/>
        <v>0</v>
      </c>
    </row>
    <row r="4327" spans="1:7" ht="24" customHeight="1" x14ac:dyDescent="0.2">
      <c r="A4327" s="297"/>
      <c r="B4327" s="97"/>
      <c r="C4327" s="97"/>
      <c r="D4327" s="103"/>
      <c r="E4327" s="104"/>
      <c r="F4327" s="368" t="s">
        <v>31</v>
      </c>
      <c r="G4327" s="298">
        <f>SUBTOTAL(9,G4313:G4326)</f>
        <v>0</v>
      </c>
    </row>
    <row r="4328" spans="1:7" ht="24" customHeight="1" x14ac:dyDescent="0.2">
      <c r="A4328" s="297"/>
      <c r="B4328" s="97"/>
      <c r="C4328" s="366" t="s">
        <v>605</v>
      </c>
      <c r="D4328" s="103"/>
      <c r="E4328" s="104"/>
      <c r="F4328" s="105"/>
      <c r="G4328" s="299"/>
    </row>
    <row r="4329" spans="1:7" s="232" customFormat="1" ht="24" customHeight="1" x14ac:dyDescent="0.2">
      <c r="A4329" s="229" t="str">
        <f t="shared" ref="A4329:A4336" si="1298">IFERROR(VLOOKUP(C4329,Tabla_Insumos,4,FALSE),"")</f>
        <v/>
      </c>
      <c r="B4329" s="227">
        <f t="shared" ref="B4329:B4336" si="1299">IFERROR(VLOOKUP(A4329,Tabla_Indices,5,FALSE),"")</f>
        <v>0</v>
      </c>
      <c r="C4329" s="228"/>
      <c r="D4329" s="229" t="str">
        <f t="shared" ref="D4329:D4336" si="1300">IFERROR(VLOOKUP(C4329,Tabla_Insumos,2,FALSE),"")</f>
        <v/>
      </c>
      <c r="E4329" s="230"/>
      <c r="F4329" s="231">
        <f t="shared" ref="F4329:F4336" si="1301">IFERROR(VLOOKUP(C4329,Tabla_Insumos,3,FALSE),0)</f>
        <v>0</v>
      </c>
      <c r="G4329" s="296">
        <f>ROUND(E4329*F4329,2)</f>
        <v>0</v>
      </c>
    </row>
    <row r="4330" spans="1:7" s="232" customFormat="1" ht="24" customHeight="1" x14ac:dyDescent="0.2">
      <c r="A4330" s="229" t="str">
        <f t="shared" si="1298"/>
        <v/>
      </c>
      <c r="B4330" s="227">
        <f t="shared" si="1299"/>
        <v>0</v>
      </c>
      <c r="C4330" s="228"/>
      <c r="D4330" s="229" t="str">
        <f t="shared" si="1300"/>
        <v/>
      </c>
      <c r="E4330" s="230"/>
      <c r="F4330" s="231">
        <f t="shared" si="1301"/>
        <v>0</v>
      </c>
      <c r="G4330" s="296">
        <f>ROUND(E4330*F4330,2)</f>
        <v>0</v>
      </c>
    </row>
    <row r="4331" spans="1:7" s="232" customFormat="1" ht="24" customHeight="1" x14ac:dyDescent="0.2">
      <c r="A4331" s="229" t="str">
        <f t="shared" si="1298"/>
        <v/>
      </c>
      <c r="B4331" s="227">
        <f t="shared" si="1299"/>
        <v>0</v>
      </c>
      <c r="C4331" s="228"/>
      <c r="D4331" s="229" t="str">
        <f t="shared" si="1300"/>
        <v/>
      </c>
      <c r="E4331" s="230"/>
      <c r="F4331" s="231">
        <f t="shared" si="1301"/>
        <v>0</v>
      </c>
      <c r="G4331" s="296">
        <f t="shared" ref="G4331:G4336" si="1302">ROUND(E4331*F4331,2)</f>
        <v>0</v>
      </c>
    </row>
    <row r="4332" spans="1:7" s="232" customFormat="1" ht="24" customHeight="1" x14ac:dyDescent="0.2">
      <c r="A4332" s="229" t="str">
        <f t="shared" si="1298"/>
        <v/>
      </c>
      <c r="B4332" s="227">
        <f t="shared" si="1299"/>
        <v>0</v>
      </c>
      <c r="C4332" s="228"/>
      <c r="D4332" s="229" t="str">
        <f t="shared" si="1300"/>
        <v/>
      </c>
      <c r="E4332" s="230"/>
      <c r="F4332" s="231">
        <f t="shared" si="1301"/>
        <v>0</v>
      </c>
      <c r="G4332" s="296">
        <f t="shared" si="1302"/>
        <v>0</v>
      </c>
    </row>
    <row r="4333" spans="1:7" s="232" customFormat="1" ht="24" customHeight="1" x14ac:dyDescent="0.2">
      <c r="A4333" s="229" t="str">
        <f t="shared" si="1298"/>
        <v/>
      </c>
      <c r="B4333" s="227">
        <f t="shared" si="1299"/>
        <v>0</v>
      </c>
      <c r="C4333" s="228"/>
      <c r="D4333" s="229" t="str">
        <f t="shared" si="1300"/>
        <v/>
      </c>
      <c r="E4333" s="230"/>
      <c r="F4333" s="231">
        <f t="shared" si="1301"/>
        <v>0</v>
      </c>
      <c r="G4333" s="296">
        <f t="shared" si="1302"/>
        <v>0</v>
      </c>
    </row>
    <row r="4334" spans="1:7" s="232" customFormat="1" ht="24" customHeight="1" x14ac:dyDescent="0.2">
      <c r="A4334" s="229" t="str">
        <f t="shared" si="1298"/>
        <v/>
      </c>
      <c r="B4334" s="227">
        <f t="shared" si="1299"/>
        <v>0</v>
      </c>
      <c r="C4334" s="228"/>
      <c r="D4334" s="229" t="str">
        <f t="shared" si="1300"/>
        <v/>
      </c>
      <c r="E4334" s="230"/>
      <c r="F4334" s="231">
        <f t="shared" si="1301"/>
        <v>0</v>
      </c>
      <c r="G4334" s="296">
        <f t="shared" si="1302"/>
        <v>0</v>
      </c>
    </row>
    <row r="4335" spans="1:7" s="232" customFormat="1" ht="24" customHeight="1" x14ac:dyDescent="0.2">
      <c r="A4335" s="229" t="str">
        <f t="shared" si="1298"/>
        <v/>
      </c>
      <c r="B4335" s="227">
        <f t="shared" si="1299"/>
        <v>0</v>
      </c>
      <c r="C4335" s="228"/>
      <c r="D4335" s="229" t="str">
        <f t="shared" si="1300"/>
        <v/>
      </c>
      <c r="E4335" s="230"/>
      <c r="F4335" s="231">
        <f t="shared" si="1301"/>
        <v>0</v>
      </c>
      <c r="G4335" s="296">
        <f t="shared" si="1302"/>
        <v>0</v>
      </c>
    </row>
    <row r="4336" spans="1:7" s="232" customFormat="1" ht="24" customHeight="1" x14ac:dyDescent="0.2">
      <c r="A4336" s="229" t="str">
        <f t="shared" si="1298"/>
        <v/>
      </c>
      <c r="B4336" s="227">
        <f t="shared" si="1299"/>
        <v>0</v>
      </c>
      <c r="C4336" s="228"/>
      <c r="D4336" s="229" t="str">
        <f t="shared" si="1300"/>
        <v/>
      </c>
      <c r="E4336" s="230"/>
      <c r="F4336" s="231">
        <f t="shared" si="1301"/>
        <v>0</v>
      </c>
      <c r="G4336" s="296">
        <f t="shared" si="1302"/>
        <v>0</v>
      </c>
    </row>
    <row r="4337" spans="1:7" ht="24" customHeight="1" x14ac:dyDescent="0.2">
      <c r="A4337" s="297"/>
      <c r="B4337" s="97"/>
      <c r="C4337" s="97"/>
      <c r="D4337" s="103"/>
      <c r="E4337" s="104"/>
      <c r="F4337" s="368" t="s">
        <v>32</v>
      </c>
      <c r="G4337" s="298">
        <f>SUBTOTAL(9,G4329:G4336)</f>
        <v>0</v>
      </c>
    </row>
    <row r="4338" spans="1:7" ht="24" customHeight="1" x14ac:dyDescent="0.2">
      <c r="A4338" s="297"/>
      <c r="B4338" s="97"/>
      <c r="C4338" s="366" t="s">
        <v>606</v>
      </c>
      <c r="D4338" s="103"/>
      <c r="E4338" s="104"/>
      <c r="F4338" s="105"/>
      <c r="G4338" s="299"/>
    </row>
    <row r="4339" spans="1:7" s="232" customFormat="1" ht="24" customHeight="1" x14ac:dyDescent="0.2">
      <c r="A4339" s="229" t="str">
        <f t="shared" ref="A4339:A4347" si="1303">IFERROR(VLOOKUP(C4339,Tabla_Insumos,4,FALSE),"")</f>
        <v/>
      </c>
      <c r="B4339" s="227" t="str">
        <f t="shared" ref="B4339:B4347" si="1304">IFERROR(VLOOKUP(C4339,Tabla_Insumos,5,FALSE),"")</f>
        <v/>
      </c>
      <c r="C4339" s="228"/>
      <c r="D4339" s="229" t="str">
        <f t="shared" ref="D4339:D4347" si="1305">IFERROR(VLOOKUP(C4339,Tabla_Insumos,2,FALSE),"")</f>
        <v/>
      </c>
      <c r="E4339" s="230"/>
      <c r="F4339" s="231">
        <f t="shared" ref="F4339:F4347" si="1306">IFERROR(VLOOKUP(C4339,Tabla_Insumos,3,FALSE),0)</f>
        <v>0</v>
      </c>
      <c r="G4339" s="296">
        <f t="shared" ref="G4339:G4347" si="1307">ROUND(E4339*F4339,2)</f>
        <v>0</v>
      </c>
    </row>
    <row r="4340" spans="1:7" s="232" customFormat="1" ht="24" customHeight="1" x14ac:dyDescent="0.2">
      <c r="A4340" s="229" t="str">
        <f t="shared" si="1303"/>
        <v/>
      </c>
      <c r="B4340" s="227" t="str">
        <f t="shared" si="1304"/>
        <v/>
      </c>
      <c r="C4340" s="228"/>
      <c r="D4340" s="229" t="str">
        <f t="shared" si="1305"/>
        <v/>
      </c>
      <c r="E4340" s="230"/>
      <c r="F4340" s="231">
        <f t="shared" si="1306"/>
        <v>0</v>
      </c>
      <c r="G4340" s="296">
        <f t="shared" si="1307"/>
        <v>0</v>
      </c>
    </row>
    <row r="4341" spans="1:7" s="232" customFormat="1" ht="24" customHeight="1" x14ac:dyDescent="0.2">
      <c r="A4341" s="229" t="str">
        <f t="shared" si="1303"/>
        <v/>
      </c>
      <c r="B4341" s="227" t="str">
        <f t="shared" si="1304"/>
        <v/>
      </c>
      <c r="C4341" s="228"/>
      <c r="D4341" s="229" t="str">
        <f t="shared" si="1305"/>
        <v/>
      </c>
      <c r="E4341" s="230"/>
      <c r="F4341" s="231">
        <f t="shared" si="1306"/>
        <v>0</v>
      </c>
      <c r="G4341" s="296">
        <f t="shared" si="1307"/>
        <v>0</v>
      </c>
    </row>
    <row r="4342" spans="1:7" s="232" customFormat="1" ht="24" customHeight="1" x14ac:dyDescent="0.2">
      <c r="A4342" s="229" t="str">
        <f t="shared" si="1303"/>
        <v/>
      </c>
      <c r="B4342" s="227" t="str">
        <f t="shared" si="1304"/>
        <v/>
      </c>
      <c r="C4342" s="228"/>
      <c r="D4342" s="229" t="str">
        <f t="shared" si="1305"/>
        <v/>
      </c>
      <c r="E4342" s="230"/>
      <c r="F4342" s="231">
        <f t="shared" si="1306"/>
        <v>0</v>
      </c>
      <c r="G4342" s="296">
        <f t="shared" si="1307"/>
        <v>0</v>
      </c>
    </row>
    <row r="4343" spans="1:7" s="232" customFormat="1" ht="24" customHeight="1" x14ac:dyDescent="0.2">
      <c r="A4343" s="229" t="str">
        <f t="shared" si="1303"/>
        <v/>
      </c>
      <c r="B4343" s="227" t="str">
        <f t="shared" si="1304"/>
        <v/>
      </c>
      <c r="C4343" s="228"/>
      <c r="D4343" s="229" t="str">
        <f t="shared" si="1305"/>
        <v/>
      </c>
      <c r="E4343" s="230"/>
      <c r="F4343" s="231">
        <f t="shared" si="1306"/>
        <v>0</v>
      </c>
      <c r="G4343" s="296">
        <f t="shared" si="1307"/>
        <v>0</v>
      </c>
    </row>
    <row r="4344" spans="1:7" s="232" customFormat="1" ht="24" customHeight="1" x14ac:dyDescent="0.2">
      <c r="A4344" s="229" t="str">
        <f t="shared" si="1303"/>
        <v/>
      </c>
      <c r="B4344" s="227" t="str">
        <f t="shared" si="1304"/>
        <v/>
      </c>
      <c r="C4344" s="228"/>
      <c r="D4344" s="229" t="str">
        <f t="shared" si="1305"/>
        <v/>
      </c>
      <c r="E4344" s="230"/>
      <c r="F4344" s="231">
        <f t="shared" si="1306"/>
        <v>0</v>
      </c>
      <c r="G4344" s="296">
        <f t="shared" si="1307"/>
        <v>0</v>
      </c>
    </row>
    <row r="4345" spans="1:7" s="232" customFormat="1" ht="24" customHeight="1" x14ac:dyDescent="0.2">
      <c r="A4345" s="229" t="str">
        <f t="shared" si="1303"/>
        <v/>
      </c>
      <c r="B4345" s="227" t="str">
        <f t="shared" si="1304"/>
        <v/>
      </c>
      <c r="C4345" s="228"/>
      <c r="D4345" s="229" t="str">
        <f t="shared" si="1305"/>
        <v/>
      </c>
      <c r="E4345" s="230"/>
      <c r="F4345" s="231">
        <f t="shared" si="1306"/>
        <v>0</v>
      </c>
      <c r="G4345" s="296">
        <f t="shared" si="1307"/>
        <v>0</v>
      </c>
    </row>
    <row r="4346" spans="1:7" s="232" customFormat="1" ht="24" customHeight="1" x14ac:dyDescent="0.2">
      <c r="A4346" s="229" t="str">
        <f t="shared" si="1303"/>
        <v/>
      </c>
      <c r="B4346" s="227" t="str">
        <f t="shared" si="1304"/>
        <v/>
      </c>
      <c r="C4346" s="228"/>
      <c r="D4346" s="229" t="str">
        <f t="shared" si="1305"/>
        <v/>
      </c>
      <c r="E4346" s="230"/>
      <c r="F4346" s="231">
        <f t="shared" si="1306"/>
        <v>0</v>
      </c>
      <c r="G4346" s="296">
        <f t="shared" si="1307"/>
        <v>0</v>
      </c>
    </row>
    <row r="4347" spans="1:7" s="232" customFormat="1" ht="24" customHeight="1" x14ac:dyDescent="0.2">
      <c r="A4347" s="229" t="str">
        <f t="shared" si="1303"/>
        <v/>
      </c>
      <c r="B4347" s="227" t="str">
        <f t="shared" si="1304"/>
        <v/>
      </c>
      <c r="C4347" s="228"/>
      <c r="D4347" s="229" t="str">
        <f t="shared" si="1305"/>
        <v/>
      </c>
      <c r="E4347" s="230"/>
      <c r="F4347" s="231">
        <f t="shared" si="1306"/>
        <v>0</v>
      </c>
      <c r="G4347" s="296">
        <f t="shared" si="1307"/>
        <v>0</v>
      </c>
    </row>
    <row r="4348" spans="1:7" ht="24" customHeight="1" x14ac:dyDescent="0.2">
      <c r="A4348" s="300"/>
      <c r="B4348" s="103"/>
      <c r="C4348" s="97"/>
      <c r="D4348" s="103"/>
      <c r="E4348" s="104"/>
      <c r="F4348" s="368" t="s">
        <v>33</v>
      </c>
      <c r="G4348" s="298">
        <f>SUBTOTAL(9,G4339:G4347)</f>
        <v>0</v>
      </c>
    </row>
    <row r="4349" spans="1:7" ht="24" customHeight="1" x14ac:dyDescent="0.2">
      <c r="A4349" s="301"/>
      <c r="B4349" s="103"/>
      <c r="C4349" s="97"/>
      <c r="D4349" s="103"/>
      <c r="E4349" s="104"/>
      <c r="F4349" s="105"/>
      <c r="G4349" s="299"/>
    </row>
    <row r="4350" spans="1:7" ht="24" customHeight="1" x14ac:dyDescent="0.2">
      <c r="A4350" s="302" t="str">
        <f>B4308</f>
        <v/>
      </c>
      <c r="B4350" s="303" t="str">
        <f>C4308</f>
        <v/>
      </c>
      <c r="C4350" s="111"/>
      <c r="D4350" s="111" t="s">
        <v>34</v>
      </c>
      <c r="E4350" s="112"/>
      <c r="F4350" s="305" t="s">
        <v>35</v>
      </c>
      <c r="G4350" s="304">
        <f>SUBTOTAL(9,G4313:G4349)</f>
        <v>0</v>
      </c>
    </row>
    <row r="4352" spans="1:7" ht="24" customHeight="1" x14ac:dyDescent="0.2">
      <c r="A4352" s="284" t="s">
        <v>37</v>
      </c>
      <c r="B4352" s="285"/>
      <c r="C4352" s="285"/>
      <c r="D4352" s="285"/>
      <c r="E4352" s="285"/>
      <c r="F4352" s="285"/>
      <c r="G4352" s="286"/>
    </row>
    <row r="4353" spans="1:123" ht="24" customHeight="1" x14ac:dyDescent="0.2">
      <c r="A4353" s="287" t="s">
        <v>602</v>
      </c>
      <c r="B4353" s="99" t="str">
        <f>Comitente</f>
        <v>DIRECCION PROVINCIAL REDES DE GAS</v>
      </c>
      <c r="C4353" s="94"/>
      <c r="D4353" s="100"/>
      <c r="E4353" s="100"/>
      <c r="F4353" s="101"/>
      <c r="G4353" s="288"/>
    </row>
    <row r="4354" spans="1:123" ht="24" customHeight="1" x14ac:dyDescent="0.2">
      <c r="A4354" s="287" t="s">
        <v>603</v>
      </c>
      <c r="B4354" s="99">
        <f>Contratista</f>
        <v>0</v>
      </c>
      <c r="C4354" s="95"/>
      <c r="D4354" s="95"/>
      <c r="E4354" s="95"/>
      <c r="F4354" s="102"/>
      <c r="G4354" s="289"/>
    </row>
    <row r="4355" spans="1:123" ht="24" customHeight="1" x14ac:dyDescent="0.2">
      <c r="A4355" s="287" t="s">
        <v>24</v>
      </c>
      <c r="B4355" s="99" t="str">
        <f>Obra</f>
        <v>“SERVICIO de MANTENIMIENTO de las INSTALACIONES de GAS en los ESTABLECIMIENTOS EDUCATIVOS”</v>
      </c>
      <c r="C4355" s="95"/>
      <c r="D4355" s="95"/>
      <c r="E4355" s="95"/>
      <c r="F4355" s="102" t="s">
        <v>38</v>
      </c>
      <c r="G4355" s="290">
        <f>Fecha_Base</f>
        <v>0</v>
      </c>
    </row>
    <row r="4356" spans="1:123" ht="24" customHeight="1" x14ac:dyDescent="0.2">
      <c r="A4356" s="291" t="s">
        <v>601</v>
      </c>
      <c r="B4356" s="96" t="str">
        <f>Ubicación</f>
        <v>DEPARTAMENTO JACHAL A</v>
      </c>
      <c r="C4356" s="96"/>
      <c r="D4356" s="103"/>
      <c r="E4356" s="104"/>
      <c r="F4356" s="105"/>
      <c r="G4356" s="292"/>
    </row>
    <row r="4357" spans="1:123" ht="24" customHeight="1" x14ac:dyDescent="0.2">
      <c r="A4357" s="291" t="s">
        <v>39</v>
      </c>
      <c r="B4357" s="106" t="str">
        <f>IFERROR(VALUE(LEFT(B4358,FIND(".",B4358)-1)),"")</f>
        <v/>
      </c>
      <c r="C4357" s="97" t="str">
        <f>IFERROR(VLOOKUP(B4357,Tabla_CyP,2,FALSE),"")</f>
        <v/>
      </c>
      <c r="D4357" s="97"/>
      <c r="E4357" s="104"/>
      <c r="F4357" s="105"/>
      <c r="G4357" s="292"/>
    </row>
    <row r="4358" spans="1:123" ht="24" customHeight="1" x14ac:dyDescent="0.2">
      <c r="A4358" s="291" t="s">
        <v>25</v>
      </c>
      <c r="B4358" s="107" t="str">
        <f>IFERROR(VLOOKUP(COUNTIF($A$1:A4358,"ANALISIS DE PRECIOS"),Tabla_NumeroItem,2,FALSE),"")</f>
        <v/>
      </c>
      <c r="C4358" s="97" t="str">
        <f>IFERROR(VLOOKUP(B4358,Tabla_CyP,2,FALSE),"")</f>
        <v/>
      </c>
      <c r="D4358" s="103"/>
      <c r="E4358" s="104"/>
      <c r="F4358" s="102" t="s">
        <v>26</v>
      </c>
      <c r="G4358" s="293" t="str">
        <f>IFERROR(VLOOKUP(B4358,Tabla_CyP,4,FALSE),"")</f>
        <v/>
      </c>
    </row>
    <row r="4359" spans="1:123" ht="24" customHeight="1" x14ac:dyDescent="0.2">
      <c r="A4359" s="291"/>
      <c r="B4359" s="96"/>
      <c r="C4359" s="97"/>
      <c r="D4359" s="103"/>
      <c r="E4359" s="104"/>
      <c r="F4359" s="105"/>
      <c r="G4359" s="292"/>
    </row>
    <row r="4360" spans="1:123" ht="24" customHeight="1" x14ac:dyDescent="0.2">
      <c r="A4360" s="389" t="s">
        <v>507</v>
      </c>
      <c r="B4360" s="390"/>
      <c r="C4360" s="391" t="s">
        <v>0</v>
      </c>
      <c r="D4360" s="391" t="s">
        <v>27</v>
      </c>
      <c r="E4360" s="393" t="s">
        <v>28</v>
      </c>
      <c r="F4360" s="387" t="s">
        <v>29</v>
      </c>
      <c r="G4360" s="387" t="s">
        <v>30</v>
      </c>
    </row>
    <row r="4361" spans="1:123" s="109" customFormat="1" ht="24" customHeight="1" x14ac:dyDescent="0.2">
      <c r="A4361" s="108" t="s">
        <v>508</v>
      </c>
      <c r="B4361" s="108" t="s">
        <v>509</v>
      </c>
      <c r="C4361" s="392"/>
      <c r="D4361" s="392"/>
      <c r="E4361" s="394"/>
      <c r="F4361" s="388"/>
      <c r="G4361" s="388"/>
      <c r="H4361" s="233"/>
      <c r="I4361" s="233"/>
      <c r="J4361" s="233"/>
      <c r="K4361" s="233"/>
      <c r="L4361" s="233"/>
      <c r="M4361" s="233"/>
      <c r="N4361" s="233"/>
      <c r="O4361" s="233"/>
      <c r="P4361" s="233"/>
      <c r="Q4361" s="233"/>
      <c r="R4361" s="233"/>
      <c r="S4361" s="233"/>
      <c r="T4361" s="233"/>
      <c r="U4361" s="233"/>
      <c r="V4361" s="233"/>
      <c r="W4361" s="233"/>
      <c r="X4361" s="233"/>
      <c r="Y4361" s="233"/>
      <c r="Z4361" s="233"/>
      <c r="AA4361" s="233"/>
      <c r="AB4361" s="233"/>
      <c r="AC4361" s="233"/>
      <c r="AD4361" s="233"/>
      <c r="AE4361" s="233"/>
      <c r="AF4361" s="233"/>
      <c r="AG4361" s="233"/>
      <c r="AH4361" s="233"/>
      <c r="AI4361" s="233"/>
      <c r="AJ4361" s="233"/>
      <c r="AK4361" s="233"/>
      <c r="AL4361" s="233"/>
      <c r="AM4361" s="233"/>
      <c r="AN4361" s="233"/>
      <c r="AO4361" s="233"/>
      <c r="AP4361" s="233"/>
      <c r="AQ4361" s="233"/>
      <c r="AR4361" s="233"/>
      <c r="AS4361" s="233"/>
      <c r="AT4361" s="233"/>
      <c r="AU4361" s="233"/>
      <c r="AV4361" s="233"/>
      <c r="AW4361" s="233"/>
      <c r="AX4361" s="233"/>
      <c r="AY4361" s="233"/>
      <c r="AZ4361" s="233"/>
      <c r="BA4361" s="233"/>
      <c r="BB4361" s="233"/>
      <c r="BC4361" s="233"/>
      <c r="BD4361" s="233"/>
      <c r="BE4361" s="233"/>
      <c r="BF4361" s="233"/>
      <c r="BG4361" s="233"/>
      <c r="BH4361" s="233"/>
      <c r="BI4361" s="233"/>
      <c r="BJ4361" s="233"/>
      <c r="BK4361" s="233"/>
      <c r="BL4361" s="233"/>
      <c r="BM4361" s="233"/>
      <c r="BN4361" s="233"/>
      <c r="BO4361" s="233"/>
      <c r="BP4361" s="233"/>
      <c r="BQ4361" s="233"/>
      <c r="BR4361" s="233"/>
      <c r="BS4361" s="233"/>
      <c r="BT4361" s="233"/>
      <c r="BU4361" s="233"/>
      <c r="BV4361" s="233"/>
      <c r="BW4361" s="233"/>
      <c r="BX4361" s="233"/>
      <c r="BY4361" s="233"/>
      <c r="BZ4361" s="233"/>
      <c r="CA4361" s="233"/>
      <c r="CB4361" s="233"/>
      <c r="CC4361" s="233"/>
      <c r="CD4361" s="233"/>
      <c r="CE4361" s="233"/>
      <c r="CF4361" s="233"/>
      <c r="CG4361" s="233"/>
      <c r="CH4361" s="233"/>
      <c r="CI4361" s="233"/>
      <c r="CJ4361" s="233"/>
      <c r="CK4361" s="233"/>
      <c r="CL4361" s="233"/>
      <c r="CM4361" s="233"/>
      <c r="CN4361" s="233"/>
      <c r="CO4361" s="233"/>
      <c r="CP4361" s="233"/>
      <c r="CQ4361" s="233"/>
      <c r="CR4361" s="233"/>
      <c r="CS4361" s="233"/>
      <c r="CT4361" s="233"/>
      <c r="CU4361" s="233"/>
      <c r="CV4361" s="233"/>
      <c r="CW4361" s="233"/>
      <c r="CX4361" s="233"/>
      <c r="CY4361" s="233"/>
      <c r="CZ4361" s="233"/>
      <c r="DA4361" s="233"/>
      <c r="DB4361" s="233"/>
      <c r="DC4361" s="233"/>
      <c r="DD4361" s="233"/>
      <c r="DE4361" s="233"/>
      <c r="DF4361" s="233"/>
      <c r="DG4361" s="233"/>
      <c r="DH4361" s="233"/>
      <c r="DI4361" s="233"/>
      <c r="DJ4361" s="233"/>
      <c r="DK4361" s="233"/>
      <c r="DL4361" s="233"/>
      <c r="DM4361" s="233"/>
      <c r="DN4361" s="233"/>
      <c r="DO4361" s="233"/>
      <c r="DP4361" s="233"/>
      <c r="DQ4361" s="233"/>
      <c r="DR4361" s="233"/>
      <c r="DS4361" s="233"/>
    </row>
    <row r="4362" spans="1:123" ht="24" customHeight="1" x14ac:dyDescent="0.2">
      <c r="A4362" s="369"/>
      <c r="B4362" s="110"/>
      <c r="C4362" s="367" t="s">
        <v>604</v>
      </c>
      <c r="D4362" s="111"/>
      <c r="E4362" s="112"/>
      <c r="F4362" s="113"/>
      <c r="G4362" s="295"/>
    </row>
    <row r="4363" spans="1:123" s="232" customFormat="1" ht="24" customHeight="1" x14ac:dyDescent="0.2">
      <c r="A4363" s="229" t="str">
        <f t="shared" ref="A4363:A4376" si="1308">IFERROR(VLOOKUP(C4363,Tabla_Insumos,4,FALSE),"")</f>
        <v/>
      </c>
      <c r="B4363" s="227" t="str">
        <f t="shared" ref="B4363:B4376" si="1309">IFERROR(VLOOKUP(C4363,Tabla_Insumos,5,FALSE),"")</f>
        <v/>
      </c>
      <c r="C4363" s="228"/>
      <c r="D4363" s="229" t="str">
        <f t="shared" ref="D4363:D4376" si="1310">IFERROR(VLOOKUP(C4363,Tabla_Insumos,2,FALSE),"")</f>
        <v/>
      </c>
      <c r="E4363" s="230"/>
      <c r="F4363" s="231">
        <f t="shared" ref="F4363:F4376" si="1311">IFERROR(VLOOKUP(C4363,Tabla_Insumos,3,FALSE),0)</f>
        <v>0</v>
      </c>
      <c r="G4363" s="296">
        <f>ROUND(E4363*F4363,2)</f>
        <v>0</v>
      </c>
    </row>
    <row r="4364" spans="1:123" s="232" customFormat="1" ht="24" customHeight="1" x14ac:dyDescent="0.2">
      <c r="A4364" s="229" t="str">
        <f t="shared" si="1308"/>
        <v/>
      </c>
      <c r="B4364" s="227" t="str">
        <f t="shared" si="1309"/>
        <v/>
      </c>
      <c r="C4364" s="228"/>
      <c r="D4364" s="229" t="str">
        <f t="shared" si="1310"/>
        <v/>
      </c>
      <c r="E4364" s="230"/>
      <c r="F4364" s="231">
        <f t="shared" si="1311"/>
        <v>0</v>
      </c>
      <c r="G4364" s="296">
        <f t="shared" ref="G4364:G4376" si="1312">ROUND(E4364*F4364,2)</f>
        <v>0</v>
      </c>
    </row>
    <row r="4365" spans="1:123" s="232" customFormat="1" ht="24" customHeight="1" x14ac:dyDescent="0.2">
      <c r="A4365" s="229" t="str">
        <f t="shared" si="1308"/>
        <v/>
      </c>
      <c r="B4365" s="227" t="str">
        <f t="shared" si="1309"/>
        <v/>
      </c>
      <c r="C4365" s="228"/>
      <c r="D4365" s="229" t="str">
        <f t="shared" si="1310"/>
        <v/>
      </c>
      <c r="E4365" s="230"/>
      <c r="F4365" s="231">
        <f t="shared" si="1311"/>
        <v>0</v>
      </c>
      <c r="G4365" s="296">
        <f t="shared" si="1312"/>
        <v>0</v>
      </c>
    </row>
    <row r="4366" spans="1:123" s="232" customFormat="1" ht="24" customHeight="1" x14ac:dyDescent="0.2">
      <c r="A4366" s="229" t="str">
        <f t="shared" si="1308"/>
        <v/>
      </c>
      <c r="B4366" s="227" t="str">
        <f t="shared" si="1309"/>
        <v/>
      </c>
      <c r="C4366" s="228"/>
      <c r="D4366" s="229" t="str">
        <f t="shared" si="1310"/>
        <v/>
      </c>
      <c r="E4366" s="230"/>
      <c r="F4366" s="231">
        <f t="shared" si="1311"/>
        <v>0</v>
      </c>
      <c r="G4366" s="296">
        <f t="shared" si="1312"/>
        <v>0</v>
      </c>
    </row>
    <row r="4367" spans="1:123" s="232" customFormat="1" ht="24" customHeight="1" x14ac:dyDescent="0.2">
      <c r="A4367" s="229" t="str">
        <f t="shared" si="1308"/>
        <v/>
      </c>
      <c r="B4367" s="227" t="str">
        <f t="shared" si="1309"/>
        <v/>
      </c>
      <c r="C4367" s="228"/>
      <c r="D4367" s="229" t="str">
        <f t="shared" si="1310"/>
        <v/>
      </c>
      <c r="E4367" s="230"/>
      <c r="F4367" s="231">
        <f t="shared" si="1311"/>
        <v>0</v>
      </c>
      <c r="G4367" s="296">
        <f t="shared" si="1312"/>
        <v>0</v>
      </c>
    </row>
    <row r="4368" spans="1:123" s="232" customFormat="1" ht="24" customHeight="1" x14ac:dyDescent="0.2">
      <c r="A4368" s="229" t="str">
        <f t="shared" si="1308"/>
        <v/>
      </c>
      <c r="B4368" s="227" t="str">
        <f t="shared" si="1309"/>
        <v/>
      </c>
      <c r="C4368" s="228"/>
      <c r="D4368" s="229" t="str">
        <f t="shared" si="1310"/>
        <v/>
      </c>
      <c r="E4368" s="230"/>
      <c r="F4368" s="231">
        <f t="shared" si="1311"/>
        <v>0</v>
      </c>
      <c r="G4368" s="296">
        <f t="shared" si="1312"/>
        <v>0</v>
      </c>
    </row>
    <row r="4369" spans="1:7" s="232" customFormat="1" ht="24" customHeight="1" x14ac:dyDescent="0.2">
      <c r="A4369" s="229" t="str">
        <f t="shared" si="1308"/>
        <v/>
      </c>
      <c r="B4369" s="227" t="str">
        <f t="shared" si="1309"/>
        <v/>
      </c>
      <c r="C4369" s="228"/>
      <c r="D4369" s="229" t="str">
        <f t="shared" si="1310"/>
        <v/>
      </c>
      <c r="E4369" s="230"/>
      <c r="F4369" s="231">
        <f t="shared" si="1311"/>
        <v>0</v>
      </c>
      <c r="G4369" s="296">
        <f t="shared" si="1312"/>
        <v>0</v>
      </c>
    </row>
    <row r="4370" spans="1:7" s="232" customFormat="1" ht="24" customHeight="1" x14ac:dyDescent="0.2">
      <c r="A4370" s="229" t="str">
        <f t="shared" si="1308"/>
        <v/>
      </c>
      <c r="B4370" s="227" t="str">
        <f t="shared" si="1309"/>
        <v/>
      </c>
      <c r="C4370" s="228"/>
      <c r="D4370" s="229" t="str">
        <f t="shared" si="1310"/>
        <v/>
      </c>
      <c r="E4370" s="230"/>
      <c r="F4370" s="231">
        <f t="shared" si="1311"/>
        <v>0</v>
      </c>
      <c r="G4370" s="296">
        <f t="shared" si="1312"/>
        <v>0</v>
      </c>
    </row>
    <row r="4371" spans="1:7" s="232" customFormat="1" ht="24" customHeight="1" x14ac:dyDescent="0.2">
      <c r="A4371" s="229" t="str">
        <f t="shared" si="1308"/>
        <v/>
      </c>
      <c r="B4371" s="227" t="str">
        <f t="shared" si="1309"/>
        <v/>
      </c>
      <c r="C4371" s="228"/>
      <c r="D4371" s="229" t="str">
        <f t="shared" si="1310"/>
        <v/>
      </c>
      <c r="E4371" s="230"/>
      <c r="F4371" s="231">
        <f t="shared" si="1311"/>
        <v>0</v>
      </c>
      <c r="G4371" s="296">
        <f t="shared" si="1312"/>
        <v>0</v>
      </c>
    </row>
    <row r="4372" spans="1:7" s="232" customFormat="1" ht="24" customHeight="1" x14ac:dyDescent="0.2">
      <c r="A4372" s="229" t="str">
        <f t="shared" si="1308"/>
        <v/>
      </c>
      <c r="B4372" s="227" t="str">
        <f t="shared" si="1309"/>
        <v/>
      </c>
      <c r="C4372" s="228"/>
      <c r="D4372" s="229" t="str">
        <f t="shared" si="1310"/>
        <v/>
      </c>
      <c r="E4372" s="230"/>
      <c r="F4372" s="231">
        <f t="shared" si="1311"/>
        <v>0</v>
      </c>
      <c r="G4372" s="296">
        <f t="shared" si="1312"/>
        <v>0</v>
      </c>
    </row>
    <row r="4373" spans="1:7" s="232" customFormat="1" ht="24" customHeight="1" x14ac:dyDescent="0.2">
      <c r="A4373" s="229" t="str">
        <f t="shared" si="1308"/>
        <v/>
      </c>
      <c r="B4373" s="227" t="str">
        <f t="shared" si="1309"/>
        <v/>
      </c>
      <c r="C4373" s="228"/>
      <c r="D4373" s="229" t="str">
        <f t="shared" si="1310"/>
        <v/>
      </c>
      <c r="E4373" s="230"/>
      <c r="F4373" s="231">
        <f t="shared" si="1311"/>
        <v>0</v>
      </c>
      <c r="G4373" s="296">
        <f t="shared" si="1312"/>
        <v>0</v>
      </c>
    </row>
    <row r="4374" spans="1:7" s="232" customFormat="1" ht="24" customHeight="1" x14ac:dyDescent="0.2">
      <c r="A4374" s="229" t="str">
        <f t="shared" si="1308"/>
        <v/>
      </c>
      <c r="B4374" s="227" t="str">
        <f t="shared" si="1309"/>
        <v/>
      </c>
      <c r="C4374" s="228"/>
      <c r="D4374" s="229" t="str">
        <f t="shared" si="1310"/>
        <v/>
      </c>
      <c r="E4374" s="230"/>
      <c r="F4374" s="231">
        <f t="shared" si="1311"/>
        <v>0</v>
      </c>
      <c r="G4374" s="296">
        <f t="shared" si="1312"/>
        <v>0</v>
      </c>
    </row>
    <row r="4375" spans="1:7" s="232" customFormat="1" ht="24" customHeight="1" x14ac:dyDescent="0.2">
      <c r="A4375" s="229" t="str">
        <f t="shared" si="1308"/>
        <v/>
      </c>
      <c r="B4375" s="227" t="str">
        <f t="shared" si="1309"/>
        <v/>
      </c>
      <c r="C4375" s="228"/>
      <c r="D4375" s="229" t="str">
        <f t="shared" si="1310"/>
        <v/>
      </c>
      <c r="E4375" s="230"/>
      <c r="F4375" s="231">
        <f t="shared" si="1311"/>
        <v>0</v>
      </c>
      <c r="G4375" s="296">
        <f t="shared" si="1312"/>
        <v>0</v>
      </c>
    </row>
    <row r="4376" spans="1:7" s="232" customFormat="1" ht="24" customHeight="1" x14ac:dyDescent="0.2">
      <c r="A4376" s="229" t="str">
        <f t="shared" si="1308"/>
        <v/>
      </c>
      <c r="B4376" s="227" t="str">
        <f t="shared" si="1309"/>
        <v/>
      </c>
      <c r="C4376" s="228"/>
      <c r="D4376" s="229" t="str">
        <f t="shared" si="1310"/>
        <v/>
      </c>
      <c r="E4376" s="230"/>
      <c r="F4376" s="231">
        <f t="shared" si="1311"/>
        <v>0</v>
      </c>
      <c r="G4376" s="296">
        <f t="shared" si="1312"/>
        <v>0</v>
      </c>
    </row>
    <row r="4377" spans="1:7" ht="24" customHeight="1" x14ac:dyDescent="0.2">
      <c r="A4377" s="297"/>
      <c r="B4377" s="97"/>
      <c r="C4377" s="97"/>
      <c r="D4377" s="103"/>
      <c r="E4377" s="104"/>
      <c r="F4377" s="368" t="s">
        <v>31</v>
      </c>
      <c r="G4377" s="298">
        <f>SUBTOTAL(9,G4363:G4376)</f>
        <v>0</v>
      </c>
    </row>
    <row r="4378" spans="1:7" ht="24" customHeight="1" x14ac:dyDescent="0.2">
      <c r="A4378" s="297"/>
      <c r="B4378" s="97"/>
      <c r="C4378" s="366" t="s">
        <v>605</v>
      </c>
      <c r="D4378" s="103"/>
      <c r="E4378" s="104"/>
      <c r="F4378" s="105"/>
      <c r="G4378" s="299"/>
    </row>
    <row r="4379" spans="1:7" s="232" customFormat="1" ht="24" customHeight="1" x14ac:dyDescent="0.2">
      <c r="A4379" s="229" t="str">
        <f t="shared" ref="A4379:A4386" si="1313">IFERROR(VLOOKUP(C4379,Tabla_Insumos,4,FALSE),"")</f>
        <v/>
      </c>
      <c r="B4379" s="227">
        <f t="shared" ref="B4379:B4386" si="1314">IFERROR(VLOOKUP(A4379,Tabla_Indices,5,FALSE),"")</f>
        <v>0</v>
      </c>
      <c r="C4379" s="228"/>
      <c r="D4379" s="229" t="str">
        <f t="shared" ref="D4379:D4386" si="1315">IFERROR(VLOOKUP(C4379,Tabla_Insumos,2,FALSE),"")</f>
        <v/>
      </c>
      <c r="E4379" s="230"/>
      <c r="F4379" s="231">
        <f t="shared" ref="F4379:F4386" si="1316">IFERROR(VLOOKUP(C4379,Tabla_Insumos,3,FALSE),0)</f>
        <v>0</v>
      </c>
      <c r="G4379" s="296">
        <f>ROUND(E4379*F4379,2)</f>
        <v>0</v>
      </c>
    </row>
    <row r="4380" spans="1:7" s="232" customFormat="1" ht="24" customHeight="1" x14ac:dyDescent="0.2">
      <c r="A4380" s="229" t="str">
        <f t="shared" si="1313"/>
        <v/>
      </c>
      <c r="B4380" s="227">
        <f t="shared" si="1314"/>
        <v>0</v>
      </c>
      <c r="C4380" s="228"/>
      <c r="D4380" s="229" t="str">
        <f t="shared" si="1315"/>
        <v/>
      </c>
      <c r="E4380" s="230"/>
      <c r="F4380" s="231">
        <f t="shared" si="1316"/>
        <v>0</v>
      </c>
      <c r="G4380" s="296">
        <f>ROUND(E4380*F4380,2)</f>
        <v>0</v>
      </c>
    </row>
    <row r="4381" spans="1:7" s="232" customFormat="1" ht="24" customHeight="1" x14ac:dyDescent="0.2">
      <c r="A4381" s="229" t="str">
        <f t="shared" si="1313"/>
        <v/>
      </c>
      <c r="B4381" s="227">
        <f t="shared" si="1314"/>
        <v>0</v>
      </c>
      <c r="C4381" s="228"/>
      <c r="D4381" s="229" t="str">
        <f t="shared" si="1315"/>
        <v/>
      </c>
      <c r="E4381" s="230"/>
      <c r="F4381" s="231">
        <f t="shared" si="1316"/>
        <v>0</v>
      </c>
      <c r="G4381" s="296">
        <f t="shared" ref="G4381:G4386" si="1317">ROUND(E4381*F4381,2)</f>
        <v>0</v>
      </c>
    </row>
    <row r="4382" spans="1:7" s="232" customFormat="1" ht="24" customHeight="1" x14ac:dyDescent="0.2">
      <c r="A4382" s="229" t="str">
        <f t="shared" si="1313"/>
        <v/>
      </c>
      <c r="B4382" s="227">
        <f t="shared" si="1314"/>
        <v>0</v>
      </c>
      <c r="C4382" s="228"/>
      <c r="D4382" s="229" t="str">
        <f t="shared" si="1315"/>
        <v/>
      </c>
      <c r="E4382" s="230"/>
      <c r="F4382" s="231">
        <f t="shared" si="1316"/>
        <v>0</v>
      </c>
      <c r="G4382" s="296">
        <f t="shared" si="1317"/>
        <v>0</v>
      </c>
    </row>
    <row r="4383" spans="1:7" s="232" customFormat="1" ht="24" customHeight="1" x14ac:dyDescent="0.2">
      <c r="A4383" s="229" t="str">
        <f t="shared" si="1313"/>
        <v/>
      </c>
      <c r="B4383" s="227">
        <f t="shared" si="1314"/>
        <v>0</v>
      </c>
      <c r="C4383" s="228"/>
      <c r="D4383" s="229" t="str">
        <f t="shared" si="1315"/>
        <v/>
      </c>
      <c r="E4383" s="230"/>
      <c r="F4383" s="231">
        <f t="shared" si="1316"/>
        <v>0</v>
      </c>
      <c r="G4383" s="296">
        <f t="shared" si="1317"/>
        <v>0</v>
      </c>
    </row>
    <row r="4384" spans="1:7" s="232" customFormat="1" ht="24" customHeight="1" x14ac:dyDescent="0.2">
      <c r="A4384" s="229" t="str">
        <f t="shared" si="1313"/>
        <v/>
      </c>
      <c r="B4384" s="227">
        <f t="shared" si="1314"/>
        <v>0</v>
      </c>
      <c r="C4384" s="228"/>
      <c r="D4384" s="229" t="str">
        <f t="shared" si="1315"/>
        <v/>
      </c>
      <c r="E4384" s="230"/>
      <c r="F4384" s="231">
        <f t="shared" si="1316"/>
        <v>0</v>
      </c>
      <c r="G4384" s="296">
        <f t="shared" si="1317"/>
        <v>0</v>
      </c>
    </row>
    <row r="4385" spans="1:7" s="232" customFormat="1" ht="24" customHeight="1" x14ac:dyDescent="0.2">
      <c r="A4385" s="229" t="str">
        <f t="shared" si="1313"/>
        <v/>
      </c>
      <c r="B4385" s="227">
        <f t="shared" si="1314"/>
        <v>0</v>
      </c>
      <c r="C4385" s="228"/>
      <c r="D4385" s="229" t="str">
        <f t="shared" si="1315"/>
        <v/>
      </c>
      <c r="E4385" s="230"/>
      <c r="F4385" s="231">
        <f t="shared" si="1316"/>
        <v>0</v>
      </c>
      <c r="G4385" s="296">
        <f t="shared" si="1317"/>
        <v>0</v>
      </c>
    </row>
    <row r="4386" spans="1:7" s="232" customFormat="1" ht="24" customHeight="1" x14ac:dyDescent="0.2">
      <c r="A4386" s="229" t="str">
        <f t="shared" si="1313"/>
        <v/>
      </c>
      <c r="B4386" s="227">
        <f t="shared" si="1314"/>
        <v>0</v>
      </c>
      <c r="C4386" s="228"/>
      <c r="D4386" s="229" t="str">
        <f t="shared" si="1315"/>
        <v/>
      </c>
      <c r="E4386" s="230"/>
      <c r="F4386" s="231">
        <f t="shared" si="1316"/>
        <v>0</v>
      </c>
      <c r="G4386" s="296">
        <f t="shared" si="1317"/>
        <v>0</v>
      </c>
    </row>
    <row r="4387" spans="1:7" ht="24" customHeight="1" x14ac:dyDescent="0.2">
      <c r="A4387" s="297"/>
      <c r="B4387" s="97"/>
      <c r="C4387" s="97"/>
      <c r="D4387" s="103"/>
      <c r="E4387" s="104"/>
      <c r="F4387" s="368" t="s">
        <v>32</v>
      </c>
      <c r="G4387" s="298">
        <f>SUBTOTAL(9,G4379:G4386)</f>
        <v>0</v>
      </c>
    </row>
    <row r="4388" spans="1:7" ht="24" customHeight="1" x14ac:dyDescent="0.2">
      <c r="A4388" s="297"/>
      <c r="B4388" s="97"/>
      <c r="C4388" s="366" t="s">
        <v>606</v>
      </c>
      <c r="D4388" s="103"/>
      <c r="E4388" s="104"/>
      <c r="F4388" s="105"/>
      <c r="G4388" s="299"/>
    </row>
    <row r="4389" spans="1:7" s="232" customFormat="1" ht="24" customHeight="1" x14ac:dyDescent="0.2">
      <c r="A4389" s="229" t="str">
        <f t="shared" ref="A4389:A4397" si="1318">IFERROR(VLOOKUP(C4389,Tabla_Insumos,4,FALSE),"")</f>
        <v/>
      </c>
      <c r="B4389" s="227" t="str">
        <f t="shared" ref="B4389:B4397" si="1319">IFERROR(VLOOKUP(C4389,Tabla_Insumos,5,FALSE),"")</f>
        <v/>
      </c>
      <c r="C4389" s="228"/>
      <c r="D4389" s="229" t="str">
        <f t="shared" ref="D4389:D4397" si="1320">IFERROR(VLOOKUP(C4389,Tabla_Insumos,2,FALSE),"")</f>
        <v/>
      </c>
      <c r="E4389" s="230"/>
      <c r="F4389" s="231">
        <f t="shared" ref="F4389:F4397" si="1321">IFERROR(VLOOKUP(C4389,Tabla_Insumos,3,FALSE),0)</f>
        <v>0</v>
      </c>
      <c r="G4389" s="296">
        <f t="shared" ref="G4389:G4397" si="1322">ROUND(E4389*F4389,2)</f>
        <v>0</v>
      </c>
    </row>
    <row r="4390" spans="1:7" s="232" customFormat="1" ht="24" customHeight="1" x14ac:dyDescent="0.2">
      <c r="A4390" s="229" t="str">
        <f t="shared" si="1318"/>
        <v/>
      </c>
      <c r="B4390" s="227" t="str">
        <f t="shared" si="1319"/>
        <v/>
      </c>
      <c r="C4390" s="228"/>
      <c r="D4390" s="229" t="str">
        <f t="shared" si="1320"/>
        <v/>
      </c>
      <c r="E4390" s="230"/>
      <c r="F4390" s="231">
        <f t="shared" si="1321"/>
        <v>0</v>
      </c>
      <c r="G4390" s="296">
        <f t="shared" si="1322"/>
        <v>0</v>
      </c>
    </row>
    <row r="4391" spans="1:7" s="232" customFormat="1" ht="24" customHeight="1" x14ac:dyDescent="0.2">
      <c r="A4391" s="229" t="str">
        <f t="shared" si="1318"/>
        <v/>
      </c>
      <c r="B4391" s="227" t="str">
        <f t="shared" si="1319"/>
        <v/>
      </c>
      <c r="C4391" s="228"/>
      <c r="D4391" s="229" t="str">
        <f t="shared" si="1320"/>
        <v/>
      </c>
      <c r="E4391" s="230"/>
      <c r="F4391" s="231">
        <f t="shared" si="1321"/>
        <v>0</v>
      </c>
      <c r="G4391" s="296">
        <f t="shared" si="1322"/>
        <v>0</v>
      </c>
    </row>
    <row r="4392" spans="1:7" s="232" customFormat="1" ht="24" customHeight="1" x14ac:dyDescent="0.2">
      <c r="A4392" s="229" t="str">
        <f t="shared" si="1318"/>
        <v/>
      </c>
      <c r="B4392" s="227" t="str">
        <f t="shared" si="1319"/>
        <v/>
      </c>
      <c r="C4392" s="228"/>
      <c r="D4392" s="229" t="str">
        <f t="shared" si="1320"/>
        <v/>
      </c>
      <c r="E4392" s="230"/>
      <c r="F4392" s="231">
        <f t="shared" si="1321"/>
        <v>0</v>
      </c>
      <c r="G4392" s="296">
        <f t="shared" si="1322"/>
        <v>0</v>
      </c>
    </row>
    <row r="4393" spans="1:7" s="232" customFormat="1" ht="24" customHeight="1" x14ac:dyDescent="0.2">
      <c r="A4393" s="229" t="str">
        <f t="shared" si="1318"/>
        <v/>
      </c>
      <c r="B4393" s="227" t="str">
        <f t="shared" si="1319"/>
        <v/>
      </c>
      <c r="C4393" s="228"/>
      <c r="D4393" s="229" t="str">
        <f t="shared" si="1320"/>
        <v/>
      </c>
      <c r="E4393" s="230"/>
      <c r="F4393" s="231">
        <f t="shared" si="1321"/>
        <v>0</v>
      </c>
      <c r="G4393" s="296">
        <f t="shared" si="1322"/>
        <v>0</v>
      </c>
    </row>
    <row r="4394" spans="1:7" s="232" customFormat="1" ht="24" customHeight="1" x14ac:dyDescent="0.2">
      <c r="A4394" s="229" t="str">
        <f t="shared" si="1318"/>
        <v/>
      </c>
      <c r="B4394" s="227" t="str">
        <f t="shared" si="1319"/>
        <v/>
      </c>
      <c r="C4394" s="228"/>
      <c r="D4394" s="229" t="str">
        <f t="shared" si="1320"/>
        <v/>
      </c>
      <c r="E4394" s="230"/>
      <c r="F4394" s="231">
        <f t="shared" si="1321"/>
        <v>0</v>
      </c>
      <c r="G4394" s="296">
        <f t="shared" si="1322"/>
        <v>0</v>
      </c>
    </row>
    <row r="4395" spans="1:7" s="232" customFormat="1" ht="24" customHeight="1" x14ac:dyDescent="0.2">
      <c r="A4395" s="229" t="str">
        <f t="shared" si="1318"/>
        <v/>
      </c>
      <c r="B4395" s="227" t="str">
        <f t="shared" si="1319"/>
        <v/>
      </c>
      <c r="C4395" s="228"/>
      <c r="D4395" s="229" t="str">
        <f t="shared" si="1320"/>
        <v/>
      </c>
      <c r="E4395" s="230"/>
      <c r="F4395" s="231">
        <f t="shared" si="1321"/>
        <v>0</v>
      </c>
      <c r="G4395" s="296">
        <f t="shared" si="1322"/>
        <v>0</v>
      </c>
    </row>
    <row r="4396" spans="1:7" s="232" customFormat="1" ht="24" customHeight="1" x14ac:dyDescent="0.2">
      <c r="A4396" s="229" t="str">
        <f t="shared" si="1318"/>
        <v/>
      </c>
      <c r="B4396" s="227" t="str">
        <f t="shared" si="1319"/>
        <v/>
      </c>
      <c r="C4396" s="228"/>
      <c r="D4396" s="229" t="str">
        <f t="shared" si="1320"/>
        <v/>
      </c>
      <c r="E4396" s="230"/>
      <c r="F4396" s="231">
        <f t="shared" si="1321"/>
        <v>0</v>
      </c>
      <c r="G4396" s="296">
        <f t="shared" si="1322"/>
        <v>0</v>
      </c>
    </row>
    <row r="4397" spans="1:7" s="232" customFormat="1" ht="24" customHeight="1" x14ac:dyDescent="0.2">
      <c r="A4397" s="229" t="str">
        <f t="shared" si="1318"/>
        <v/>
      </c>
      <c r="B4397" s="227" t="str">
        <f t="shared" si="1319"/>
        <v/>
      </c>
      <c r="C4397" s="228"/>
      <c r="D4397" s="229" t="str">
        <f t="shared" si="1320"/>
        <v/>
      </c>
      <c r="E4397" s="230"/>
      <c r="F4397" s="231">
        <f t="shared" si="1321"/>
        <v>0</v>
      </c>
      <c r="G4397" s="296">
        <f t="shared" si="1322"/>
        <v>0</v>
      </c>
    </row>
    <row r="4398" spans="1:7" ht="24" customHeight="1" x14ac:dyDescent="0.2">
      <c r="A4398" s="300"/>
      <c r="B4398" s="103"/>
      <c r="C4398" s="97"/>
      <c r="D4398" s="103"/>
      <c r="E4398" s="104"/>
      <c r="F4398" s="368" t="s">
        <v>33</v>
      </c>
      <c r="G4398" s="298">
        <f>SUBTOTAL(9,G4389:G4397)</f>
        <v>0</v>
      </c>
    </row>
    <row r="4399" spans="1:7" ht="24" customHeight="1" x14ac:dyDescent="0.2">
      <c r="A4399" s="301"/>
      <c r="B4399" s="103"/>
      <c r="C4399" s="97"/>
      <c r="D4399" s="103"/>
      <c r="E4399" s="104"/>
      <c r="F4399" s="105"/>
      <c r="G4399" s="299"/>
    </row>
    <row r="4400" spans="1:7" ht="24" customHeight="1" x14ac:dyDescent="0.2">
      <c r="A4400" s="302" t="str">
        <f>B4358</f>
        <v/>
      </c>
      <c r="B4400" s="303" t="str">
        <f>C4358</f>
        <v/>
      </c>
      <c r="C4400" s="111"/>
      <c r="D4400" s="111" t="s">
        <v>34</v>
      </c>
      <c r="E4400" s="112"/>
      <c r="F4400" s="305" t="s">
        <v>35</v>
      </c>
      <c r="G4400" s="304">
        <f>SUBTOTAL(9,G4363:G4399)</f>
        <v>0</v>
      </c>
    </row>
    <row r="4402" spans="1:123" ht="24" customHeight="1" x14ac:dyDescent="0.2">
      <c r="A4402" s="284" t="s">
        <v>37</v>
      </c>
      <c r="B4402" s="285"/>
      <c r="C4402" s="285"/>
      <c r="D4402" s="285"/>
      <c r="E4402" s="285"/>
      <c r="F4402" s="285"/>
      <c r="G4402" s="286"/>
    </row>
    <row r="4403" spans="1:123" ht="24" customHeight="1" x14ac:dyDescent="0.2">
      <c r="A4403" s="287" t="s">
        <v>602</v>
      </c>
      <c r="B4403" s="99" t="str">
        <f>Comitente</f>
        <v>DIRECCION PROVINCIAL REDES DE GAS</v>
      </c>
      <c r="C4403" s="94"/>
      <c r="D4403" s="100"/>
      <c r="E4403" s="100"/>
      <c r="F4403" s="101"/>
      <c r="G4403" s="288"/>
    </row>
    <row r="4404" spans="1:123" ht="24" customHeight="1" x14ac:dyDescent="0.2">
      <c r="A4404" s="287" t="s">
        <v>603</v>
      </c>
      <c r="B4404" s="99">
        <f>Contratista</f>
        <v>0</v>
      </c>
      <c r="C4404" s="95"/>
      <c r="D4404" s="95"/>
      <c r="E4404" s="95"/>
      <c r="F4404" s="102"/>
      <c r="G4404" s="289"/>
    </row>
    <row r="4405" spans="1:123" ht="24" customHeight="1" x14ac:dyDescent="0.2">
      <c r="A4405" s="287" t="s">
        <v>24</v>
      </c>
      <c r="B4405" s="99" t="str">
        <f>Obra</f>
        <v>“SERVICIO de MANTENIMIENTO de las INSTALACIONES de GAS en los ESTABLECIMIENTOS EDUCATIVOS”</v>
      </c>
      <c r="C4405" s="95"/>
      <c r="D4405" s="95"/>
      <c r="E4405" s="95"/>
      <c r="F4405" s="102" t="s">
        <v>38</v>
      </c>
      <c r="G4405" s="290">
        <f>Fecha_Base</f>
        <v>0</v>
      </c>
    </row>
    <row r="4406" spans="1:123" ht="24" customHeight="1" x14ac:dyDescent="0.2">
      <c r="A4406" s="291" t="s">
        <v>601</v>
      </c>
      <c r="B4406" s="96" t="str">
        <f>Ubicación</f>
        <v>DEPARTAMENTO JACHAL A</v>
      </c>
      <c r="C4406" s="96"/>
      <c r="D4406" s="103"/>
      <c r="E4406" s="104"/>
      <c r="F4406" s="105"/>
      <c r="G4406" s="292"/>
    </row>
    <row r="4407" spans="1:123" ht="24" customHeight="1" x14ac:dyDescent="0.2">
      <c r="A4407" s="291" t="s">
        <v>39</v>
      </c>
      <c r="B4407" s="106" t="str">
        <f>IFERROR(VALUE(LEFT(B4408,FIND(".",B4408)-1)),"")</f>
        <v/>
      </c>
      <c r="C4407" s="97" t="str">
        <f>IFERROR(VLOOKUP(B4407,Tabla_CyP,2,FALSE),"")</f>
        <v/>
      </c>
      <c r="D4407" s="97"/>
      <c r="E4407" s="104"/>
      <c r="F4407" s="105"/>
      <c r="G4407" s="292"/>
    </row>
    <row r="4408" spans="1:123" ht="24" customHeight="1" x14ac:dyDescent="0.2">
      <c r="A4408" s="291" t="s">
        <v>25</v>
      </c>
      <c r="B4408" s="107" t="str">
        <f>IFERROR(VLOOKUP(COUNTIF($A$1:A4408,"ANALISIS DE PRECIOS"),Tabla_NumeroItem,2,FALSE),"")</f>
        <v/>
      </c>
      <c r="C4408" s="97" t="str">
        <f>IFERROR(VLOOKUP(B4408,Tabla_CyP,2,FALSE),"")</f>
        <v/>
      </c>
      <c r="D4408" s="103"/>
      <c r="E4408" s="104"/>
      <c r="F4408" s="102" t="s">
        <v>26</v>
      </c>
      <c r="G4408" s="293" t="str">
        <f>IFERROR(VLOOKUP(B4408,Tabla_CyP,4,FALSE),"")</f>
        <v/>
      </c>
    </row>
    <row r="4409" spans="1:123" ht="24" customHeight="1" x14ac:dyDescent="0.2">
      <c r="A4409" s="291"/>
      <c r="B4409" s="96"/>
      <c r="C4409" s="97"/>
      <c r="D4409" s="103"/>
      <c r="E4409" s="104"/>
      <c r="F4409" s="105"/>
      <c r="G4409" s="292"/>
    </row>
    <row r="4410" spans="1:123" ht="24" customHeight="1" x14ac:dyDescent="0.2">
      <c r="A4410" s="389" t="s">
        <v>507</v>
      </c>
      <c r="B4410" s="390"/>
      <c r="C4410" s="391" t="s">
        <v>0</v>
      </c>
      <c r="D4410" s="391" t="s">
        <v>27</v>
      </c>
      <c r="E4410" s="393" t="s">
        <v>28</v>
      </c>
      <c r="F4410" s="387" t="s">
        <v>29</v>
      </c>
      <c r="G4410" s="387" t="s">
        <v>30</v>
      </c>
    </row>
    <row r="4411" spans="1:123" s="109" customFormat="1" ht="24" customHeight="1" x14ac:dyDescent="0.2">
      <c r="A4411" s="108" t="s">
        <v>508</v>
      </c>
      <c r="B4411" s="108" t="s">
        <v>509</v>
      </c>
      <c r="C4411" s="392"/>
      <c r="D4411" s="392"/>
      <c r="E4411" s="394"/>
      <c r="F4411" s="388"/>
      <c r="G4411" s="388"/>
      <c r="H4411" s="233"/>
      <c r="I4411" s="233"/>
      <c r="J4411" s="233"/>
      <c r="K4411" s="233"/>
      <c r="L4411" s="233"/>
      <c r="M4411" s="233"/>
      <c r="N4411" s="233"/>
      <c r="O4411" s="233"/>
      <c r="P4411" s="233"/>
      <c r="Q4411" s="233"/>
      <c r="R4411" s="233"/>
      <c r="S4411" s="233"/>
      <c r="T4411" s="233"/>
      <c r="U4411" s="233"/>
      <c r="V4411" s="233"/>
      <c r="W4411" s="233"/>
      <c r="X4411" s="233"/>
      <c r="Y4411" s="233"/>
      <c r="Z4411" s="233"/>
      <c r="AA4411" s="233"/>
      <c r="AB4411" s="233"/>
      <c r="AC4411" s="233"/>
      <c r="AD4411" s="233"/>
      <c r="AE4411" s="233"/>
      <c r="AF4411" s="233"/>
      <c r="AG4411" s="233"/>
      <c r="AH4411" s="233"/>
      <c r="AI4411" s="233"/>
      <c r="AJ4411" s="233"/>
      <c r="AK4411" s="233"/>
      <c r="AL4411" s="233"/>
      <c r="AM4411" s="233"/>
      <c r="AN4411" s="233"/>
      <c r="AO4411" s="233"/>
      <c r="AP4411" s="233"/>
      <c r="AQ4411" s="233"/>
      <c r="AR4411" s="233"/>
      <c r="AS4411" s="233"/>
      <c r="AT4411" s="233"/>
      <c r="AU4411" s="233"/>
      <c r="AV4411" s="233"/>
      <c r="AW4411" s="233"/>
      <c r="AX4411" s="233"/>
      <c r="AY4411" s="233"/>
      <c r="AZ4411" s="233"/>
      <c r="BA4411" s="233"/>
      <c r="BB4411" s="233"/>
      <c r="BC4411" s="233"/>
      <c r="BD4411" s="233"/>
      <c r="BE4411" s="233"/>
      <c r="BF4411" s="233"/>
      <c r="BG4411" s="233"/>
      <c r="BH4411" s="233"/>
      <c r="BI4411" s="233"/>
      <c r="BJ4411" s="233"/>
      <c r="BK4411" s="233"/>
      <c r="BL4411" s="233"/>
      <c r="BM4411" s="233"/>
      <c r="BN4411" s="233"/>
      <c r="BO4411" s="233"/>
      <c r="BP4411" s="233"/>
      <c r="BQ4411" s="233"/>
      <c r="BR4411" s="233"/>
      <c r="BS4411" s="233"/>
      <c r="BT4411" s="233"/>
      <c r="BU4411" s="233"/>
      <c r="BV4411" s="233"/>
      <c r="BW4411" s="233"/>
      <c r="BX4411" s="233"/>
      <c r="BY4411" s="233"/>
      <c r="BZ4411" s="233"/>
      <c r="CA4411" s="233"/>
      <c r="CB4411" s="233"/>
      <c r="CC4411" s="233"/>
      <c r="CD4411" s="233"/>
      <c r="CE4411" s="233"/>
      <c r="CF4411" s="233"/>
      <c r="CG4411" s="233"/>
      <c r="CH4411" s="233"/>
      <c r="CI4411" s="233"/>
      <c r="CJ4411" s="233"/>
      <c r="CK4411" s="233"/>
      <c r="CL4411" s="233"/>
      <c r="CM4411" s="233"/>
      <c r="CN4411" s="233"/>
      <c r="CO4411" s="233"/>
      <c r="CP4411" s="233"/>
      <c r="CQ4411" s="233"/>
      <c r="CR4411" s="233"/>
      <c r="CS4411" s="233"/>
      <c r="CT4411" s="233"/>
      <c r="CU4411" s="233"/>
      <c r="CV4411" s="233"/>
      <c r="CW4411" s="233"/>
      <c r="CX4411" s="233"/>
      <c r="CY4411" s="233"/>
      <c r="CZ4411" s="233"/>
      <c r="DA4411" s="233"/>
      <c r="DB4411" s="233"/>
      <c r="DC4411" s="233"/>
      <c r="DD4411" s="233"/>
      <c r="DE4411" s="233"/>
      <c r="DF4411" s="233"/>
      <c r="DG4411" s="233"/>
      <c r="DH4411" s="233"/>
      <c r="DI4411" s="233"/>
      <c r="DJ4411" s="233"/>
      <c r="DK4411" s="233"/>
      <c r="DL4411" s="233"/>
      <c r="DM4411" s="233"/>
      <c r="DN4411" s="233"/>
      <c r="DO4411" s="233"/>
      <c r="DP4411" s="233"/>
      <c r="DQ4411" s="233"/>
      <c r="DR4411" s="233"/>
      <c r="DS4411" s="233"/>
    </row>
    <row r="4412" spans="1:123" ht="24" customHeight="1" x14ac:dyDescent="0.2">
      <c r="A4412" s="369"/>
      <c r="B4412" s="110"/>
      <c r="C4412" s="367" t="s">
        <v>604</v>
      </c>
      <c r="D4412" s="111"/>
      <c r="E4412" s="112"/>
      <c r="F4412" s="113"/>
      <c r="G4412" s="295"/>
    </row>
    <row r="4413" spans="1:123" s="232" customFormat="1" ht="24" customHeight="1" x14ac:dyDescent="0.2">
      <c r="A4413" s="229" t="str">
        <f t="shared" ref="A4413:A4426" si="1323">IFERROR(VLOOKUP(C4413,Tabla_Insumos,4,FALSE),"")</f>
        <v/>
      </c>
      <c r="B4413" s="227" t="str">
        <f t="shared" ref="B4413:B4426" si="1324">IFERROR(VLOOKUP(C4413,Tabla_Insumos,5,FALSE),"")</f>
        <v/>
      </c>
      <c r="C4413" s="228"/>
      <c r="D4413" s="229" t="str">
        <f t="shared" ref="D4413:D4426" si="1325">IFERROR(VLOOKUP(C4413,Tabla_Insumos,2,FALSE),"")</f>
        <v/>
      </c>
      <c r="E4413" s="230"/>
      <c r="F4413" s="231">
        <f t="shared" ref="F4413:F4426" si="1326">IFERROR(VLOOKUP(C4413,Tabla_Insumos,3,FALSE),0)</f>
        <v>0</v>
      </c>
      <c r="G4413" s="296">
        <f>ROUND(E4413*F4413,2)</f>
        <v>0</v>
      </c>
    </row>
    <row r="4414" spans="1:123" s="232" customFormat="1" ht="24" customHeight="1" x14ac:dyDescent="0.2">
      <c r="A4414" s="229" t="str">
        <f t="shared" si="1323"/>
        <v/>
      </c>
      <c r="B4414" s="227" t="str">
        <f t="shared" si="1324"/>
        <v/>
      </c>
      <c r="C4414" s="228"/>
      <c r="D4414" s="229" t="str">
        <f t="shared" si="1325"/>
        <v/>
      </c>
      <c r="E4414" s="230"/>
      <c r="F4414" s="231">
        <f t="shared" si="1326"/>
        <v>0</v>
      </c>
      <c r="G4414" s="296">
        <f t="shared" ref="G4414:G4426" si="1327">ROUND(E4414*F4414,2)</f>
        <v>0</v>
      </c>
    </row>
    <row r="4415" spans="1:123" s="232" customFormat="1" ht="24" customHeight="1" x14ac:dyDescent="0.2">
      <c r="A4415" s="229" t="str">
        <f t="shared" si="1323"/>
        <v/>
      </c>
      <c r="B4415" s="227" t="str">
        <f t="shared" si="1324"/>
        <v/>
      </c>
      <c r="C4415" s="228"/>
      <c r="D4415" s="229" t="str">
        <f t="shared" si="1325"/>
        <v/>
      </c>
      <c r="E4415" s="230"/>
      <c r="F4415" s="231">
        <f t="shared" si="1326"/>
        <v>0</v>
      </c>
      <c r="G4415" s="296">
        <f t="shared" si="1327"/>
        <v>0</v>
      </c>
    </row>
    <row r="4416" spans="1:123" s="232" customFormat="1" ht="24" customHeight="1" x14ac:dyDescent="0.2">
      <c r="A4416" s="229" t="str">
        <f t="shared" si="1323"/>
        <v/>
      </c>
      <c r="B4416" s="227" t="str">
        <f t="shared" si="1324"/>
        <v/>
      </c>
      <c r="C4416" s="228"/>
      <c r="D4416" s="229" t="str">
        <f t="shared" si="1325"/>
        <v/>
      </c>
      <c r="E4416" s="230"/>
      <c r="F4416" s="231">
        <f t="shared" si="1326"/>
        <v>0</v>
      </c>
      <c r="G4416" s="296">
        <f t="shared" si="1327"/>
        <v>0</v>
      </c>
    </row>
    <row r="4417" spans="1:7" s="232" customFormat="1" ht="24" customHeight="1" x14ac:dyDescent="0.2">
      <c r="A4417" s="229" t="str">
        <f t="shared" si="1323"/>
        <v/>
      </c>
      <c r="B4417" s="227" t="str">
        <f t="shared" si="1324"/>
        <v/>
      </c>
      <c r="C4417" s="228"/>
      <c r="D4417" s="229" t="str">
        <f t="shared" si="1325"/>
        <v/>
      </c>
      <c r="E4417" s="230"/>
      <c r="F4417" s="231">
        <f t="shared" si="1326"/>
        <v>0</v>
      </c>
      <c r="G4417" s="296">
        <f t="shared" si="1327"/>
        <v>0</v>
      </c>
    </row>
    <row r="4418" spans="1:7" s="232" customFormat="1" ht="24" customHeight="1" x14ac:dyDescent="0.2">
      <c r="A4418" s="229" t="str">
        <f t="shared" si="1323"/>
        <v/>
      </c>
      <c r="B4418" s="227" t="str">
        <f t="shared" si="1324"/>
        <v/>
      </c>
      <c r="C4418" s="228"/>
      <c r="D4418" s="229" t="str">
        <f t="shared" si="1325"/>
        <v/>
      </c>
      <c r="E4418" s="230"/>
      <c r="F4418" s="231">
        <f t="shared" si="1326"/>
        <v>0</v>
      </c>
      <c r="G4418" s="296">
        <f t="shared" si="1327"/>
        <v>0</v>
      </c>
    </row>
    <row r="4419" spans="1:7" s="232" customFormat="1" ht="24" customHeight="1" x14ac:dyDescent="0.2">
      <c r="A4419" s="229" t="str">
        <f t="shared" si="1323"/>
        <v/>
      </c>
      <c r="B4419" s="227" t="str">
        <f t="shared" si="1324"/>
        <v/>
      </c>
      <c r="C4419" s="228"/>
      <c r="D4419" s="229" t="str">
        <f t="shared" si="1325"/>
        <v/>
      </c>
      <c r="E4419" s="230"/>
      <c r="F4419" s="231">
        <f t="shared" si="1326"/>
        <v>0</v>
      </c>
      <c r="G4419" s="296">
        <f t="shared" si="1327"/>
        <v>0</v>
      </c>
    </row>
    <row r="4420" spans="1:7" s="232" customFormat="1" ht="24" customHeight="1" x14ac:dyDescent="0.2">
      <c r="A4420" s="229" t="str">
        <f t="shared" si="1323"/>
        <v/>
      </c>
      <c r="B4420" s="227" t="str">
        <f t="shared" si="1324"/>
        <v/>
      </c>
      <c r="C4420" s="228"/>
      <c r="D4420" s="229" t="str">
        <f t="shared" si="1325"/>
        <v/>
      </c>
      <c r="E4420" s="230"/>
      <c r="F4420" s="231">
        <f t="shared" si="1326"/>
        <v>0</v>
      </c>
      <c r="G4420" s="296">
        <f t="shared" si="1327"/>
        <v>0</v>
      </c>
    </row>
    <row r="4421" spans="1:7" s="232" customFormat="1" ht="24" customHeight="1" x14ac:dyDescent="0.2">
      <c r="A4421" s="229" t="str">
        <f t="shared" si="1323"/>
        <v/>
      </c>
      <c r="B4421" s="227" t="str">
        <f t="shared" si="1324"/>
        <v/>
      </c>
      <c r="C4421" s="228"/>
      <c r="D4421" s="229" t="str">
        <f t="shared" si="1325"/>
        <v/>
      </c>
      <c r="E4421" s="230"/>
      <c r="F4421" s="231">
        <f t="shared" si="1326"/>
        <v>0</v>
      </c>
      <c r="G4421" s="296">
        <f t="shared" si="1327"/>
        <v>0</v>
      </c>
    </row>
    <row r="4422" spans="1:7" s="232" customFormat="1" ht="24" customHeight="1" x14ac:dyDescent="0.2">
      <c r="A4422" s="229" t="str">
        <f t="shared" si="1323"/>
        <v/>
      </c>
      <c r="B4422" s="227" t="str">
        <f t="shared" si="1324"/>
        <v/>
      </c>
      <c r="C4422" s="228"/>
      <c r="D4422" s="229" t="str">
        <f t="shared" si="1325"/>
        <v/>
      </c>
      <c r="E4422" s="230"/>
      <c r="F4422" s="231">
        <f t="shared" si="1326"/>
        <v>0</v>
      </c>
      <c r="G4422" s="296">
        <f t="shared" si="1327"/>
        <v>0</v>
      </c>
    </row>
    <row r="4423" spans="1:7" s="232" customFormat="1" ht="24" customHeight="1" x14ac:dyDescent="0.2">
      <c r="A4423" s="229" t="str">
        <f t="shared" si="1323"/>
        <v/>
      </c>
      <c r="B4423" s="227" t="str">
        <f t="shared" si="1324"/>
        <v/>
      </c>
      <c r="C4423" s="228"/>
      <c r="D4423" s="229" t="str">
        <f t="shared" si="1325"/>
        <v/>
      </c>
      <c r="E4423" s="230"/>
      <c r="F4423" s="231">
        <f t="shared" si="1326"/>
        <v>0</v>
      </c>
      <c r="G4423" s="296">
        <f t="shared" si="1327"/>
        <v>0</v>
      </c>
    </row>
    <row r="4424" spans="1:7" s="232" customFormat="1" ht="24" customHeight="1" x14ac:dyDescent="0.2">
      <c r="A4424" s="229" t="str">
        <f t="shared" si="1323"/>
        <v/>
      </c>
      <c r="B4424" s="227" t="str">
        <f t="shared" si="1324"/>
        <v/>
      </c>
      <c r="C4424" s="228"/>
      <c r="D4424" s="229" t="str">
        <f t="shared" si="1325"/>
        <v/>
      </c>
      <c r="E4424" s="230"/>
      <c r="F4424" s="231">
        <f t="shared" si="1326"/>
        <v>0</v>
      </c>
      <c r="G4424" s="296">
        <f t="shared" si="1327"/>
        <v>0</v>
      </c>
    </row>
    <row r="4425" spans="1:7" s="232" customFormat="1" ht="24" customHeight="1" x14ac:dyDescent="0.2">
      <c r="A4425" s="229" t="str">
        <f t="shared" si="1323"/>
        <v/>
      </c>
      <c r="B4425" s="227" t="str">
        <f t="shared" si="1324"/>
        <v/>
      </c>
      <c r="C4425" s="228"/>
      <c r="D4425" s="229" t="str">
        <f t="shared" si="1325"/>
        <v/>
      </c>
      <c r="E4425" s="230"/>
      <c r="F4425" s="231">
        <f t="shared" si="1326"/>
        <v>0</v>
      </c>
      <c r="G4425" s="296">
        <f t="shared" si="1327"/>
        <v>0</v>
      </c>
    </row>
    <row r="4426" spans="1:7" s="232" customFormat="1" ht="24" customHeight="1" x14ac:dyDescent="0.2">
      <c r="A4426" s="229" t="str">
        <f t="shared" si="1323"/>
        <v/>
      </c>
      <c r="B4426" s="227" t="str">
        <f t="shared" si="1324"/>
        <v/>
      </c>
      <c r="C4426" s="228"/>
      <c r="D4426" s="229" t="str">
        <f t="shared" si="1325"/>
        <v/>
      </c>
      <c r="E4426" s="230"/>
      <c r="F4426" s="231">
        <f t="shared" si="1326"/>
        <v>0</v>
      </c>
      <c r="G4426" s="296">
        <f t="shared" si="1327"/>
        <v>0</v>
      </c>
    </row>
    <row r="4427" spans="1:7" ht="24" customHeight="1" x14ac:dyDescent="0.2">
      <c r="A4427" s="297"/>
      <c r="B4427" s="97"/>
      <c r="C4427" s="97"/>
      <c r="D4427" s="103"/>
      <c r="E4427" s="104"/>
      <c r="F4427" s="368" t="s">
        <v>31</v>
      </c>
      <c r="G4427" s="298">
        <f>SUBTOTAL(9,G4413:G4426)</f>
        <v>0</v>
      </c>
    </row>
    <row r="4428" spans="1:7" ht="24" customHeight="1" x14ac:dyDescent="0.2">
      <c r="A4428" s="297"/>
      <c r="B4428" s="97"/>
      <c r="C4428" s="366" t="s">
        <v>605</v>
      </c>
      <c r="D4428" s="103"/>
      <c r="E4428" s="104"/>
      <c r="F4428" s="105"/>
      <c r="G4428" s="299"/>
    </row>
    <row r="4429" spans="1:7" s="232" customFormat="1" ht="24" customHeight="1" x14ac:dyDescent="0.2">
      <c r="A4429" s="229" t="str">
        <f t="shared" ref="A4429:A4436" si="1328">IFERROR(VLOOKUP(C4429,Tabla_Insumos,4,FALSE),"")</f>
        <v/>
      </c>
      <c r="B4429" s="227">
        <f t="shared" ref="B4429:B4436" si="1329">IFERROR(VLOOKUP(A4429,Tabla_Indices,5,FALSE),"")</f>
        <v>0</v>
      </c>
      <c r="C4429" s="228"/>
      <c r="D4429" s="229" t="str">
        <f t="shared" ref="D4429:D4436" si="1330">IFERROR(VLOOKUP(C4429,Tabla_Insumos,2,FALSE),"")</f>
        <v/>
      </c>
      <c r="E4429" s="230"/>
      <c r="F4429" s="231">
        <f t="shared" ref="F4429:F4436" si="1331">IFERROR(VLOOKUP(C4429,Tabla_Insumos,3,FALSE),0)</f>
        <v>0</v>
      </c>
      <c r="G4429" s="296">
        <f>ROUND(E4429*F4429,2)</f>
        <v>0</v>
      </c>
    </row>
    <row r="4430" spans="1:7" s="232" customFormat="1" ht="24" customHeight="1" x14ac:dyDescent="0.2">
      <c r="A4430" s="229" t="str">
        <f t="shared" si="1328"/>
        <v/>
      </c>
      <c r="B4430" s="227">
        <f t="shared" si="1329"/>
        <v>0</v>
      </c>
      <c r="C4430" s="228"/>
      <c r="D4430" s="229" t="str">
        <f t="shared" si="1330"/>
        <v/>
      </c>
      <c r="E4430" s="230"/>
      <c r="F4430" s="231">
        <f t="shared" si="1331"/>
        <v>0</v>
      </c>
      <c r="G4430" s="296">
        <f>ROUND(E4430*F4430,2)</f>
        <v>0</v>
      </c>
    </row>
    <row r="4431" spans="1:7" s="232" customFormat="1" ht="24" customHeight="1" x14ac:dyDescent="0.2">
      <c r="A4431" s="229" t="str">
        <f t="shared" si="1328"/>
        <v/>
      </c>
      <c r="B4431" s="227">
        <f t="shared" si="1329"/>
        <v>0</v>
      </c>
      <c r="C4431" s="228"/>
      <c r="D4431" s="229" t="str">
        <f t="shared" si="1330"/>
        <v/>
      </c>
      <c r="E4431" s="230"/>
      <c r="F4431" s="231">
        <f t="shared" si="1331"/>
        <v>0</v>
      </c>
      <c r="G4431" s="296">
        <f t="shared" ref="G4431:G4436" si="1332">ROUND(E4431*F4431,2)</f>
        <v>0</v>
      </c>
    </row>
    <row r="4432" spans="1:7" s="232" customFormat="1" ht="24" customHeight="1" x14ac:dyDescent="0.2">
      <c r="A4432" s="229" t="str">
        <f t="shared" si="1328"/>
        <v/>
      </c>
      <c r="B4432" s="227">
        <f t="shared" si="1329"/>
        <v>0</v>
      </c>
      <c r="C4432" s="228"/>
      <c r="D4432" s="229" t="str">
        <f t="shared" si="1330"/>
        <v/>
      </c>
      <c r="E4432" s="230"/>
      <c r="F4432" s="231">
        <f t="shared" si="1331"/>
        <v>0</v>
      </c>
      <c r="G4432" s="296">
        <f t="shared" si="1332"/>
        <v>0</v>
      </c>
    </row>
    <row r="4433" spans="1:7" s="232" customFormat="1" ht="24" customHeight="1" x14ac:dyDescent="0.2">
      <c r="A4433" s="229" t="str">
        <f t="shared" si="1328"/>
        <v/>
      </c>
      <c r="B4433" s="227">
        <f t="shared" si="1329"/>
        <v>0</v>
      </c>
      <c r="C4433" s="228"/>
      <c r="D4433" s="229" t="str">
        <f t="shared" si="1330"/>
        <v/>
      </c>
      <c r="E4433" s="230"/>
      <c r="F4433" s="231">
        <f t="shared" si="1331"/>
        <v>0</v>
      </c>
      <c r="G4433" s="296">
        <f t="shared" si="1332"/>
        <v>0</v>
      </c>
    </row>
    <row r="4434" spans="1:7" s="232" customFormat="1" ht="24" customHeight="1" x14ac:dyDescent="0.2">
      <c r="A4434" s="229" t="str">
        <f t="shared" si="1328"/>
        <v/>
      </c>
      <c r="B4434" s="227">
        <f t="shared" si="1329"/>
        <v>0</v>
      </c>
      <c r="C4434" s="228"/>
      <c r="D4434" s="229" t="str">
        <f t="shared" si="1330"/>
        <v/>
      </c>
      <c r="E4434" s="230"/>
      <c r="F4434" s="231">
        <f t="shared" si="1331"/>
        <v>0</v>
      </c>
      <c r="G4434" s="296">
        <f t="shared" si="1332"/>
        <v>0</v>
      </c>
    </row>
    <row r="4435" spans="1:7" s="232" customFormat="1" ht="24" customHeight="1" x14ac:dyDescent="0.2">
      <c r="A4435" s="229" t="str">
        <f t="shared" si="1328"/>
        <v/>
      </c>
      <c r="B4435" s="227">
        <f t="shared" si="1329"/>
        <v>0</v>
      </c>
      <c r="C4435" s="228"/>
      <c r="D4435" s="229" t="str">
        <f t="shared" si="1330"/>
        <v/>
      </c>
      <c r="E4435" s="230"/>
      <c r="F4435" s="231">
        <f t="shared" si="1331"/>
        <v>0</v>
      </c>
      <c r="G4435" s="296">
        <f t="shared" si="1332"/>
        <v>0</v>
      </c>
    </row>
    <row r="4436" spans="1:7" s="232" customFormat="1" ht="24" customHeight="1" x14ac:dyDescent="0.2">
      <c r="A4436" s="229" t="str">
        <f t="shared" si="1328"/>
        <v/>
      </c>
      <c r="B4436" s="227">
        <f t="shared" si="1329"/>
        <v>0</v>
      </c>
      <c r="C4436" s="228"/>
      <c r="D4436" s="229" t="str">
        <f t="shared" si="1330"/>
        <v/>
      </c>
      <c r="E4436" s="230"/>
      <c r="F4436" s="231">
        <f t="shared" si="1331"/>
        <v>0</v>
      </c>
      <c r="G4436" s="296">
        <f t="shared" si="1332"/>
        <v>0</v>
      </c>
    </row>
    <row r="4437" spans="1:7" ht="24" customHeight="1" x14ac:dyDescent="0.2">
      <c r="A4437" s="297"/>
      <c r="B4437" s="97"/>
      <c r="C4437" s="97"/>
      <c r="D4437" s="103"/>
      <c r="E4437" s="104"/>
      <c r="F4437" s="368" t="s">
        <v>32</v>
      </c>
      <c r="G4437" s="298">
        <f>SUBTOTAL(9,G4429:G4436)</f>
        <v>0</v>
      </c>
    </row>
    <row r="4438" spans="1:7" ht="24" customHeight="1" x14ac:dyDescent="0.2">
      <c r="A4438" s="297"/>
      <c r="B4438" s="97"/>
      <c r="C4438" s="366" t="s">
        <v>606</v>
      </c>
      <c r="D4438" s="103"/>
      <c r="E4438" s="104"/>
      <c r="F4438" s="105"/>
      <c r="G4438" s="299"/>
    </row>
    <row r="4439" spans="1:7" s="232" customFormat="1" ht="24" customHeight="1" x14ac:dyDescent="0.2">
      <c r="A4439" s="229" t="str">
        <f t="shared" ref="A4439:A4447" si="1333">IFERROR(VLOOKUP(C4439,Tabla_Insumos,4,FALSE),"")</f>
        <v/>
      </c>
      <c r="B4439" s="227" t="str">
        <f t="shared" ref="B4439:B4447" si="1334">IFERROR(VLOOKUP(C4439,Tabla_Insumos,5,FALSE),"")</f>
        <v/>
      </c>
      <c r="C4439" s="228"/>
      <c r="D4439" s="229" t="str">
        <f t="shared" ref="D4439:D4447" si="1335">IFERROR(VLOOKUP(C4439,Tabla_Insumos,2,FALSE),"")</f>
        <v/>
      </c>
      <c r="E4439" s="230"/>
      <c r="F4439" s="231">
        <f t="shared" ref="F4439:F4447" si="1336">IFERROR(VLOOKUP(C4439,Tabla_Insumos,3,FALSE),0)</f>
        <v>0</v>
      </c>
      <c r="G4439" s="296">
        <f t="shared" ref="G4439:G4447" si="1337">ROUND(E4439*F4439,2)</f>
        <v>0</v>
      </c>
    </row>
    <row r="4440" spans="1:7" s="232" customFormat="1" ht="24" customHeight="1" x14ac:dyDescent="0.2">
      <c r="A4440" s="229" t="str">
        <f t="shared" si="1333"/>
        <v/>
      </c>
      <c r="B4440" s="227" t="str">
        <f t="shared" si="1334"/>
        <v/>
      </c>
      <c r="C4440" s="228"/>
      <c r="D4440" s="229" t="str">
        <f t="shared" si="1335"/>
        <v/>
      </c>
      <c r="E4440" s="230"/>
      <c r="F4440" s="231">
        <f t="shared" si="1336"/>
        <v>0</v>
      </c>
      <c r="G4440" s="296">
        <f t="shared" si="1337"/>
        <v>0</v>
      </c>
    </row>
    <row r="4441" spans="1:7" s="232" customFormat="1" ht="24" customHeight="1" x14ac:dyDescent="0.2">
      <c r="A4441" s="229" t="str">
        <f t="shared" si="1333"/>
        <v/>
      </c>
      <c r="B4441" s="227" t="str">
        <f t="shared" si="1334"/>
        <v/>
      </c>
      <c r="C4441" s="228"/>
      <c r="D4441" s="229" t="str">
        <f t="shared" si="1335"/>
        <v/>
      </c>
      <c r="E4441" s="230"/>
      <c r="F4441" s="231">
        <f t="shared" si="1336"/>
        <v>0</v>
      </c>
      <c r="G4441" s="296">
        <f t="shared" si="1337"/>
        <v>0</v>
      </c>
    </row>
    <row r="4442" spans="1:7" s="232" customFormat="1" ht="24" customHeight="1" x14ac:dyDescent="0.2">
      <c r="A4442" s="229" t="str">
        <f t="shared" si="1333"/>
        <v/>
      </c>
      <c r="B4442" s="227" t="str">
        <f t="shared" si="1334"/>
        <v/>
      </c>
      <c r="C4442" s="228"/>
      <c r="D4442" s="229" t="str">
        <f t="shared" si="1335"/>
        <v/>
      </c>
      <c r="E4442" s="230"/>
      <c r="F4442" s="231">
        <f t="shared" si="1336"/>
        <v>0</v>
      </c>
      <c r="G4442" s="296">
        <f t="shared" si="1337"/>
        <v>0</v>
      </c>
    </row>
    <row r="4443" spans="1:7" s="232" customFormat="1" ht="24" customHeight="1" x14ac:dyDescent="0.2">
      <c r="A4443" s="229" t="str">
        <f t="shared" si="1333"/>
        <v/>
      </c>
      <c r="B4443" s="227" t="str">
        <f t="shared" si="1334"/>
        <v/>
      </c>
      <c r="C4443" s="228"/>
      <c r="D4443" s="229" t="str">
        <f t="shared" si="1335"/>
        <v/>
      </c>
      <c r="E4443" s="230"/>
      <c r="F4443" s="231">
        <f t="shared" si="1336"/>
        <v>0</v>
      </c>
      <c r="G4443" s="296">
        <f t="shared" si="1337"/>
        <v>0</v>
      </c>
    </row>
    <row r="4444" spans="1:7" s="232" customFormat="1" ht="24" customHeight="1" x14ac:dyDescent="0.2">
      <c r="A4444" s="229" t="str">
        <f t="shared" si="1333"/>
        <v/>
      </c>
      <c r="B4444" s="227" t="str">
        <f t="shared" si="1334"/>
        <v/>
      </c>
      <c r="C4444" s="228"/>
      <c r="D4444" s="229" t="str">
        <f t="shared" si="1335"/>
        <v/>
      </c>
      <c r="E4444" s="230"/>
      <c r="F4444" s="231">
        <f t="shared" si="1336"/>
        <v>0</v>
      </c>
      <c r="G4444" s="296">
        <f t="shared" si="1337"/>
        <v>0</v>
      </c>
    </row>
    <row r="4445" spans="1:7" s="232" customFormat="1" ht="24" customHeight="1" x14ac:dyDescent="0.2">
      <c r="A4445" s="229" t="str">
        <f t="shared" si="1333"/>
        <v/>
      </c>
      <c r="B4445" s="227" t="str">
        <f t="shared" si="1334"/>
        <v/>
      </c>
      <c r="C4445" s="228"/>
      <c r="D4445" s="229" t="str">
        <f t="shared" si="1335"/>
        <v/>
      </c>
      <c r="E4445" s="230"/>
      <c r="F4445" s="231">
        <f t="shared" si="1336"/>
        <v>0</v>
      </c>
      <c r="G4445" s="296">
        <f t="shared" si="1337"/>
        <v>0</v>
      </c>
    </row>
    <row r="4446" spans="1:7" s="232" customFormat="1" ht="24" customHeight="1" x14ac:dyDescent="0.2">
      <c r="A4446" s="229" t="str">
        <f t="shared" si="1333"/>
        <v/>
      </c>
      <c r="B4446" s="227" t="str">
        <f t="shared" si="1334"/>
        <v/>
      </c>
      <c r="C4446" s="228"/>
      <c r="D4446" s="229" t="str">
        <f t="shared" si="1335"/>
        <v/>
      </c>
      <c r="E4446" s="230"/>
      <c r="F4446" s="231">
        <f t="shared" si="1336"/>
        <v>0</v>
      </c>
      <c r="G4446" s="296">
        <f t="shared" si="1337"/>
        <v>0</v>
      </c>
    </row>
    <row r="4447" spans="1:7" s="232" customFormat="1" ht="24" customHeight="1" x14ac:dyDescent="0.2">
      <c r="A4447" s="229" t="str">
        <f t="shared" si="1333"/>
        <v/>
      </c>
      <c r="B4447" s="227" t="str">
        <f t="shared" si="1334"/>
        <v/>
      </c>
      <c r="C4447" s="228"/>
      <c r="D4447" s="229" t="str">
        <f t="shared" si="1335"/>
        <v/>
      </c>
      <c r="E4447" s="230"/>
      <c r="F4447" s="231">
        <f t="shared" si="1336"/>
        <v>0</v>
      </c>
      <c r="G4447" s="296">
        <f t="shared" si="1337"/>
        <v>0</v>
      </c>
    </row>
    <row r="4448" spans="1:7" ht="24" customHeight="1" x14ac:dyDescent="0.2">
      <c r="A4448" s="300"/>
      <c r="B4448" s="103"/>
      <c r="C4448" s="97"/>
      <c r="D4448" s="103"/>
      <c r="E4448" s="104"/>
      <c r="F4448" s="368" t="s">
        <v>33</v>
      </c>
      <c r="G4448" s="298">
        <f>SUBTOTAL(9,G4439:G4447)</f>
        <v>0</v>
      </c>
    </row>
    <row r="4449" spans="1:123" ht="24" customHeight="1" x14ac:dyDescent="0.2">
      <c r="A4449" s="301"/>
      <c r="B4449" s="103"/>
      <c r="C4449" s="97"/>
      <c r="D4449" s="103"/>
      <c r="E4449" s="104"/>
      <c r="F4449" s="105"/>
      <c r="G4449" s="299"/>
    </row>
    <row r="4450" spans="1:123" ht="24" customHeight="1" x14ac:dyDescent="0.2">
      <c r="A4450" s="302" t="str">
        <f>B4408</f>
        <v/>
      </c>
      <c r="B4450" s="303" t="str">
        <f>C4408</f>
        <v/>
      </c>
      <c r="C4450" s="111"/>
      <c r="D4450" s="111" t="s">
        <v>34</v>
      </c>
      <c r="E4450" s="112"/>
      <c r="F4450" s="305" t="s">
        <v>35</v>
      </c>
      <c r="G4450" s="304">
        <f>SUBTOTAL(9,G4413:G4449)</f>
        <v>0</v>
      </c>
    </row>
    <row r="4452" spans="1:123" ht="24" customHeight="1" x14ac:dyDescent="0.2">
      <c r="A4452" s="284" t="s">
        <v>37</v>
      </c>
      <c r="B4452" s="285"/>
      <c r="C4452" s="285"/>
      <c r="D4452" s="285"/>
      <c r="E4452" s="285"/>
      <c r="F4452" s="285"/>
      <c r="G4452" s="286"/>
    </row>
    <row r="4453" spans="1:123" ht="24" customHeight="1" x14ac:dyDescent="0.2">
      <c r="A4453" s="287" t="s">
        <v>602</v>
      </c>
      <c r="B4453" s="99" t="str">
        <f>Comitente</f>
        <v>DIRECCION PROVINCIAL REDES DE GAS</v>
      </c>
      <c r="C4453" s="94"/>
      <c r="D4453" s="100"/>
      <c r="E4453" s="100"/>
      <c r="F4453" s="101"/>
      <c r="G4453" s="288"/>
    </row>
    <row r="4454" spans="1:123" ht="24" customHeight="1" x14ac:dyDescent="0.2">
      <c r="A4454" s="287" t="s">
        <v>603</v>
      </c>
      <c r="B4454" s="99">
        <f>Contratista</f>
        <v>0</v>
      </c>
      <c r="C4454" s="95"/>
      <c r="D4454" s="95"/>
      <c r="E4454" s="95"/>
      <c r="F4454" s="102"/>
      <c r="G4454" s="289"/>
    </row>
    <row r="4455" spans="1:123" ht="24" customHeight="1" x14ac:dyDescent="0.2">
      <c r="A4455" s="287" t="s">
        <v>24</v>
      </c>
      <c r="B4455" s="99" t="str">
        <f>Obra</f>
        <v>“SERVICIO de MANTENIMIENTO de las INSTALACIONES de GAS en los ESTABLECIMIENTOS EDUCATIVOS”</v>
      </c>
      <c r="C4455" s="95"/>
      <c r="D4455" s="95"/>
      <c r="E4455" s="95"/>
      <c r="F4455" s="102" t="s">
        <v>38</v>
      </c>
      <c r="G4455" s="290">
        <f>Fecha_Base</f>
        <v>0</v>
      </c>
    </row>
    <row r="4456" spans="1:123" ht="24" customHeight="1" x14ac:dyDescent="0.2">
      <c r="A4456" s="291" t="s">
        <v>601</v>
      </c>
      <c r="B4456" s="96" t="str">
        <f>Ubicación</f>
        <v>DEPARTAMENTO JACHAL A</v>
      </c>
      <c r="C4456" s="96"/>
      <c r="D4456" s="103"/>
      <c r="E4456" s="104"/>
      <c r="F4456" s="105"/>
      <c r="G4456" s="292"/>
    </row>
    <row r="4457" spans="1:123" ht="24" customHeight="1" x14ac:dyDescent="0.2">
      <c r="A4457" s="291" t="s">
        <v>39</v>
      </c>
      <c r="B4457" s="106" t="str">
        <f>IFERROR(VALUE(LEFT(B4458,FIND(".",B4458)-1)),"")</f>
        <v/>
      </c>
      <c r="C4457" s="97" t="str">
        <f>IFERROR(VLOOKUP(B4457,Tabla_CyP,2,FALSE),"")</f>
        <v/>
      </c>
      <c r="D4457" s="97"/>
      <c r="E4457" s="104"/>
      <c r="F4457" s="105"/>
      <c r="G4457" s="292"/>
    </row>
    <row r="4458" spans="1:123" ht="24" customHeight="1" x14ac:dyDescent="0.2">
      <c r="A4458" s="291" t="s">
        <v>25</v>
      </c>
      <c r="B4458" s="107" t="str">
        <f>IFERROR(VLOOKUP(COUNTIF($A$1:A4458,"ANALISIS DE PRECIOS"),Tabla_NumeroItem,2,FALSE),"")</f>
        <v/>
      </c>
      <c r="C4458" s="97" t="str">
        <f>IFERROR(VLOOKUP(B4458,Tabla_CyP,2,FALSE),"")</f>
        <v/>
      </c>
      <c r="D4458" s="103"/>
      <c r="E4458" s="104"/>
      <c r="F4458" s="102" t="s">
        <v>26</v>
      </c>
      <c r="G4458" s="293" t="str">
        <f>IFERROR(VLOOKUP(B4458,Tabla_CyP,4,FALSE),"")</f>
        <v/>
      </c>
    </row>
    <row r="4459" spans="1:123" ht="24" customHeight="1" x14ac:dyDescent="0.2">
      <c r="A4459" s="291"/>
      <c r="B4459" s="96"/>
      <c r="C4459" s="97"/>
      <c r="D4459" s="103"/>
      <c r="E4459" s="104"/>
      <c r="F4459" s="105"/>
      <c r="G4459" s="292"/>
    </row>
    <row r="4460" spans="1:123" ht="24" customHeight="1" x14ac:dyDescent="0.2">
      <c r="A4460" s="389" t="s">
        <v>507</v>
      </c>
      <c r="B4460" s="390"/>
      <c r="C4460" s="391" t="s">
        <v>0</v>
      </c>
      <c r="D4460" s="391" t="s">
        <v>27</v>
      </c>
      <c r="E4460" s="393" t="s">
        <v>28</v>
      </c>
      <c r="F4460" s="387" t="s">
        <v>29</v>
      </c>
      <c r="G4460" s="387" t="s">
        <v>30</v>
      </c>
    </row>
    <row r="4461" spans="1:123" s="109" customFormat="1" ht="24" customHeight="1" x14ac:dyDescent="0.2">
      <c r="A4461" s="108" t="s">
        <v>508</v>
      </c>
      <c r="B4461" s="108" t="s">
        <v>509</v>
      </c>
      <c r="C4461" s="392"/>
      <c r="D4461" s="392"/>
      <c r="E4461" s="394"/>
      <c r="F4461" s="388"/>
      <c r="G4461" s="388"/>
      <c r="H4461" s="233"/>
      <c r="I4461" s="233"/>
      <c r="J4461" s="233"/>
      <c r="K4461" s="233"/>
      <c r="L4461" s="233"/>
      <c r="M4461" s="233"/>
      <c r="N4461" s="233"/>
      <c r="O4461" s="233"/>
      <c r="P4461" s="233"/>
      <c r="Q4461" s="233"/>
      <c r="R4461" s="233"/>
      <c r="S4461" s="233"/>
      <c r="T4461" s="233"/>
      <c r="U4461" s="233"/>
      <c r="V4461" s="233"/>
      <c r="W4461" s="233"/>
      <c r="X4461" s="233"/>
      <c r="Y4461" s="233"/>
      <c r="Z4461" s="233"/>
      <c r="AA4461" s="233"/>
      <c r="AB4461" s="233"/>
      <c r="AC4461" s="233"/>
      <c r="AD4461" s="233"/>
      <c r="AE4461" s="233"/>
      <c r="AF4461" s="233"/>
      <c r="AG4461" s="233"/>
      <c r="AH4461" s="233"/>
      <c r="AI4461" s="233"/>
      <c r="AJ4461" s="233"/>
      <c r="AK4461" s="233"/>
      <c r="AL4461" s="233"/>
      <c r="AM4461" s="233"/>
      <c r="AN4461" s="233"/>
      <c r="AO4461" s="233"/>
      <c r="AP4461" s="233"/>
      <c r="AQ4461" s="233"/>
      <c r="AR4461" s="233"/>
      <c r="AS4461" s="233"/>
      <c r="AT4461" s="233"/>
      <c r="AU4461" s="233"/>
      <c r="AV4461" s="233"/>
      <c r="AW4461" s="233"/>
      <c r="AX4461" s="233"/>
      <c r="AY4461" s="233"/>
      <c r="AZ4461" s="233"/>
      <c r="BA4461" s="233"/>
      <c r="BB4461" s="233"/>
      <c r="BC4461" s="233"/>
      <c r="BD4461" s="233"/>
      <c r="BE4461" s="233"/>
      <c r="BF4461" s="233"/>
      <c r="BG4461" s="233"/>
      <c r="BH4461" s="233"/>
      <c r="BI4461" s="233"/>
      <c r="BJ4461" s="233"/>
      <c r="BK4461" s="233"/>
      <c r="BL4461" s="233"/>
      <c r="BM4461" s="233"/>
      <c r="BN4461" s="233"/>
      <c r="BO4461" s="233"/>
      <c r="BP4461" s="233"/>
      <c r="BQ4461" s="233"/>
      <c r="BR4461" s="233"/>
      <c r="BS4461" s="233"/>
      <c r="BT4461" s="233"/>
      <c r="BU4461" s="233"/>
      <c r="BV4461" s="233"/>
      <c r="BW4461" s="233"/>
      <c r="BX4461" s="233"/>
      <c r="BY4461" s="233"/>
      <c r="BZ4461" s="233"/>
      <c r="CA4461" s="233"/>
      <c r="CB4461" s="233"/>
      <c r="CC4461" s="233"/>
      <c r="CD4461" s="233"/>
      <c r="CE4461" s="233"/>
      <c r="CF4461" s="233"/>
      <c r="CG4461" s="233"/>
      <c r="CH4461" s="233"/>
      <c r="CI4461" s="233"/>
      <c r="CJ4461" s="233"/>
      <c r="CK4461" s="233"/>
      <c r="CL4461" s="233"/>
      <c r="CM4461" s="233"/>
      <c r="CN4461" s="233"/>
      <c r="CO4461" s="233"/>
      <c r="CP4461" s="233"/>
      <c r="CQ4461" s="233"/>
      <c r="CR4461" s="233"/>
      <c r="CS4461" s="233"/>
      <c r="CT4461" s="233"/>
      <c r="CU4461" s="233"/>
      <c r="CV4461" s="233"/>
      <c r="CW4461" s="233"/>
      <c r="CX4461" s="233"/>
      <c r="CY4461" s="233"/>
      <c r="CZ4461" s="233"/>
      <c r="DA4461" s="233"/>
      <c r="DB4461" s="233"/>
      <c r="DC4461" s="233"/>
      <c r="DD4461" s="233"/>
      <c r="DE4461" s="233"/>
      <c r="DF4461" s="233"/>
      <c r="DG4461" s="233"/>
      <c r="DH4461" s="233"/>
      <c r="DI4461" s="233"/>
      <c r="DJ4461" s="233"/>
      <c r="DK4461" s="233"/>
      <c r="DL4461" s="233"/>
      <c r="DM4461" s="233"/>
      <c r="DN4461" s="233"/>
      <c r="DO4461" s="233"/>
      <c r="DP4461" s="233"/>
      <c r="DQ4461" s="233"/>
      <c r="DR4461" s="233"/>
      <c r="DS4461" s="233"/>
    </row>
    <row r="4462" spans="1:123" ht="24" customHeight="1" x14ac:dyDescent="0.2">
      <c r="A4462" s="369"/>
      <c r="B4462" s="110"/>
      <c r="C4462" s="367" t="s">
        <v>604</v>
      </c>
      <c r="D4462" s="111"/>
      <c r="E4462" s="112"/>
      <c r="F4462" s="113"/>
      <c r="G4462" s="295"/>
    </row>
    <row r="4463" spans="1:123" s="232" customFormat="1" ht="24" customHeight="1" x14ac:dyDescent="0.2">
      <c r="A4463" s="229" t="str">
        <f t="shared" ref="A4463:A4476" si="1338">IFERROR(VLOOKUP(C4463,Tabla_Insumos,4,FALSE),"")</f>
        <v/>
      </c>
      <c r="B4463" s="227" t="str">
        <f t="shared" ref="B4463:B4476" si="1339">IFERROR(VLOOKUP(C4463,Tabla_Insumos,5,FALSE),"")</f>
        <v/>
      </c>
      <c r="C4463" s="228"/>
      <c r="D4463" s="229" t="str">
        <f t="shared" ref="D4463:D4476" si="1340">IFERROR(VLOOKUP(C4463,Tabla_Insumos,2,FALSE),"")</f>
        <v/>
      </c>
      <c r="E4463" s="230"/>
      <c r="F4463" s="231">
        <f t="shared" ref="F4463:F4476" si="1341">IFERROR(VLOOKUP(C4463,Tabla_Insumos,3,FALSE),0)</f>
        <v>0</v>
      </c>
      <c r="G4463" s="296">
        <f>ROUND(E4463*F4463,2)</f>
        <v>0</v>
      </c>
    </row>
    <row r="4464" spans="1:123" s="232" customFormat="1" ht="24" customHeight="1" x14ac:dyDescent="0.2">
      <c r="A4464" s="229" t="str">
        <f t="shared" si="1338"/>
        <v/>
      </c>
      <c r="B4464" s="227" t="str">
        <f t="shared" si="1339"/>
        <v/>
      </c>
      <c r="C4464" s="228"/>
      <c r="D4464" s="229" t="str">
        <f t="shared" si="1340"/>
        <v/>
      </c>
      <c r="E4464" s="230"/>
      <c r="F4464" s="231">
        <f t="shared" si="1341"/>
        <v>0</v>
      </c>
      <c r="G4464" s="296">
        <f t="shared" ref="G4464:G4476" si="1342">ROUND(E4464*F4464,2)</f>
        <v>0</v>
      </c>
    </row>
    <row r="4465" spans="1:7" s="232" customFormat="1" ht="24" customHeight="1" x14ac:dyDescent="0.2">
      <c r="A4465" s="229" t="str">
        <f t="shared" si="1338"/>
        <v/>
      </c>
      <c r="B4465" s="227" t="str">
        <f t="shared" si="1339"/>
        <v/>
      </c>
      <c r="C4465" s="228"/>
      <c r="D4465" s="229" t="str">
        <f t="shared" si="1340"/>
        <v/>
      </c>
      <c r="E4465" s="230"/>
      <c r="F4465" s="231">
        <f t="shared" si="1341"/>
        <v>0</v>
      </c>
      <c r="G4465" s="296">
        <f t="shared" si="1342"/>
        <v>0</v>
      </c>
    </row>
    <row r="4466" spans="1:7" s="232" customFormat="1" ht="24" customHeight="1" x14ac:dyDescent="0.2">
      <c r="A4466" s="229" t="str">
        <f t="shared" si="1338"/>
        <v/>
      </c>
      <c r="B4466" s="227" t="str">
        <f t="shared" si="1339"/>
        <v/>
      </c>
      <c r="C4466" s="228"/>
      <c r="D4466" s="229" t="str">
        <f t="shared" si="1340"/>
        <v/>
      </c>
      <c r="E4466" s="230"/>
      <c r="F4466" s="231">
        <f t="shared" si="1341"/>
        <v>0</v>
      </c>
      <c r="G4466" s="296">
        <f t="shared" si="1342"/>
        <v>0</v>
      </c>
    </row>
    <row r="4467" spans="1:7" s="232" customFormat="1" ht="24" customHeight="1" x14ac:dyDescent="0.2">
      <c r="A4467" s="229" t="str">
        <f t="shared" si="1338"/>
        <v/>
      </c>
      <c r="B4467" s="227" t="str">
        <f t="shared" si="1339"/>
        <v/>
      </c>
      <c r="C4467" s="228"/>
      <c r="D4467" s="229" t="str">
        <f t="shared" si="1340"/>
        <v/>
      </c>
      <c r="E4467" s="230"/>
      <c r="F4467" s="231">
        <f t="shared" si="1341"/>
        <v>0</v>
      </c>
      <c r="G4467" s="296">
        <f t="shared" si="1342"/>
        <v>0</v>
      </c>
    </row>
    <row r="4468" spans="1:7" s="232" customFormat="1" ht="24" customHeight="1" x14ac:dyDescent="0.2">
      <c r="A4468" s="229" t="str">
        <f t="shared" si="1338"/>
        <v/>
      </c>
      <c r="B4468" s="227" t="str">
        <f t="shared" si="1339"/>
        <v/>
      </c>
      <c r="C4468" s="228"/>
      <c r="D4468" s="229" t="str">
        <f t="shared" si="1340"/>
        <v/>
      </c>
      <c r="E4468" s="230"/>
      <c r="F4468" s="231">
        <f t="shared" si="1341"/>
        <v>0</v>
      </c>
      <c r="G4468" s="296">
        <f t="shared" si="1342"/>
        <v>0</v>
      </c>
    </row>
    <row r="4469" spans="1:7" s="232" customFormat="1" ht="24" customHeight="1" x14ac:dyDescent="0.2">
      <c r="A4469" s="229" t="str">
        <f t="shared" si="1338"/>
        <v/>
      </c>
      <c r="B4469" s="227" t="str">
        <f t="shared" si="1339"/>
        <v/>
      </c>
      <c r="C4469" s="228"/>
      <c r="D4469" s="229" t="str">
        <f t="shared" si="1340"/>
        <v/>
      </c>
      <c r="E4469" s="230"/>
      <c r="F4469" s="231">
        <f t="shared" si="1341"/>
        <v>0</v>
      </c>
      <c r="G4469" s="296">
        <f t="shared" si="1342"/>
        <v>0</v>
      </c>
    </row>
    <row r="4470" spans="1:7" s="232" customFormat="1" ht="24" customHeight="1" x14ac:dyDescent="0.2">
      <c r="A4470" s="229" t="str">
        <f t="shared" si="1338"/>
        <v/>
      </c>
      <c r="B4470" s="227" t="str">
        <f t="shared" si="1339"/>
        <v/>
      </c>
      <c r="C4470" s="228"/>
      <c r="D4470" s="229" t="str">
        <f t="shared" si="1340"/>
        <v/>
      </c>
      <c r="E4470" s="230"/>
      <c r="F4470" s="231">
        <f t="shared" si="1341"/>
        <v>0</v>
      </c>
      <c r="G4470" s="296">
        <f t="shared" si="1342"/>
        <v>0</v>
      </c>
    </row>
    <row r="4471" spans="1:7" s="232" customFormat="1" ht="24" customHeight="1" x14ac:dyDescent="0.2">
      <c r="A4471" s="229" t="str">
        <f t="shared" si="1338"/>
        <v/>
      </c>
      <c r="B4471" s="227" t="str">
        <f t="shared" si="1339"/>
        <v/>
      </c>
      <c r="C4471" s="228"/>
      <c r="D4471" s="229" t="str">
        <f t="shared" si="1340"/>
        <v/>
      </c>
      <c r="E4471" s="230"/>
      <c r="F4471" s="231">
        <f t="shared" si="1341"/>
        <v>0</v>
      </c>
      <c r="G4471" s="296">
        <f t="shared" si="1342"/>
        <v>0</v>
      </c>
    </row>
    <row r="4472" spans="1:7" s="232" customFormat="1" ht="24" customHeight="1" x14ac:dyDescent="0.2">
      <c r="A4472" s="229" t="str">
        <f t="shared" si="1338"/>
        <v/>
      </c>
      <c r="B4472" s="227" t="str">
        <f t="shared" si="1339"/>
        <v/>
      </c>
      <c r="C4472" s="228"/>
      <c r="D4472" s="229" t="str">
        <f t="shared" si="1340"/>
        <v/>
      </c>
      <c r="E4472" s="230"/>
      <c r="F4472" s="231">
        <f t="shared" si="1341"/>
        <v>0</v>
      </c>
      <c r="G4472" s="296">
        <f t="shared" si="1342"/>
        <v>0</v>
      </c>
    </row>
    <row r="4473" spans="1:7" s="232" customFormat="1" ht="24" customHeight="1" x14ac:dyDescent="0.2">
      <c r="A4473" s="229" t="str">
        <f t="shared" si="1338"/>
        <v/>
      </c>
      <c r="B4473" s="227" t="str">
        <f t="shared" si="1339"/>
        <v/>
      </c>
      <c r="C4473" s="228"/>
      <c r="D4473" s="229" t="str">
        <f t="shared" si="1340"/>
        <v/>
      </c>
      <c r="E4473" s="230"/>
      <c r="F4473" s="231">
        <f t="shared" si="1341"/>
        <v>0</v>
      </c>
      <c r="G4473" s="296">
        <f t="shared" si="1342"/>
        <v>0</v>
      </c>
    </row>
    <row r="4474" spans="1:7" s="232" customFormat="1" ht="24" customHeight="1" x14ac:dyDescent="0.2">
      <c r="A4474" s="229" t="str">
        <f t="shared" si="1338"/>
        <v/>
      </c>
      <c r="B4474" s="227" t="str">
        <f t="shared" si="1339"/>
        <v/>
      </c>
      <c r="C4474" s="228"/>
      <c r="D4474" s="229" t="str">
        <f t="shared" si="1340"/>
        <v/>
      </c>
      <c r="E4474" s="230"/>
      <c r="F4474" s="231">
        <f t="shared" si="1341"/>
        <v>0</v>
      </c>
      <c r="G4474" s="296">
        <f t="shared" si="1342"/>
        <v>0</v>
      </c>
    </row>
    <row r="4475" spans="1:7" s="232" customFormat="1" ht="24" customHeight="1" x14ac:dyDescent="0.2">
      <c r="A4475" s="229" t="str">
        <f t="shared" si="1338"/>
        <v/>
      </c>
      <c r="B4475" s="227" t="str">
        <f t="shared" si="1339"/>
        <v/>
      </c>
      <c r="C4475" s="228"/>
      <c r="D4475" s="229" t="str">
        <f t="shared" si="1340"/>
        <v/>
      </c>
      <c r="E4475" s="230"/>
      <c r="F4475" s="231">
        <f t="shared" si="1341"/>
        <v>0</v>
      </c>
      <c r="G4475" s="296">
        <f t="shared" si="1342"/>
        <v>0</v>
      </c>
    </row>
    <row r="4476" spans="1:7" s="232" customFormat="1" ht="24" customHeight="1" x14ac:dyDescent="0.2">
      <c r="A4476" s="229" t="str">
        <f t="shared" si="1338"/>
        <v/>
      </c>
      <c r="B4476" s="227" t="str">
        <f t="shared" si="1339"/>
        <v/>
      </c>
      <c r="C4476" s="228"/>
      <c r="D4476" s="229" t="str">
        <f t="shared" si="1340"/>
        <v/>
      </c>
      <c r="E4476" s="230"/>
      <c r="F4476" s="231">
        <f t="shared" si="1341"/>
        <v>0</v>
      </c>
      <c r="G4476" s="296">
        <f t="shared" si="1342"/>
        <v>0</v>
      </c>
    </row>
    <row r="4477" spans="1:7" ht="24" customHeight="1" x14ac:dyDescent="0.2">
      <c r="A4477" s="297"/>
      <c r="B4477" s="97"/>
      <c r="C4477" s="97"/>
      <c r="D4477" s="103"/>
      <c r="E4477" s="104"/>
      <c r="F4477" s="368" t="s">
        <v>31</v>
      </c>
      <c r="G4477" s="298">
        <f>SUBTOTAL(9,G4463:G4476)</f>
        <v>0</v>
      </c>
    </row>
    <row r="4478" spans="1:7" ht="24" customHeight="1" x14ac:dyDescent="0.2">
      <c r="A4478" s="297"/>
      <c r="B4478" s="97"/>
      <c r="C4478" s="366" t="s">
        <v>605</v>
      </c>
      <c r="D4478" s="103"/>
      <c r="E4478" s="104"/>
      <c r="F4478" s="105"/>
      <c r="G4478" s="299"/>
    </row>
    <row r="4479" spans="1:7" s="232" customFormat="1" ht="24" customHeight="1" x14ac:dyDescent="0.2">
      <c r="A4479" s="229" t="str">
        <f t="shared" ref="A4479:A4486" si="1343">IFERROR(VLOOKUP(C4479,Tabla_Insumos,4,FALSE),"")</f>
        <v/>
      </c>
      <c r="B4479" s="227">
        <f t="shared" ref="B4479:B4486" si="1344">IFERROR(VLOOKUP(A4479,Tabla_Indices,5,FALSE),"")</f>
        <v>0</v>
      </c>
      <c r="C4479" s="228"/>
      <c r="D4479" s="229" t="str">
        <f t="shared" ref="D4479:D4486" si="1345">IFERROR(VLOOKUP(C4479,Tabla_Insumos,2,FALSE),"")</f>
        <v/>
      </c>
      <c r="E4479" s="230"/>
      <c r="F4479" s="231">
        <f t="shared" ref="F4479:F4486" si="1346">IFERROR(VLOOKUP(C4479,Tabla_Insumos,3,FALSE),0)</f>
        <v>0</v>
      </c>
      <c r="G4479" s="296">
        <f>ROUND(E4479*F4479,2)</f>
        <v>0</v>
      </c>
    </row>
    <row r="4480" spans="1:7" s="232" customFormat="1" ht="24" customHeight="1" x14ac:dyDescent="0.2">
      <c r="A4480" s="229" t="str">
        <f t="shared" si="1343"/>
        <v/>
      </c>
      <c r="B4480" s="227">
        <f t="shared" si="1344"/>
        <v>0</v>
      </c>
      <c r="C4480" s="228"/>
      <c r="D4480" s="229" t="str">
        <f t="shared" si="1345"/>
        <v/>
      </c>
      <c r="E4480" s="230"/>
      <c r="F4480" s="231">
        <f t="shared" si="1346"/>
        <v>0</v>
      </c>
      <c r="G4480" s="296">
        <f>ROUND(E4480*F4480,2)</f>
        <v>0</v>
      </c>
    </row>
    <row r="4481" spans="1:7" s="232" customFormat="1" ht="24" customHeight="1" x14ac:dyDescent="0.2">
      <c r="A4481" s="229" t="str">
        <f t="shared" si="1343"/>
        <v/>
      </c>
      <c r="B4481" s="227">
        <f t="shared" si="1344"/>
        <v>0</v>
      </c>
      <c r="C4481" s="228"/>
      <c r="D4481" s="229" t="str">
        <f t="shared" si="1345"/>
        <v/>
      </c>
      <c r="E4481" s="230"/>
      <c r="F4481" s="231">
        <f t="shared" si="1346"/>
        <v>0</v>
      </c>
      <c r="G4481" s="296">
        <f t="shared" ref="G4481:G4486" si="1347">ROUND(E4481*F4481,2)</f>
        <v>0</v>
      </c>
    </row>
    <row r="4482" spans="1:7" s="232" customFormat="1" ht="24" customHeight="1" x14ac:dyDescent="0.2">
      <c r="A4482" s="229" t="str">
        <f t="shared" si="1343"/>
        <v/>
      </c>
      <c r="B4482" s="227">
        <f t="shared" si="1344"/>
        <v>0</v>
      </c>
      <c r="C4482" s="228"/>
      <c r="D4482" s="229" t="str">
        <f t="shared" si="1345"/>
        <v/>
      </c>
      <c r="E4482" s="230"/>
      <c r="F4482" s="231">
        <f t="shared" si="1346"/>
        <v>0</v>
      </c>
      <c r="G4482" s="296">
        <f t="shared" si="1347"/>
        <v>0</v>
      </c>
    </row>
    <row r="4483" spans="1:7" s="232" customFormat="1" ht="24" customHeight="1" x14ac:dyDescent="0.2">
      <c r="A4483" s="229" t="str">
        <f t="shared" si="1343"/>
        <v/>
      </c>
      <c r="B4483" s="227">
        <f t="shared" si="1344"/>
        <v>0</v>
      </c>
      <c r="C4483" s="228"/>
      <c r="D4483" s="229" t="str">
        <f t="shared" si="1345"/>
        <v/>
      </c>
      <c r="E4483" s="230"/>
      <c r="F4483" s="231">
        <f t="shared" si="1346"/>
        <v>0</v>
      </c>
      <c r="G4483" s="296">
        <f t="shared" si="1347"/>
        <v>0</v>
      </c>
    </row>
    <row r="4484" spans="1:7" s="232" customFormat="1" ht="24" customHeight="1" x14ac:dyDescent="0.2">
      <c r="A4484" s="229" t="str">
        <f t="shared" si="1343"/>
        <v/>
      </c>
      <c r="B4484" s="227">
        <f t="shared" si="1344"/>
        <v>0</v>
      </c>
      <c r="C4484" s="228"/>
      <c r="D4484" s="229" t="str">
        <f t="shared" si="1345"/>
        <v/>
      </c>
      <c r="E4484" s="230"/>
      <c r="F4484" s="231">
        <f t="shared" si="1346"/>
        <v>0</v>
      </c>
      <c r="G4484" s="296">
        <f t="shared" si="1347"/>
        <v>0</v>
      </c>
    </row>
    <row r="4485" spans="1:7" s="232" customFormat="1" ht="24" customHeight="1" x14ac:dyDescent="0.2">
      <c r="A4485" s="229" t="str">
        <f t="shared" si="1343"/>
        <v/>
      </c>
      <c r="B4485" s="227">
        <f t="shared" si="1344"/>
        <v>0</v>
      </c>
      <c r="C4485" s="228"/>
      <c r="D4485" s="229" t="str">
        <f t="shared" si="1345"/>
        <v/>
      </c>
      <c r="E4485" s="230"/>
      <c r="F4485" s="231">
        <f t="shared" si="1346"/>
        <v>0</v>
      </c>
      <c r="G4485" s="296">
        <f t="shared" si="1347"/>
        <v>0</v>
      </c>
    </row>
    <row r="4486" spans="1:7" s="232" customFormat="1" ht="24" customHeight="1" x14ac:dyDescent="0.2">
      <c r="A4486" s="229" t="str">
        <f t="shared" si="1343"/>
        <v/>
      </c>
      <c r="B4486" s="227">
        <f t="shared" si="1344"/>
        <v>0</v>
      </c>
      <c r="C4486" s="228"/>
      <c r="D4486" s="229" t="str">
        <f t="shared" si="1345"/>
        <v/>
      </c>
      <c r="E4486" s="230"/>
      <c r="F4486" s="231">
        <f t="shared" si="1346"/>
        <v>0</v>
      </c>
      <c r="G4486" s="296">
        <f t="shared" si="1347"/>
        <v>0</v>
      </c>
    </row>
    <row r="4487" spans="1:7" ht="24" customHeight="1" x14ac:dyDescent="0.2">
      <c r="A4487" s="297"/>
      <c r="B4487" s="97"/>
      <c r="C4487" s="97"/>
      <c r="D4487" s="103"/>
      <c r="E4487" s="104"/>
      <c r="F4487" s="368" t="s">
        <v>32</v>
      </c>
      <c r="G4487" s="298">
        <f>SUBTOTAL(9,G4479:G4486)</f>
        <v>0</v>
      </c>
    </row>
    <row r="4488" spans="1:7" ht="24" customHeight="1" x14ac:dyDescent="0.2">
      <c r="A4488" s="297"/>
      <c r="B4488" s="97"/>
      <c r="C4488" s="366" t="s">
        <v>606</v>
      </c>
      <c r="D4488" s="103"/>
      <c r="E4488" s="104"/>
      <c r="F4488" s="105"/>
      <c r="G4488" s="299"/>
    </row>
    <row r="4489" spans="1:7" s="232" customFormat="1" ht="24" customHeight="1" x14ac:dyDescent="0.2">
      <c r="A4489" s="229" t="str">
        <f t="shared" ref="A4489:A4497" si="1348">IFERROR(VLOOKUP(C4489,Tabla_Insumos,4,FALSE),"")</f>
        <v/>
      </c>
      <c r="B4489" s="227" t="str">
        <f t="shared" ref="B4489:B4497" si="1349">IFERROR(VLOOKUP(C4489,Tabla_Insumos,5,FALSE),"")</f>
        <v/>
      </c>
      <c r="C4489" s="228"/>
      <c r="D4489" s="229" t="str">
        <f t="shared" ref="D4489:D4497" si="1350">IFERROR(VLOOKUP(C4489,Tabla_Insumos,2,FALSE),"")</f>
        <v/>
      </c>
      <c r="E4489" s="230"/>
      <c r="F4489" s="231">
        <f t="shared" ref="F4489:F4497" si="1351">IFERROR(VLOOKUP(C4489,Tabla_Insumos,3,FALSE),0)</f>
        <v>0</v>
      </c>
      <c r="G4489" s="296">
        <f t="shared" ref="G4489:G4497" si="1352">ROUND(E4489*F4489,2)</f>
        <v>0</v>
      </c>
    </row>
    <row r="4490" spans="1:7" s="232" customFormat="1" ht="24" customHeight="1" x14ac:dyDescent="0.2">
      <c r="A4490" s="229" t="str">
        <f t="shared" si="1348"/>
        <v/>
      </c>
      <c r="B4490" s="227" t="str">
        <f t="shared" si="1349"/>
        <v/>
      </c>
      <c r="C4490" s="228"/>
      <c r="D4490" s="229" t="str">
        <f t="shared" si="1350"/>
        <v/>
      </c>
      <c r="E4490" s="230"/>
      <c r="F4490" s="231">
        <f t="shared" si="1351"/>
        <v>0</v>
      </c>
      <c r="G4490" s="296">
        <f t="shared" si="1352"/>
        <v>0</v>
      </c>
    </row>
    <row r="4491" spans="1:7" s="232" customFormat="1" ht="24" customHeight="1" x14ac:dyDescent="0.2">
      <c r="A4491" s="229" t="str">
        <f t="shared" si="1348"/>
        <v/>
      </c>
      <c r="B4491" s="227" t="str">
        <f t="shared" si="1349"/>
        <v/>
      </c>
      <c r="C4491" s="228"/>
      <c r="D4491" s="229" t="str">
        <f t="shared" si="1350"/>
        <v/>
      </c>
      <c r="E4491" s="230"/>
      <c r="F4491" s="231">
        <f t="shared" si="1351"/>
        <v>0</v>
      </c>
      <c r="G4491" s="296">
        <f t="shared" si="1352"/>
        <v>0</v>
      </c>
    </row>
    <row r="4492" spans="1:7" s="232" customFormat="1" ht="24" customHeight="1" x14ac:dyDescent="0.2">
      <c r="A4492" s="229" t="str">
        <f t="shared" si="1348"/>
        <v/>
      </c>
      <c r="B4492" s="227" t="str">
        <f t="shared" si="1349"/>
        <v/>
      </c>
      <c r="C4492" s="228"/>
      <c r="D4492" s="229" t="str">
        <f t="shared" si="1350"/>
        <v/>
      </c>
      <c r="E4492" s="230"/>
      <c r="F4492" s="231">
        <f t="shared" si="1351"/>
        <v>0</v>
      </c>
      <c r="G4492" s="296">
        <f t="shared" si="1352"/>
        <v>0</v>
      </c>
    </row>
    <row r="4493" spans="1:7" s="232" customFormat="1" ht="24" customHeight="1" x14ac:dyDescent="0.2">
      <c r="A4493" s="229" t="str">
        <f t="shared" si="1348"/>
        <v/>
      </c>
      <c r="B4493" s="227" t="str">
        <f t="shared" si="1349"/>
        <v/>
      </c>
      <c r="C4493" s="228"/>
      <c r="D4493" s="229" t="str">
        <f t="shared" si="1350"/>
        <v/>
      </c>
      <c r="E4493" s="230"/>
      <c r="F4493" s="231">
        <f t="shared" si="1351"/>
        <v>0</v>
      </c>
      <c r="G4493" s="296">
        <f t="shared" si="1352"/>
        <v>0</v>
      </c>
    </row>
    <row r="4494" spans="1:7" s="232" customFormat="1" ht="24" customHeight="1" x14ac:dyDescent="0.2">
      <c r="A4494" s="229" t="str">
        <f t="shared" si="1348"/>
        <v/>
      </c>
      <c r="B4494" s="227" t="str">
        <f t="shared" si="1349"/>
        <v/>
      </c>
      <c r="C4494" s="228"/>
      <c r="D4494" s="229" t="str">
        <f t="shared" si="1350"/>
        <v/>
      </c>
      <c r="E4494" s="230"/>
      <c r="F4494" s="231">
        <f t="shared" si="1351"/>
        <v>0</v>
      </c>
      <c r="G4494" s="296">
        <f t="shared" si="1352"/>
        <v>0</v>
      </c>
    </row>
    <row r="4495" spans="1:7" s="232" customFormat="1" ht="24" customHeight="1" x14ac:dyDescent="0.2">
      <c r="A4495" s="229" t="str">
        <f t="shared" si="1348"/>
        <v/>
      </c>
      <c r="B4495" s="227" t="str">
        <f t="shared" si="1349"/>
        <v/>
      </c>
      <c r="C4495" s="228"/>
      <c r="D4495" s="229" t="str">
        <f t="shared" si="1350"/>
        <v/>
      </c>
      <c r="E4495" s="230"/>
      <c r="F4495" s="231">
        <f t="shared" si="1351"/>
        <v>0</v>
      </c>
      <c r="G4495" s="296">
        <f t="shared" si="1352"/>
        <v>0</v>
      </c>
    </row>
    <row r="4496" spans="1:7" s="232" customFormat="1" ht="24" customHeight="1" x14ac:dyDescent="0.2">
      <c r="A4496" s="229" t="str">
        <f t="shared" si="1348"/>
        <v/>
      </c>
      <c r="B4496" s="227" t="str">
        <f t="shared" si="1349"/>
        <v/>
      </c>
      <c r="C4496" s="228"/>
      <c r="D4496" s="229" t="str">
        <f t="shared" si="1350"/>
        <v/>
      </c>
      <c r="E4496" s="230"/>
      <c r="F4496" s="231">
        <f t="shared" si="1351"/>
        <v>0</v>
      </c>
      <c r="G4496" s="296">
        <f t="shared" si="1352"/>
        <v>0</v>
      </c>
    </row>
    <row r="4497" spans="1:123" s="232" customFormat="1" ht="24" customHeight="1" x14ac:dyDescent="0.2">
      <c r="A4497" s="229" t="str">
        <f t="shared" si="1348"/>
        <v/>
      </c>
      <c r="B4497" s="227" t="str">
        <f t="shared" si="1349"/>
        <v/>
      </c>
      <c r="C4497" s="228"/>
      <c r="D4497" s="229" t="str">
        <f t="shared" si="1350"/>
        <v/>
      </c>
      <c r="E4497" s="230"/>
      <c r="F4497" s="231">
        <f t="shared" si="1351"/>
        <v>0</v>
      </c>
      <c r="G4497" s="296">
        <f t="shared" si="1352"/>
        <v>0</v>
      </c>
    </row>
    <row r="4498" spans="1:123" ht="24" customHeight="1" x14ac:dyDescent="0.2">
      <c r="A4498" s="300"/>
      <c r="B4498" s="103"/>
      <c r="C4498" s="97"/>
      <c r="D4498" s="103"/>
      <c r="E4498" s="104"/>
      <c r="F4498" s="368" t="s">
        <v>33</v>
      </c>
      <c r="G4498" s="298">
        <f>SUBTOTAL(9,G4489:G4497)</f>
        <v>0</v>
      </c>
    </row>
    <row r="4499" spans="1:123" ht="24" customHeight="1" x14ac:dyDescent="0.2">
      <c r="A4499" s="301"/>
      <c r="B4499" s="103"/>
      <c r="C4499" s="97"/>
      <c r="D4499" s="103"/>
      <c r="E4499" s="104"/>
      <c r="F4499" s="105"/>
      <c r="G4499" s="299"/>
    </row>
    <row r="4500" spans="1:123" ht="24" customHeight="1" x14ac:dyDescent="0.2">
      <c r="A4500" s="302" t="str">
        <f>B4458</f>
        <v/>
      </c>
      <c r="B4500" s="303" t="str">
        <f>C4458</f>
        <v/>
      </c>
      <c r="C4500" s="111"/>
      <c r="D4500" s="111" t="s">
        <v>34</v>
      </c>
      <c r="E4500" s="112"/>
      <c r="F4500" s="305" t="s">
        <v>35</v>
      </c>
      <c r="G4500" s="304">
        <f>SUBTOTAL(9,G4463:G4499)</f>
        <v>0</v>
      </c>
    </row>
    <row r="4502" spans="1:123" ht="24" customHeight="1" x14ac:dyDescent="0.2">
      <c r="A4502" s="284" t="s">
        <v>37</v>
      </c>
      <c r="B4502" s="285"/>
      <c r="C4502" s="285"/>
      <c r="D4502" s="285"/>
      <c r="E4502" s="285"/>
      <c r="F4502" s="285"/>
      <c r="G4502" s="286"/>
    </row>
    <row r="4503" spans="1:123" ht="24" customHeight="1" x14ac:dyDescent="0.2">
      <c r="A4503" s="287" t="s">
        <v>602</v>
      </c>
      <c r="B4503" s="99" t="str">
        <f>Comitente</f>
        <v>DIRECCION PROVINCIAL REDES DE GAS</v>
      </c>
      <c r="C4503" s="94"/>
      <c r="D4503" s="100"/>
      <c r="E4503" s="100"/>
      <c r="F4503" s="101"/>
      <c r="G4503" s="288"/>
    </row>
    <row r="4504" spans="1:123" ht="24" customHeight="1" x14ac:dyDescent="0.2">
      <c r="A4504" s="287" t="s">
        <v>603</v>
      </c>
      <c r="B4504" s="99">
        <f>Contratista</f>
        <v>0</v>
      </c>
      <c r="C4504" s="95"/>
      <c r="D4504" s="95"/>
      <c r="E4504" s="95"/>
      <c r="F4504" s="102"/>
      <c r="G4504" s="289"/>
    </row>
    <row r="4505" spans="1:123" ht="24" customHeight="1" x14ac:dyDescent="0.2">
      <c r="A4505" s="287" t="s">
        <v>24</v>
      </c>
      <c r="B4505" s="99" t="str">
        <f>Obra</f>
        <v>“SERVICIO de MANTENIMIENTO de las INSTALACIONES de GAS en los ESTABLECIMIENTOS EDUCATIVOS”</v>
      </c>
      <c r="C4505" s="95"/>
      <c r="D4505" s="95"/>
      <c r="E4505" s="95"/>
      <c r="F4505" s="102" t="s">
        <v>38</v>
      </c>
      <c r="G4505" s="290">
        <f>Fecha_Base</f>
        <v>0</v>
      </c>
    </row>
    <row r="4506" spans="1:123" ht="24" customHeight="1" x14ac:dyDescent="0.2">
      <c r="A4506" s="291" t="s">
        <v>601</v>
      </c>
      <c r="B4506" s="96" t="str">
        <f>Ubicación</f>
        <v>DEPARTAMENTO JACHAL A</v>
      </c>
      <c r="C4506" s="96"/>
      <c r="D4506" s="103"/>
      <c r="E4506" s="104"/>
      <c r="F4506" s="105"/>
      <c r="G4506" s="292"/>
    </row>
    <row r="4507" spans="1:123" ht="24" customHeight="1" x14ac:dyDescent="0.2">
      <c r="A4507" s="291" t="s">
        <v>39</v>
      </c>
      <c r="B4507" s="106" t="str">
        <f>IFERROR(VALUE(LEFT(B4508,FIND(".",B4508)-1)),"")</f>
        <v/>
      </c>
      <c r="C4507" s="97" t="str">
        <f>IFERROR(VLOOKUP(B4507,Tabla_CyP,2,FALSE),"")</f>
        <v/>
      </c>
      <c r="D4507" s="97"/>
      <c r="E4507" s="104"/>
      <c r="F4507" s="105"/>
      <c r="G4507" s="292"/>
    </row>
    <row r="4508" spans="1:123" ht="24" customHeight="1" x14ac:dyDescent="0.2">
      <c r="A4508" s="291" t="s">
        <v>25</v>
      </c>
      <c r="B4508" s="107" t="str">
        <f>IFERROR(VLOOKUP(COUNTIF($A$1:A4508,"ANALISIS DE PRECIOS"),Tabla_NumeroItem,2,FALSE),"")</f>
        <v/>
      </c>
      <c r="C4508" s="97" t="str">
        <f>IFERROR(VLOOKUP(B4508,Tabla_CyP,2,FALSE),"")</f>
        <v/>
      </c>
      <c r="D4508" s="103"/>
      <c r="E4508" s="104"/>
      <c r="F4508" s="102" t="s">
        <v>26</v>
      </c>
      <c r="G4508" s="293" t="str">
        <f>IFERROR(VLOOKUP(B4508,Tabla_CyP,4,FALSE),"")</f>
        <v/>
      </c>
    </row>
    <row r="4509" spans="1:123" ht="24" customHeight="1" x14ac:dyDescent="0.2">
      <c r="A4509" s="291"/>
      <c r="B4509" s="96"/>
      <c r="C4509" s="97"/>
      <c r="D4509" s="103"/>
      <c r="E4509" s="104"/>
      <c r="F4509" s="105"/>
      <c r="G4509" s="292"/>
    </row>
    <row r="4510" spans="1:123" ht="24" customHeight="1" x14ac:dyDescent="0.2">
      <c r="A4510" s="389" t="s">
        <v>507</v>
      </c>
      <c r="B4510" s="390"/>
      <c r="C4510" s="391" t="s">
        <v>0</v>
      </c>
      <c r="D4510" s="391" t="s">
        <v>27</v>
      </c>
      <c r="E4510" s="393" t="s">
        <v>28</v>
      </c>
      <c r="F4510" s="387" t="s">
        <v>29</v>
      </c>
      <c r="G4510" s="387" t="s">
        <v>30</v>
      </c>
    </row>
    <row r="4511" spans="1:123" s="109" customFormat="1" ht="24" customHeight="1" x14ac:dyDescent="0.2">
      <c r="A4511" s="108" t="s">
        <v>508</v>
      </c>
      <c r="B4511" s="108" t="s">
        <v>509</v>
      </c>
      <c r="C4511" s="392"/>
      <c r="D4511" s="392"/>
      <c r="E4511" s="394"/>
      <c r="F4511" s="388"/>
      <c r="G4511" s="388"/>
      <c r="H4511" s="233"/>
      <c r="I4511" s="233"/>
      <c r="J4511" s="233"/>
      <c r="K4511" s="233"/>
      <c r="L4511" s="233"/>
      <c r="M4511" s="233"/>
      <c r="N4511" s="233"/>
      <c r="O4511" s="233"/>
      <c r="P4511" s="233"/>
      <c r="Q4511" s="233"/>
      <c r="R4511" s="233"/>
      <c r="S4511" s="233"/>
      <c r="T4511" s="233"/>
      <c r="U4511" s="233"/>
      <c r="V4511" s="233"/>
      <c r="W4511" s="233"/>
      <c r="X4511" s="233"/>
      <c r="Y4511" s="233"/>
      <c r="Z4511" s="233"/>
      <c r="AA4511" s="233"/>
      <c r="AB4511" s="233"/>
      <c r="AC4511" s="233"/>
      <c r="AD4511" s="233"/>
      <c r="AE4511" s="233"/>
      <c r="AF4511" s="233"/>
      <c r="AG4511" s="233"/>
      <c r="AH4511" s="233"/>
      <c r="AI4511" s="233"/>
      <c r="AJ4511" s="233"/>
      <c r="AK4511" s="233"/>
      <c r="AL4511" s="233"/>
      <c r="AM4511" s="233"/>
      <c r="AN4511" s="233"/>
      <c r="AO4511" s="233"/>
      <c r="AP4511" s="233"/>
      <c r="AQ4511" s="233"/>
      <c r="AR4511" s="233"/>
      <c r="AS4511" s="233"/>
      <c r="AT4511" s="233"/>
      <c r="AU4511" s="233"/>
      <c r="AV4511" s="233"/>
      <c r="AW4511" s="233"/>
      <c r="AX4511" s="233"/>
      <c r="AY4511" s="233"/>
      <c r="AZ4511" s="233"/>
      <c r="BA4511" s="233"/>
      <c r="BB4511" s="233"/>
      <c r="BC4511" s="233"/>
      <c r="BD4511" s="233"/>
      <c r="BE4511" s="233"/>
      <c r="BF4511" s="233"/>
      <c r="BG4511" s="233"/>
      <c r="BH4511" s="233"/>
      <c r="BI4511" s="233"/>
      <c r="BJ4511" s="233"/>
      <c r="BK4511" s="233"/>
      <c r="BL4511" s="233"/>
      <c r="BM4511" s="233"/>
      <c r="BN4511" s="233"/>
      <c r="BO4511" s="233"/>
      <c r="BP4511" s="233"/>
      <c r="BQ4511" s="233"/>
      <c r="BR4511" s="233"/>
      <c r="BS4511" s="233"/>
      <c r="BT4511" s="233"/>
      <c r="BU4511" s="233"/>
      <c r="BV4511" s="233"/>
      <c r="BW4511" s="233"/>
      <c r="BX4511" s="233"/>
      <c r="BY4511" s="233"/>
      <c r="BZ4511" s="233"/>
      <c r="CA4511" s="233"/>
      <c r="CB4511" s="233"/>
      <c r="CC4511" s="233"/>
      <c r="CD4511" s="233"/>
      <c r="CE4511" s="233"/>
      <c r="CF4511" s="233"/>
      <c r="CG4511" s="233"/>
      <c r="CH4511" s="233"/>
      <c r="CI4511" s="233"/>
      <c r="CJ4511" s="233"/>
      <c r="CK4511" s="233"/>
      <c r="CL4511" s="233"/>
      <c r="CM4511" s="233"/>
      <c r="CN4511" s="233"/>
      <c r="CO4511" s="233"/>
      <c r="CP4511" s="233"/>
      <c r="CQ4511" s="233"/>
      <c r="CR4511" s="233"/>
      <c r="CS4511" s="233"/>
      <c r="CT4511" s="233"/>
      <c r="CU4511" s="233"/>
      <c r="CV4511" s="233"/>
      <c r="CW4511" s="233"/>
      <c r="CX4511" s="233"/>
      <c r="CY4511" s="233"/>
      <c r="CZ4511" s="233"/>
      <c r="DA4511" s="233"/>
      <c r="DB4511" s="233"/>
      <c r="DC4511" s="233"/>
      <c r="DD4511" s="233"/>
      <c r="DE4511" s="233"/>
      <c r="DF4511" s="233"/>
      <c r="DG4511" s="233"/>
      <c r="DH4511" s="233"/>
      <c r="DI4511" s="233"/>
      <c r="DJ4511" s="233"/>
      <c r="DK4511" s="233"/>
      <c r="DL4511" s="233"/>
      <c r="DM4511" s="233"/>
      <c r="DN4511" s="233"/>
      <c r="DO4511" s="233"/>
      <c r="DP4511" s="233"/>
      <c r="DQ4511" s="233"/>
      <c r="DR4511" s="233"/>
      <c r="DS4511" s="233"/>
    </row>
    <row r="4512" spans="1:123" ht="24" customHeight="1" x14ac:dyDescent="0.2">
      <c r="A4512" s="369"/>
      <c r="B4512" s="110"/>
      <c r="C4512" s="367" t="s">
        <v>604</v>
      </c>
      <c r="D4512" s="111"/>
      <c r="E4512" s="112"/>
      <c r="F4512" s="113"/>
      <c r="G4512" s="295"/>
    </row>
    <row r="4513" spans="1:7" s="232" customFormat="1" ht="24" customHeight="1" x14ac:dyDescent="0.2">
      <c r="A4513" s="229" t="str">
        <f t="shared" ref="A4513:A4526" si="1353">IFERROR(VLOOKUP(C4513,Tabla_Insumos,4,FALSE),"")</f>
        <v/>
      </c>
      <c r="B4513" s="227" t="str">
        <f t="shared" ref="B4513:B4526" si="1354">IFERROR(VLOOKUP(C4513,Tabla_Insumos,5,FALSE),"")</f>
        <v/>
      </c>
      <c r="C4513" s="228"/>
      <c r="D4513" s="229" t="str">
        <f t="shared" ref="D4513:D4526" si="1355">IFERROR(VLOOKUP(C4513,Tabla_Insumos,2,FALSE),"")</f>
        <v/>
      </c>
      <c r="E4513" s="230"/>
      <c r="F4513" s="231">
        <f t="shared" ref="F4513:F4526" si="1356">IFERROR(VLOOKUP(C4513,Tabla_Insumos,3,FALSE),0)</f>
        <v>0</v>
      </c>
      <c r="G4513" s="296">
        <f>ROUND(E4513*F4513,2)</f>
        <v>0</v>
      </c>
    </row>
    <row r="4514" spans="1:7" s="232" customFormat="1" ht="24" customHeight="1" x14ac:dyDescent="0.2">
      <c r="A4514" s="229" t="str">
        <f t="shared" si="1353"/>
        <v/>
      </c>
      <c r="B4514" s="227" t="str">
        <f t="shared" si="1354"/>
        <v/>
      </c>
      <c r="C4514" s="228"/>
      <c r="D4514" s="229" t="str">
        <f t="shared" si="1355"/>
        <v/>
      </c>
      <c r="E4514" s="230"/>
      <c r="F4514" s="231">
        <f t="shared" si="1356"/>
        <v>0</v>
      </c>
      <c r="G4514" s="296">
        <f t="shared" ref="G4514:G4526" si="1357">ROUND(E4514*F4514,2)</f>
        <v>0</v>
      </c>
    </row>
    <row r="4515" spans="1:7" s="232" customFormat="1" ht="24" customHeight="1" x14ac:dyDescent="0.2">
      <c r="A4515" s="229" t="str">
        <f t="shared" si="1353"/>
        <v/>
      </c>
      <c r="B4515" s="227" t="str">
        <f t="shared" si="1354"/>
        <v/>
      </c>
      <c r="C4515" s="228"/>
      <c r="D4515" s="229" t="str">
        <f t="shared" si="1355"/>
        <v/>
      </c>
      <c r="E4515" s="230"/>
      <c r="F4515" s="231">
        <f t="shared" si="1356"/>
        <v>0</v>
      </c>
      <c r="G4515" s="296">
        <f t="shared" si="1357"/>
        <v>0</v>
      </c>
    </row>
    <row r="4516" spans="1:7" s="232" customFormat="1" ht="24" customHeight="1" x14ac:dyDescent="0.2">
      <c r="A4516" s="229" t="str">
        <f t="shared" si="1353"/>
        <v/>
      </c>
      <c r="B4516" s="227" t="str">
        <f t="shared" si="1354"/>
        <v/>
      </c>
      <c r="C4516" s="228"/>
      <c r="D4516" s="229" t="str">
        <f t="shared" si="1355"/>
        <v/>
      </c>
      <c r="E4516" s="230"/>
      <c r="F4516" s="231">
        <f t="shared" si="1356"/>
        <v>0</v>
      </c>
      <c r="G4516" s="296">
        <f t="shared" si="1357"/>
        <v>0</v>
      </c>
    </row>
    <row r="4517" spans="1:7" s="232" customFormat="1" ht="24" customHeight="1" x14ac:dyDescent="0.2">
      <c r="A4517" s="229" t="str">
        <f t="shared" si="1353"/>
        <v/>
      </c>
      <c r="B4517" s="227" t="str">
        <f t="shared" si="1354"/>
        <v/>
      </c>
      <c r="C4517" s="228"/>
      <c r="D4517" s="229" t="str">
        <f t="shared" si="1355"/>
        <v/>
      </c>
      <c r="E4517" s="230"/>
      <c r="F4517" s="231">
        <f t="shared" si="1356"/>
        <v>0</v>
      </c>
      <c r="G4517" s="296">
        <f t="shared" si="1357"/>
        <v>0</v>
      </c>
    </row>
    <row r="4518" spans="1:7" s="232" customFormat="1" ht="24" customHeight="1" x14ac:dyDescent="0.2">
      <c r="A4518" s="229" t="str">
        <f t="shared" si="1353"/>
        <v/>
      </c>
      <c r="B4518" s="227" t="str">
        <f t="shared" si="1354"/>
        <v/>
      </c>
      <c r="C4518" s="228"/>
      <c r="D4518" s="229" t="str">
        <f t="shared" si="1355"/>
        <v/>
      </c>
      <c r="E4518" s="230"/>
      <c r="F4518" s="231">
        <f t="shared" si="1356"/>
        <v>0</v>
      </c>
      <c r="G4518" s="296">
        <f t="shared" si="1357"/>
        <v>0</v>
      </c>
    </row>
    <row r="4519" spans="1:7" s="232" customFormat="1" ht="24" customHeight="1" x14ac:dyDescent="0.2">
      <c r="A4519" s="229" t="str">
        <f t="shared" si="1353"/>
        <v/>
      </c>
      <c r="B4519" s="227" t="str">
        <f t="shared" si="1354"/>
        <v/>
      </c>
      <c r="C4519" s="228"/>
      <c r="D4519" s="229" t="str">
        <f t="shared" si="1355"/>
        <v/>
      </c>
      <c r="E4519" s="230"/>
      <c r="F4519" s="231">
        <f t="shared" si="1356"/>
        <v>0</v>
      </c>
      <c r="G4519" s="296">
        <f t="shared" si="1357"/>
        <v>0</v>
      </c>
    </row>
    <row r="4520" spans="1:7" s="232" customFormat="1" ht="24" customHeight="1" x14ac:dyDescent="0.2">
      <c r="A4520" s="229" t="str">
        <f t="shared" si="1353"/>
        <v/>
      </c>
      <c r="B4520" s="227" t="str">
        <f t="shared" si="1354"/>
        <v/>
      </c>
      <c r="C4520" s="228"/>
      <c r="D4520" s="229" t="str">
        <f t="shared" si="1355"/>
        <v/>
      </c>
      <c r="E4520" s="230"/>
      <c r="F4520" s="231">
        <f t="shared" si="1356"/>
        <v>0</v>
      </c>
      <c r="G4520" s="296">
        <f t="shared" si="1357"/>
        <v>0</v>
      </c>
    </row>
    <row r="4521" spans="1:7" s="232" customFormat="1" ht="24" customHeight="1" x14ac:dyDescent="0.2">
      <c r="A4521" s="229" t="str">
        <f t="shared" si="1353"/>
        <v/>
      </c>
      <c r="B4521" s="227" t="str">
        <f t="shared" si="1354"/>
        <v/>
      </c>
      <c r="C4521" s="228"/>
      <c r="D4521" s="229" t="str">
        <f t="shared" si="1355"/>
        <v/>
      </c>
      <c r="E4521" s="230"/>
      <c r="F4521" s="231">
        <f t="shared" si="1356"/>
        <v>0</v>
      </c>
      <c r="G4521" s="296">
        <f t="shared" si="1357"/>
        <v>0</v>
      </c>
    </row>
    <row r="4522" spans="1:7" s="232" customFormat="1" ht="24" customHeight="1" x14ac:dyDescent="0.2">
      <c r="A4522" s="229" t="str">
        <f t="shared" si="1353"/>
        <v/>
      </c>
      <c r="B4522" s="227" t="str">
        <f t="shared" si="1354"/>
        <v/>
      </c>
      <c r="C4522" s="228"/>
      <c r="D4522" s="229" t="str">
        <f t="shared" si="1355"/>
        <v/>
      </c>
      <c r="E4522" s="230"/>
      <c r="F4522" s="231">
        <f t="shared" si="1356"/>
        <v>0</v>
      </c>
      <c r="G4522" s="296">
        <f t="shared" si="1357"/>
        <v>0</v>
      </c>
    </row>
    <row r="4523" spans="1:7" s="232" customFormat="1" ht="24" customHeight="1" x14ac:dyDescent="0.2">
      <c r="A4523" s="229" t="str">
        <f t="shared" si="1353"/>
        <v/>
      </c>
      <c r="B4523" s="227" t="str">
        <f t="shared" si="1354"/>
        <v/>
      </c>
      <c r="C4523" s="228"/>
      <c r="D4523" s="229" t="str">
        <f t="shared" si="1355"/>
        <v/>
      </c>
      <c r="E4523" s="230"/>
      <c r="F4523" s="231">
        <f t="shared" si="1356"/>
        <v>0</v>
      </c>
      <c r="G4523" s="296">
        <f t="shared" si="1357"/>
        <v>0</v>
      </c>
    </row>
    <row r="4524" spans="1:7" s="232" customFormat="1" ht="24" customHeight="1" x14ac:dyDescent="0.2">
      <c r="A4524" s="229" t="str">
        <f t="shared" si="1353"/>
        <v/>
      </c>
      <c r="B4524" s="227" t="str">
        <f t="shared" si="1354"/>
        <v/>
      </c>
      <c r="C4524" s="228"/>
      <c r="D4524" s="229" t="str">
        <f t="shared" si="1355"/>
        <v/>
      </c>
      <c r="E4524" s="230"/>
      <c r="F4524" s="231">
        <f t="shared" si="1356"/>
        <v>0</v>
      </c>
      <c r="G4524" s="296">
        <f t="shared" si="1357"/>
        <v>0</v>
      </c>
    </row>
    <row r="4525" spans="1:7" s="232" customFormat="1" ht="24" customHeight="1" x14ac:dyDescent="0.2">
      <c r="A4525" s="229" t="str">
        <f t="shared" si="1353"/>
        <v/>
      </c>
      <c r="B4525" s="227" t="str">
        <f t="shared" si="1354"/>
        <v/>
      </c>
      <c r="C4525" s="228"/>
      <c r="D4525" s="229" t="str">
        <f t="shared" si="1355"/>
        <v/>
      </c>
      <c r="E4525" s="230"/>
      <c r="F4525" s="231">
        <f t="shared" si="1356"/>
        <v>0</v>
      </c>
      <c r="G4525" s="296">
        <f t="shared" si="1357"/>
        <v>0</v>
      </c>
    </row>
    <row r="4526" spans="1:7" s="232" customFormat="1" ht="24" customHeight="1" x14ac:dyDescent="0.2">
      <c r="A4526" s="229" t="str">
        <f t="shared" si="1353"/>
        <v/>
      </c>
      <c r="B4526" s="227" t="str">
        <f t="shared" si="1354"/>
        <v/>
      </c>
      <c r="C4526" s="228"/>
      <c r="D4526" s="229" t="str">
        <f t="shared" si="1355"/>
        <v/>
      </c>
      <c r="E4526" s="230"/>
      <c r="F4526" s="231">
        <f t="shared" si="1356"/>
        <v>0</v>
      </c>
      <c r="G4526" s="296">
        <f t="shared" si="1357"/>
        <v>0</v>
      </c>
    </row>
    <row r="4527" spans="1:7" ht="24" customHeight="1" x14ac:dyDescent="0.2">
      <c r="A4527" s="297"/>
      <c r="B4527" s="97"/>
      <c r="C4527" s="97"/>
      <c r="D4527" s="103"/>
      <c r="E4527" s="104"/>
      <c r="F4527" s="368" t="s">
        <v>31</v>
      </c>
      <c r="G4527" s="298">
        <f>SUBTOTAL(9,G4513:G4526)</f>
        <v>0</v>
      </c>
    </row>
    <row r="4528" spans="1:7" ht="24" customHeight="1" x14ac:dyDescent="0.2">
      <c r="A4528" s="297"/>
      <c r="B4528" s="97"/>
      <c r="C4528" s="366" t="s">
        <v>605</v>
      </c>
      <c r="D4528" s="103"/>
      <c r="E4528" s="104"/>
      <c r="F4528" s="105"/>
      <c r="G4528" s="299"/>
    </row>
    <row r="4529" spans="1:7" s="232" customFormat="1" ht="24" customHeight="1" x14ac:dyDescent="0.2">
      <c r="A4529" s="229" t="str">
        <f t="shared" ref="A4529:A4536" si="1358">IFERROR(VLOOKUP(C4529,Tabla_Insumos,4,FALSE),"")</f>
        <v/>
      </c>
      <c r="B4529" s="227">
        <f t="shared" ref="B4529:B4536" si="1359">IFERROR(VLOOKUP(A4529,Tabla_Indices,5,FALSE),"")</f>
        <v>0</v>
      </c>
      <c r="C4529" s="228"/>
      <c r="D4529" s="229" t="str">
        <f t="shared" ref="D4529:D4536" si="1360">IFERROR(VLOOKUP(C4529,Tabla_Insumos,2,FALSE),"")</f>
        <v/>
      </c>
      <c r="E4529" s="230"/>
      <c r="F4529" s="231">
        <f t="shared" ref="F4529:F4536" si="1361">IFERROR(VLOOKUP(C4529,Tabla_Insumos,3,FALSE),0)</f>
        <v>0</v>
      </c>
      <c r="G4529" s="296">
        <f>ROUND(E4529*F4529,2)</f>
        <v>0</v>
      </c>
    </row>
    <row r="4530" spans="1:7" s="232" customFormat="1" ht="24" customHeight="1" x14ac:dyDescent="0.2">
      <c r="A4530" s="229" t="str">
        <f t="shared" si="1358"/>
        <v/>
      </c>
      <c r="B4530" s="227">
        <f t="shared" si="1359"/>
        <v>0</v>
      </c>
      <c r="C4530" s="228"/>
      <c r="D4530" s="229" t="str">
        <f t="shared" si="1360"/>
        <v/>
      </c>
      <c r="E4530" s="230"/>
      <c r="F4530" s="231">
        <f t="shared" si="1361"/>
        <v>0</v>
      </c>
      <c r="G4530" s="296">
        <f>ROUND(E4530*F4530,2)</f>
        <v>0</v>
      </c>
    </row>
    <row r="4531" spans="1:7" s="232" customFormat="1" ht="24" customHeight="1" x14ac:dyDescent="0.2">
      <c r="A4531" s="229" t="str">
        <f t="shared" si="1358"/>
        <v/>
      </c>
      <c r="B4531" s="227">
        <f t="shared" si="1359"/>
        <v>0</v>
      </c>
      <c r="C4531" s="228"/>
      <c r="D4531" s="229" t="str">
        <f t="shared" si="1360"/>
        <v/>
      </c>
      <c r="E4531" s="230"/>
      <c r="F4531" s="231">
        <f t="shared" si="1361"/>
        <v>0</v>
      </c>
      <c r="G4531" s="296">
        <f t="shared" ref="G4531:G4536" si="1362">ROUND(E4531*F4531,2)</f>
        <v>0</v>
      </c>
    </row>
    <row r="4532" spans="1:7" s="232" customFormat="1" ht="24" customHeight="1" x14ac:dyDescent="0.2">
      <c r="A4532" s="229" t="str">
        <f t="shared" si="1358"/>
        <v/>
      </c>
      <c r="B4532" s="227">
        <f t="shared" si="1359"/>
        <v>0</v>
      </c>
      <c r="C4532" s="228"/>
      <c r="D4532" s="229" t="str">
        <f t="shared" si="1360"/>
        <v/>
      </c>
      <c r="E4532" s="230"/>
      <c r="F4532" s="231">
        <f t="shared" si="1361"/>
        <v>0</v>
      </c>
      <c r="G4532" s="296">
        <f t="shared" si="1362"/>
        <v>0</v>
      </c>
    </row>
    <row r="4533" spans="1:7" s="232" customFormat="1" ht="24" customHeight="1" x14ac:dyDescent="0.2">
      <c r="A4533" s="229" t="str">
        <f t="shared" si="1358"/>
        <v/>
      </c>
      <c r="B4533" s="227">
        <f t="shared" si="1359"/>
        <v>0</v>
      </c>
      <c r="C4533" s="228"/>
      <c r="D4533" s="229" t="str">
        <f t="shared" si="1360"/>
        <v/>
      </c>
      <c r="E4533" s="230"/>
      <c r="F4533" s="231">
        <f t="shared" si="1361"/>
        <v>0</v>
      </c>
      <c r="G4533" s="296">
        <f t="shared" si="1362"/>
        <v>0</v>
      </c>
    </row>
    <row r="4534" spans="1:7" s="232" customFormat="1" ht="24" customHeight="1" x14ac:dyDescent="0.2">
      <c r="A4534" s="229" t="str">
        <f t="shared" si="1358"/>
        <v/>
      </c>
      <c r="B4534" s="227">
        <f t="shared" si="1359"/>
        <v>0</v>
      </c>
      <c r="C4534" s="228"/>
      <c r="D4534" s="229" t="str">
        <f t="shared" si="1360"/>
        <v/>
      </c>
      <c r="E4534" s="230"/>
      <c r="F4534" s="231">
        <f t="shared" si="1361"/>
        <v>0</v>
      </c>
      <c r="G4534" s="296">
        <f t="shared" si="1362"/>
        <v>0</v>
      </c>
    </row>
    <row r="4535" spans="1:7" s="232" customFormat="1" ht="24" customHeight="1" x14ac:dyDescent="0.2">
      <c r="A4535" s="229" t="str">
        <f t="shared" si="1358"/>
        <v/>
      </c>
      <c r="B4535" s="227">
        <f t="shared" si="1359"/>
        <v>0</v>
      </c>
      <c r="C4535" s="228"/>
      <c r="D4535" s="229" t="str">
        <f t="shared" si="1360"/>
        <v/>
      </c>
      <c r="E4535" s="230"/>
      <c r="F4535" s="231">
        <f t="shared" si="1361"/>
        <v>0</v>
      </c>
      <c r="G4535" s="296">
        <f t="shared" si="1362"/>
        <v>0</v>
      </c>
    </row>
    <row r="4536" spans="1:7" s="232" customFormat="1" ht="24" customHeight="1" x14ac:dyDescent="0.2">
      <c r="A4536" s="229" t="str">
        <f t="shared" si="1358"/>
        <v/>
      </c>
      <c r="B4536" s="227">
        <f t="shared" si="1359"/>
        <v>0</v>
      </c>
      <c r="C4536" s="228"/>
      <c r="D4536" s="229" t="str">
        <f t="shared" si="1360"/>
        <v/>
      </c>
      <c r="E4536" s="230"/>
      <c r="F4536" s="231">
        <f t="shared" si="1361"/>
        <v>0</v>
      </c>
      <c r="G4536" s="296">
        <f t="shared" si="1362"/>
        <v>0</v>
      </c>
    </row>
    <row r="4537" spans="1:7" ht="24" customHeight="1" x14ac:dyDescent="0.2">
      <c r="A4537" s="297"/>
      <c r="B4537" s="97"/>
      <c r="C4537" s="97"/>
      <c r="D4537" s="103"/>
      <c r="E4537" s="104"/>
      <c r="F4537" s="368" t="s">
        <v>32</v>
      </c>
      <c r="G4537" s="298">
        <f>SUBTOTAL(9,G4529:G4536)</f>
        <v>0</v>
      </c>
    </row>
    <row r="4538" spans="1:7" ht="24" customHeight="1" x14ac:dyDescent="0.2">
      <c r="A4538" s="297"/>
      <c r="B4538" s="97"/>
      <c r="C4538" s="366" t="s">
        <v>606</v>
      </c>
      <c r="D4538" s="103"/>
      <c r="E4538" s="104"/>
      <c r="F4538" s="105"/>
      <c r="G4538" s="299"/>
    </row>
    <row r="4539" spans="1:7" s="232" customFormat="1" ht="24" customHeight="1" x14ac:dyDescent="0.2">
      <c r="A4539" s="229" t="str">
        <f t="shared" ref="A4539:A4547" si="1363">IFERROR(VLOOKUP(C4539,Tabla_Insumos,4,FALSE),"")</f>
        <v/>
      </c>
      <c r="B4539" s="227" t="str">
        <f t="shared" ref="B4539:B4547" si="1364">IFERROR(VLOOKUP(C4539,Tabla_Insumos,5,FALSE),"")</f>
        <v/>
      </c>
      <c r="C4539" s="228"/>
      <c r="D4539" s="229" t="str">
        <f t="shared" ref="D4539:D4547" si="1365">IFERROR(VLOOKUP(C4539,Tabla_Insumos,2,FALSE),"")</f>
        <v/>
      </c>
      <c r="E4539" s="230"/>
      <c r="F4539" s="231">
        <f t="shared" ref="F4539:F4547" si="1366">IFERROR(VLOOKUP(C4539,Tabla_Insumos,3,FALSE),0)</f>
        <v>0</v>
      </c>
      <c r="G4539" s="296">
        <f t="shared" ref="G4539:G4547" si="1367">ROUND(E4539*F4539,2)</f>
        <v>0</v>
      </c>
    </row>
    <row r="4540" spans="1:7" s="232" customFormat="1" ht="24" customHeight="1" x14ac:dyDescent="0.2">
      <c r="A4540" s="229" t="str">
        <f t="shared" si="1363"/>
        <v/>
      </c>
      <c r="B4540" s="227" t="str">
        <f t="shared" si="1364"/>
        <v/>
      </c>
      <c r="C4540" s="228"/>
      <c r="D4540" s="229" t="str">
        <f t="shared" si="1365"/>
        <v/>
      </c>
      <c r="E4540" s="230"/>
      <c r="F4540" s="231">
        <f t="shared" si="1366"/>
        <v>0</v>
      </c>
      <c r="G4540" s="296">
        <f t="shared" si="1367"/>
        <v>0</v>
      </c>
    </row>
    <row r="4541" spans="1:7" s="232" customFormat="1" ht="24" customHeight="1" x14ac:dyDescent="0.2">
      <c r="A4541" s="229" t="str">
        <f t="shared" si="1363"/>
        <v/>
      </c>
      <c r="B4541" s="227" t="str">
        <f t="shared" si="1364"/>
        <v/>
      </c>
      <c r="C4541" s="228"/>
      <c r="D4541" s="229" t="str">
        <f t="shared" si="1365"/>
        <v/>
      </c>
      <c r="E4541" s="230"/>
      <c r="F4541" s="231">
        <f t="shared" si="1366"/>
        <v>0</v>
      </c>
      <c r="G4541" s="296">
        <f t="shared" si="1367"/>
        <v>0</v>
      </c>
    </row>
    <row r="4542" spans="1:7" s="232" customFormat="1" ht="24" customHeight="1" x14ac:dyDescent="0.2">
      <c r="A4542" s="229" t="str">
        <f t="shared" si="1363"/>
        <v/>
      </c>
      <c r="B4542" s="227" t="str">
        <f t="shared" si="1364"/>
        <v/>
      </c>
      <c r="C4542" s="228"/>
      <c r="D4542" s="229" t="str">
        <f t="shared" si="1365"/>
        <v/>
      </c>
      <c r="E4542" s="230"/>
      <c r="F4542" s="231">
        <f t="shared" si="1366"/>
        <v>0</v>
      </c>
      <c r="G4542" s="296">
        <f t="shared" si="1367"/>
        <v>0</v>
      </c>
    </row>
    <row r="4543" spans="1:7" s="232" customFormat="1" ht="24" customHeight="1" x14ac:dyDescent="0.2">
      <c r="A4543" s="229" t="str">
        <f t="shared" si="1363"/>
        <v/>
      </c>
      <c r="B4543" s="227" t="str">
        <f t="shared" si="1364"/>
        <v/>
      </c>
      <c r="C4543" s="228"/>
      <c r="D4543" s="229" t="str">
        <f t="shared" si="1365"/>
        <v/>
      </c>
      <c r="E4543" s="230"/>
      <c r="F4543" s="231">
        <f t="shared" si="1366"/>
        <v>0</v>
      </c>
      <c r="G4543" s="296">
        <f t="shared" si="1367"/>
        <v>0</v>
      </c>
    </row>
    <row r="4544" spans="1:7" s="232" customFormat="1" ht="24" customHeight="1" x14ac:dyDescent="0.2">
      <c r="A4544" s="229" t="str">
        <f t="shared" si="1363"/>
        <v/>
      </c>
      <c r="B4544" s="227" t="str">
        <f t="shared" si="1364"/>
        <v/>
      </c>
      <c r="C4544" s="228"/>
      <c r="D4544" s="229" t="str">
        <f t="shared" si="1365"/>
        <v/>
      </c>
      <c r="E4544" s="230"/>
      <c r="F4544" s="231">
        <f t="shared" si="1366"/>
        <v>0</v>
      </c>
      <c r="G4544" s="296">
        <f t="shared" si="1367"/>
        <v>0</v>
      </c>
    </row>
    <row r="4545" spans="1:7" s="232" customFormat="1" ht="24" customHeight="1" x14ac:dyDescent="0.2">
      <c r="A4545" s="229" t="str">
        <f t="shared" si="1363"/>
        <v/>
      </c>
      <c r="B4545" s="227" t="str">
        <f t="shared" si="1364"/>
        <v/>
      </c>
      <c r="C4545" s="228"/>
      <c r="D4545" s="229" t="str">
        <f t="shared" si="1365"/>
        <v/>
      </c>
      <c r="E4545" s="230"/>
      <c r="F4545" s="231">
        <f t="shared" si="1366"/>
        <v>0</v>
      </c>
      <c r="G4545" s="296">
        <f t="shared" si="1367"/>
        <v>0</v>
      </c>
    </row>
    <row r="4546" spans="1:7" s="232" customFormat="1" ht="24" customHeight="1" x14ac:dyDescent="0.2">
      <c r="A4546" s="229" t="str">
        <f t="shared" si="1363"/>
        <v/>
      </c>
      <c r="B4546" s="227" t="str">
        <f t="shared" si="1364"/>
        <v/>
      </c>
      <c r="C4546" s="228"/>
      <c r="D4546" s="229" t="str">
        <f t="shared" si="1365"/>
        <v/>
      </c>
      <c r="E4546" s="230"/>
      <c r="F4546" s="231">
        <f t="shared" si="1366"/>
        <v>0</v>
      </c>
      <c r="G4546" s="296">
        <f t="shared" si="1367"/>
        <v>0</v>
      </c>
    </row>
    <row r="4547" spans="1:7" s="232" customFormat="1" ht="24" customHeight="1" x14ac:dyDescent="0.2">
      <c r="A4547" s="229" t="str">
        <f t="shared" si="1363"/>
        <v/>
      </c>
      <c r="B4547" s="227" t="str">
        <f t="shared" si="1364"/>
        <v/>
      </c>
      <c r="C4547" s="228"/>
      <c r="D4547" s="229" t="str">
        <f t="shared" si="1365"/>
        <v/>
      </c>
      <c r="E4547" s="230"/>
      <c r="F4547" s="231">
        <f t="shared" si="1366"/>
        <v>0</v>
      </c>
      <c r="G4547" s="296">
        <f t="shared" si="1367"/>
        <v>0</v>
      </c>
    </row>
    <row r="4548" spans="1:7" ht="24" customHeight="1" x14ac:dyDescent="0.2">
      <c r="A4548" s="300"/>
      <c r="B4548" s="103"/>
      <c r="C4548" s="97"/>
      <c r="D4548" s="103"/>
      <c r="E4548" s="104"/>
      <c r="F4548" s="368" t="s">
        <v>33</v>
      </c>
      <c r="G4548" s="298">
        <f>SUBTOTAL(9,G4539:G4547)</f>
        <v>0</v>
      </c>
    </row>
    <row r="4549" spans="1:7" ht="24" customHeight="1" x14ac:dyDescent="0.2">
      <c r="A4549" s="301"/>
      <c r="B4549" s="103"/>
      <c r="C4549" s="97"/>
      <c r="D4549" s="103"/>
      <c r="E4549" s="104"/>
      <c r="F4549" s="105"/>
      <c r="G4549" s="299"/>
    </row>
    <row r="4550" spans="1:7" ht="24" customHeight="1" x14ac:dyDescent="0.2">
      <c r="A4550" s="302" t="str">
        <f>B4508</f>
        <v/>
      </c>
      <c r="B4550" s="303" t="str">
        <f>C4508</f>
        <v/>
      </c>
      <c r="C4550" s="111"/>
      <c r="D4550" s="111" t="s">
        <v>34</v>
      </c>
      <c r="E4550" s="112"/>
      <c r="F4550" s="305" t="s">
        <v>35</v>
      </c>
      <c r="G4550" s="304">
        <f>SUBTOTAL(9,G4513:G4549)</f>
        <v>0</v>
      </c>
    </row>
    <row r="4552" spans="1:7" ht="24" customHeight="1" x14ac:dyDescent="0.2">
      <c r="A4552" s="284" t="s">
        <v>37</v>
      </c>
      <c r="B4552" s="285"/>
      <c r="C4552" s="285"/>
      <c r="D4552" s="285"/>
      <c r="E4552" s="285"/>
      <c r="F4552" s="285"/>
      <c r="G4552" s="286"/>
    </row>
    <row r="4553" spans="1:7" ht="24" customHeight="1" x14ac:dyDescent="0.2">
      <c r="A4553" s="287" t="s">
        <v>602</v>
      </c>
      <c r="B4553" s="99" t="str">
        <f>Comitente</f>
        <v>DIRECCION PROVINCIAL REDES DE GAS</v>
      </c>
      <c r="C4553" s="94"/>
      <c r="D4553" s="100"/>
      <c r="E4553" s="100"/>
      <c r="F4553" s="101"/>
      <c r="G4553" s="288"/>
    </row>
    <row r="4554" spans="1:7" ht="24" customHeight="1" x14ac:dyDescent="0.2">
      <c r="A4554" s="287" t="s">
        <v>603</v>
      </c>
      <c r="B4554" s="99">
        <f>Contratista</f>
        <v>0</v>
      </c>
      <c r="C4554" s="95"/>
      <c r="D4554" s="95"/>
      <c r="E4554" s="95"/>
      <c r="F4554" s="102"/>
      <c r="G4554" s="289"/>
    </row>
    <row r="4555" spans="1:7" ht="24" customHeight="1" x14ac:dyDescent="0.2">
      <c r="A4555" s="287" t="s">
        <v>24</v>
      </c>
      <c r="B4555" s="99" t="str">
        <f>Obra</f>
        <v>“SERVICIO de MANTENIMIENTO de las INSTALACIONES de GAS en los ESTABLECIMIENTOS EDUCATIVOS”</v>
      </c>
      <c r="C4555" s="95"/>
      <c r="D4555" s="95"/>
      <c r="E4555" s="95"/>
      <c r="F4555" s="102" t="s">
        <v>38</v>
      </c>
      <c r="G4555" s="290">
        <f>Fecha_Base</f>
        <v>0</v>
      </c>
    </row>
    <row r="4556" spans="1:7" ht="24" customHeight="1" x14ac:dyDescent="0.2">
      <c r="A4556" s="291" t="s">
        <v>601</v>
      </c>
      <c r="B4556" s="96" t="str">
        <f>Ubicación</f>
        <v>DEPARTAMENTO JACHAL A</v>
      </c>
      <c r="C4556" s="96"/>
      <c r="D4556" s="103"/>
      <c r="E4556" s="104"/>
      <c r="F4556" s="105"/>
      <c r="G4556" s="292"/>
    </row>
    <row r="4557" spans="1:7" ht="24" customHeight="1" x14ac:dyDescent="0.2">
      <c r="A4557" s="291" t="s">
        <v>39</v>
      </c>
      <c r="B4557" s="106" t="str">
        <f>IFERROR(VALUE(LEFT(B4558,FIND(".",B4558)-1)),"")</f>
        <v/>
      </c>
      <c r="C4557" s="97" t="str">
        <f>IFERROR(VLOOKUP(B4557,Tabla_CyP,2,FALSE),"")</f>
        <v/>
      </c>
      <c r="D4557" s="97"/>
      <c r="E4557" s="104"/>
      <c r="F4557" s="105"/>
      <c r="G4557" s="292"/>
    </row>
    <row r="4558" spans="1:7" ht="24" customHeight="1" x14ac:dyDescent="0.2">
      <c r="A4558" s="291" t="s">
        <v>25</v>
      </c>
      <c r="B4558" s="107" t="str">
        <f>IFERROR(VLOOKUP(COUNTIF($A$1:A4558,"ANALISIS DE PRECIOS"),Tabla_NumeroItem,2,FALSE),"")</f>
        <v/>
      </c>
      <c r="C4558" s="97" t="str">
        <f>IFERROR(VLOOKUP(B4558,Tabla_CyP,2,FALSE),"")</f>
        <v/>
      </c>
      <c r="D4558" s="103"/>
      <c r="E4558" s="104"/>
      <c r="F4558" s="102" t="s">
        <v>26</v>
      </c>
      <c r="G4558" s="293" t="str">
        <f>IFERROR(VLOOKUP(B4558,Tabla_CyP,4,FALSE),"")</f>
        <v/>
      </c>
    </row>
    <row r="4559" spans="1:7" ht="24" customHeight="1" x14ac:dyDescent="0.2">
      <c r="A4559" s="291"/>
      <c r="B4559" s="96"/>
      <c r="C4559" s="97"/>
      <c r="D4559" s="103"/>
      <c r="E4559" s="104"/>
      <c r="F4559" s="105"/>
      <c r="G4559" s="292"/>
    </row>
    <row r="4560" spans="1:7" ht="24" customHeight="1" x14ac:dyDescent="0.2">
      <c r="A4560" s="389" t="s">
        <v>507</v>
      </c>
      <c r="B4560" s="390"/>
      <c r="C4560" s="391" t="s">
        <v>0</v>
      </c>
      <c r="D4560" s="391" t="s">
        <v>27</v>
      </c>
      <c r="E4560" s="393" t="s">
        <v>28</v>
      </c>
      <c r="F4560" s="387" t="s">
        <v>29</v>
      </c>
      <c r="G4560" s="387" t="s">
        <v>30</v>
      </c>
    </row>
    <row r="4561" spans="1:123" s="109" customFormat="1" ht="24" customHeight="1" x14ac:dyDescent="0.2">
      <c r="A4561" s="108" t="s">
        <v>508</v>
      </c>
      <c r="B4561" s="108" t="s">
        <v>509</v>
      </c>
      <c r="C4561" s="392"/>
      <c r="D4561" s="392"/>
      <c r="E4561" s="394"/>
      <c r="F4561" s="388"/>
      <c r="G4561" s="388"/>
      <c r="H4561" s="233"/>
      <c r="I4561" s="233"/>
      <c r="J4561" s="233"/>
      <c r="K4561" s="233"/>
      <c r="L4561" s="233"/>
      <c r="M4561" s="233"/>
      <c r="N4561" s="233"/>
      <c r="O4561" s="233"/>
      <c r="P4561" s="233"/>
      <c r="Q4561" s="233"/>
      <c r="R4561" s="233"/>
      <c r="S4561" s="233"/>
      <c r="T4561" s="233"/>
      <c r="U4561" s="233"/>
      <c r="V4561" s="233"/>
      <c r="W4561" s="233"/>
      <c r="X4561" s="233"/>
      <c r="Y4561" s="233"/>
      <c r="Z4561" s="233"/>
      <c r="AA4561" s="233"/>
      <c r="AB4561" s="233"/>
      <c r="AC4561" s="233"/>
      <c r="AD4561" s="233"/>
      <c r="AE4561" s="233"/>
      <c r="AF4561" s="233"/>
      <c r="AG4561" s="233"/>
      <c r="AH4561" s="233"/>
      <c r="AI4561" s="233"/>
      <c r="AJ4561" s="233"/>
      <c r="AK4561" s="233"/>
      <c r="AL4561" s="233"/>
      <c r="AM4561" s="233"/>
      <c r="AN4561" s="233"/>
      <c r="AO4561" s="233"/>
      <c r="AP4561" s="233"/>
      <c r="AQ4561" s="233"/>
      <c r="AR4561" s="233"/>
      <c r="AS4561" s="233"/>
      <c r="AT4561" s="233"/>
      <c r="AU4561" s="233"/>
      <c r="AV4561" s="233"/>
      <c r="AW4561" s="233"/>
      <c r="AX4561" s="233"/>
      <c r="AY4561" s="233"/>
      <c r="AZ4561" s="233"/>
      <c r="BA4561" s="233"/>
      <c r="BB4561" s="233"/>
      <c r="BC4561" s="233"/>
      <c r="BD4561" s="233"/>
      <c r="BE4561" s="233"/>
      <c r="BF4561" s="233"/>
      <c r="BG4561" s="233"/>
      <c r="BH4561" s="233"/>
      <c r="BI4561" s="233"/>
      <c r="BJ4561" s="233"/>
      <c r="BK4561" s="233"/>
      <c r="BL4561" s="233"/>
      <c r="BM4561" s="233"/>
      <c r="BN4561" s="233"/>
      <c r="BO4561" s="233"/>
      <c r="BP4561" s="233"/>
      <c r="BQ4561" s="233"/>
      <c r="BR4561" s="233"/>
      <c r="BS4561" s="233"/>
      <c r="BT4561" s="233"/>
      <c r="BU4561" s="233"/>
      <c r="BV4561" s="233"/>
      <c r="BW4561" s="233"/>
      <c r="BX4561" s="233"/>
      <c r="BY4561" s="233"/>
      <c r="BZ4561" s="233"/>
      <c r="CA4561" s="233"/>
      <c r="CB4561" s="233"/>
      <c r="CC4561" s="233"/>
      <c r="CD4561" s="233"/>
      <c r="CE4561" s="233"/>
      <c r="CF4561" s="233"/>
      <c r="CG4561" s="233"/>
      <c r="CH4561" s="233"/>
      <c r="CI4561" s="233"/>
      <c r="CJ4561" s="233"/>
      <c r="CK4561" s="233"/>
      <c r="CL4561" s="233"/>
      <c r="CM4561" s="233"/>
      <c r="CN4561" s="233"/>
      <c r="CO4561" s="233"/>
      <c r="CP4561" s="233"/>
      <c r="CQ4561" s="233"/>
      <c r="CR4561" s="233"/>
      <c r="CS4561" s="233"/>
      <c r="CT4561" s="233"/>
      <c r="CU4561" s="233"/>
      <c r="CV4561" s="233"/>
      <c r="CW4561" s="233"/>
      <c r="CX4561" s="233"/>
      <c r="CY4561" s="233"/>
      <c r="CZ4561" s="233"/>
      <c r="DA4561" s="233"/>
      <c r="DB4561" s="233"/>
      <c r="DC4561" s="233"/>
      <c r="DD4561" s="233"/>
      <c r="DE4561" s="233"/>
      <c r="DF4561" s="233"/>
      <c r="DG4561" s="233"/>
      <c r="DH4561" s="233"/>
      <c r="DI4561" s="233"/>
      <c r="DJ4561" s="233"/>
      <c r="DK4561" s="233"/>
      <c r="DL4561" s="233"/>
      <c r="DM4561" s="233"/>
      <c r="DN4561" s="233"/>
      <c r="DO4561" s="233"/>
      <c r="DP4561" s="233"/>
      <c r="DQ4561" s="233"/>
      <c r="DR4561" s="233"/>
      <c r="DS4561" s="233"/>
    </row>
    <row r="4562" spans="1:123" ht="24" customHeight="1" x14ac:dyDescent="0.2">
      <c r="A4562" s="369"/>
      <c r="B4562" s="110"/>
      <c r="C4562" s="367" t="s">
        <v>604</v>
      </c>
      <c r="D4562" s="111"/>
      <c r="E4562" s="112"/>
      <c r="F4562" s="113"/>
      <c r="G4562" s="295"/>
    </row>
    <row r="4563" spans="1:123" s="232" customFormat="1" ht="24" customHeight="1" x14ac:dyDescent="0.2">
      <c r="A4563" s="229" t="str">
        <f t="shared" ref="A4563:A4576" si="1368">IFERROR(VLOOKUP(C4563,Tabla_Insumos,4,FALSE),"")</f>
        <v/>
      </c>
      <c r="B4563" s="227" t="str">
        <f t="shared" ref="B4563:B4576" si="1369">IFERROR(VLOOKUP(C4563,Tabla_Insumos,5,FALSE),"")</f>
        <v/>
      </c>
      <c r="C4563" s="228"/>
      <c r="D4563" s="229" t="str">
        <f t="shared" ref="D4563:D4576" si="1370">IFERROR(VLOOKUP(C4563,Tabla_Insumos,2,FALSE),"")</f>
        <v/>
      </c>
      <c r="E4563" s="230"/>
      <c r="F4563" s="231">
        <f t="shared" ref="F4563:F4576" si="1371">IFERROR(VLOOKUP(C4563,Tabla_Insumos,3,FALSE),0)</f>
        <v>0</v>
      </c>
      <c r="G4563" s="296">
        <f>ROUND(E4563*F4563,2)</f>
        <v>0</v>
      </c>
    </row>
    <row r="4564" spans="1:123" s="232" customFormat="1" ht="24" customHeight="1" x14ac:dyDescent="0.2">
      <c r="A4564" s="229" t="str">
        <f t="shared" si="1368"/>
        <v/>
      </c>
      <c r="B4564" s="227" t="str">
        <f t="shared" si="1369"/>
        <v/>
      </c>
      <c r="C4564" s="228"/>
      <c r="D4564" s="229" t="str">
        <f t="shared" si="1370"/>
        <v/>
      </c>
      <c r="E4564" s="230"/>
      <c r="F4564" s="231">
        <f t="shared" si="1371"/>
        <v>0</v>
      </c>
      <c r="G4564" s="296">
        <f t="shared" ref="G4564:G4576" si="1372">ROUND(E4564*F4564,2)</f>
        <v>0</v>
      </c>
    </row>
    <row r="4565" spans="1:123" s="232" customFormat="1" ht="24" customHeight="1" x14ac:dyDescent="0.2">
      <c r="A4565" s="229" t="str">
        <f t="shared" si="1368"/>
        <v/>
      </c>
      <c r="B4565" s="227" t="str">
        <f t="shared" si="1369"/>
        <v/>
      </c>
      <c r="C4565" s="228"/>
      <c r="D4565" s="229" t="str">
        <f t="shared" si="1370"/>
        <v/>
      </c>
      <c r="E4565" s="230"/>
      <c r="F4565" s="231">
        <f t="shared" si="1371"/>
        <v>0</v>
      </c>
      <c r="G4565" s="296">
        <f t="shared" si="1372"/>
        <v>0</v>
      </c>
    </row>
    <row r="4566" spans="1:123" s="232" customFormat="1" ht="24" customHeight="1" x14ac:dyDescent="0.2">
      <c r="A4566" s="229" t="str">
        <f t="shared" si="1368"/>
        <v/>
      </c>
      <c r="B4566" s="227" t="str">
        <f t="shared" si="1369"/>
        <v/>
      </c>
      <c r="C4566" s="228"/>
      <c r="D4566" s="229" t="str">
        <f t="shared" si="1370"/>
        <v/>
      </c>
      <c r="E4566" s="230"/>
      <c r="F4566" s="231">
        <f t="shared" si="1371"/>
        <v>0</v>
      </c>
      <c r="G4566" s="296">
        <f t="shared" si="1372"/>
        <v>0</v>
      </c>
    </row>
    <row r="4567" spans="1:123" s="232" customFormat="1" ht="24" customHeight="1" x14ac:dyDescent="0.2">
      <c r="A4567" s="229" t="str">
        <f t="shared" si="1368"/>
        <v/>
      </c>
      <c r="B4567" s="227" t="str">
        <f t="shared" si="1369"/>
        <v/>
      </c>
      <c r="C4567" s="228"/>
      <c r="D4567" s="229" t="str">
        <f t="shared" si="1370"/>
        <v/>
      </c>
      <c r="E4567" s="230"/>
      <c r="F4567" s="231">
        <f t="shared" si="1371"/>
        <v>0</v>
      </c>
      <c r="G4567" s="296">
        <f t="shared" si="1372"/>
        <v>0</v>
      </c>
    </row>
    <row r="4568" spans="1:123" s="232" customFormat="1" ht="24" customHeight="1" x14ac:dyDescent="0.2">
      <c r="A4568" s="229" t="str">
        <f t="shared" si="1368"/>
        <v/>
      </c>
      <c r="B4568" s="227" t="str">
        <f t="shared" si="1369"/>
        <v/>
      </c>
      <c r="C4568" s="228"/>
      <c r="D4568" s="229" t="str">
        <f t="shared" si="1370"/>
        <v/>
      </c>
      <c r="E4568" s="230"/>
      <c r="F4568" s="231">
        <f t="shared" si="1371"/>
        <v>0</v>
      </c>
      <c r="G4568" s="296">
        <f t="shared" si="1372"/>
        <v>0</v>
      </c>
    </row>
    <row r="4569" spans="1:123" s="232" customFormat="1" ht="24" customHeight="1" x14ac:dyDescent="0.2">
      <c r="A4569" s="229" t="str">
        <f t="shared" si="1368"/>
        <v/>
      </c>
      <c r="B4569" s="227" t="str">
        <f t="shared" si="1369"/>
        <v/>
      </c>
      <c r="C4569" s="228"/>
      <c r="D4569" s="229" t="str">
        <f t="shared" si="1370"/>
        <v/>
      </c>
      <c r="E4569" s="230"/>
      <c r="F4569" s="231">
        <f t="shared" si="1371"/>
        <v>0</v>
      </c>
      <c r="G4569" s="296">
        <f t="shared" si="1372"/>
        <v>0</v>
      </c>
    </row>
    <row r="4570" spans="1:123" s="232" customFormat="1" ht="24" customHeight="1" x14ac:dyDescent="0.2">
      <c r="A4570" s="229" t="str">
        <f t="shared" si="1368"/>
        <v/>
      </c>
      <c r="B4570" s="227" t="str">
        <f t="shared" si="1369"/>
        <v/>
      </c>
      <c r="C4570" s="228"/>
      <c r="D4570" s="229" t="str">
        <f t="shared" si="1370"/>
        <v/>
      </c>
      <c r="E4570" s="230"/>
      <c r="F4570" s="231">
        <f t="shared" si="1371"/>
        <v>0</v>
      </c>
      <c r="G4570" s="296">
        <f t="shared" si="1372"/>
        <v>0</v>
      </c>
    </row>
    <row r="4571" spans="1:123" s="232" customFormat="1" ht="24" customHeight="1" x14ac:dyDescent="0.2">
      <c r="A4571" s="229" t="str">
        <f t="shared" si="1368"/>
        <v/>
      </c>
      <c r="B4571" s="227" t="str">
        <f t="shared" si="1369"/>
        <v/>
      </c>
      <c r="C4571" s="228"/>
      <c r="D4571" s="229" t="str">
        <f t="shared" si="1370"/>
        <v/>
      </c>
      <c r="E4571" s="230"/>
      <c r="F4571" s="231">
        <f t="shared" si="1371"/>
        <v>0</v>
      </c>
      <c r="G4571" s="296">
        <f t="shared" si="1372"/>
        <v>0</v>
      </c>
    </row>
    <row r="4572" spans="1:123" s="232" customFormat="1" ht="24" customHeight="1" x14ac:dyDescent="0.2">
      <c r="A4572" s="229" t="str">
        <f t="shared" si="1368"/>
        <v/>
      </c>
      <c r="B4572" s="227" t="str">
        <f t="shared" si="1369"/>
        <v/>
      </c>
      <c r="C4572" s="228"/>
      <c r="D4572" s="229" t="str">
        <f t="shared" si="1370"/>
        <v/>
      </c>
      <c r="E4572" s="230"/>
      <c r="F4572" s="231">
        <f t="shared" si="1371"/>
        <v>0</v>
      </c>
      <c r="G4572" s="296">
        <f t="shared" si="1372"/>
        <v>0</v>
      </c>
    </row>
    <row r="4573" spans="1:123" s="232" customFormat="1" ht="24" customHeight="1" x14ac:dyDescent="0.2">
      <c r="A4573" s="229" t="str">
        <f t="shared" si="1368"/>
        <v/>
      </c>
      <c r="B4573" s="227" t="str">
        <f t="shared" si="1369"/>
        <v/>
      </c>
      <c r="C4573" s="228"/>
      <c r="D4573" s="229" t="str">
        <f t="shared" si="1370"/>
        <v/>
      </c>
      <c r="E4573" s="230"/>
      <c r="F4573" s="231">
        <f t="shared" si="1371"/>
        <v>0</v>
      </c>
      <c r="G4573" s="296">
        <f t="shared" si="1372"/>
        <v>0</v>
      </c>
    </row>
    <row r="4574" spans="1:123" s="232" customFormat="1" ht="24" customHeight="1" x14ac:dyDescent="0.2">
      <c r="A4574" s="229" t="str">
        <f t="shared" si="1368"/>
        <v/>
      </c>
      <c r="B4574" s="227" t="str">
        <f t="shared" si="1369"/>
        <v/>
      </c>
      <c r="C4574" s="228"/>
      <c r="D4574" s="229" t="str">
        <f t="shared" si="1370"/>
        <v/>
      </c>
      <c r="E4574" s="230"/>
      <c r="F4574" s="231">
        <f t="shared" si="1371"/>
        <v>0</v>
      </c>
      <c r="G4574" s="296">
        <f t="shared" si="1372"/>
        <v>0</v>
      </c>
    </row>
    <row r="4575" spans="1:123" s="232" customFormat="1" ht="24" customHeight="1" x14ac:dyDescent="0.2">
      <c r="A4575" s="229" t="str">
        <f t="shared" si="1368"/>
        <v/>
      </c>
      <c r="B4575" s="227" t="str">
        <f t="shared" si="1369"/>
        <v/>
      </c>
      <c r="C4575" s="228"/>
      <c r="D4575" s="229" t="str">
        <f t="shared" si="1370"/>
        <v/>
      </c>
      <c r="E4575" s="230"/>
      <c r="F4575" s="231">
        <f t="shared" si="1371"/>
        <v>0</v>
      </c>
      <c r="G4575" s="296">
        <f t="shared" si="1372"/>
        <v>0</v>
      </c>
    </row>
    <row r="4576" spans="1:123" s="232" customFormat="1" ht="24" customHeight="1" x14ac:dyDescent="0.2">
      <c r="A4576" s="229" t="str">
        <f t="shared" si="1368"/>
        <v/>
      </c>
      <c r="B4576" s="227" t="str">
        <f t="shared" si="1369"/>
        <v/>
      </c>
      <c r="C4576" s="228"/>
      <c r="D4576" s="229" t="str">
        <f t="shared" si="1370"/>
        <v/>
      </c>
      <c r="E4576" s="230"/>
      <c r="F4576" s="231">
        <f t="shared" si="1371"/>
        <v>0</v>
      </c>
      <c r="G4576" s="296">
        <f t="shared" si="1372"/>
        <v>0</v>
      </c>
    </row>
    <row r="4577" spans="1:7" ht="24" customHeight="1" x14ac:dyDescent="0.2">
      <c r="A4577" s="297"/>
      <c r="B4577" s="97"/>
      <c r="C4577" s="97"/>
      <c r="D4577" s="103"/>
      <c r="E4577" s="104"/>
      <c r="F4577" s="368" t="s">
        <v>31</v>
      </c>
      <c r="G4577" s="298">
        <f>SUBTOTAL(9,G4563:G4576)</f>
        <v>0</v>
      </c>
    </row>
    <row r="4578" spans="1:7" ht="24" customHeight="1" x14ac:dyDescent="0.2">
      <c r="A4578" s="297"/>
      <c r="B4578" s="97"/>
      <c r="C4578" s="366" t="s">
        <v>605</v>
      </c>
      <c r="D4578" s="103"/>
      <c r="E4578" s="104"/>
      <c r="F4578" s="105"/>
      <c r="G4578" s="299"/>
    </row>
    <row r="4579" spans="1:7" s="232" customFormat="1" ht="24" customHeight="1" x14ac:dyDescent="0.2">
      <c r="A4579" s="229" t="str">
        <f t="shared" ref="A4579:A4586" si="1373">IFERROR(VLOOKUP(C4579,Tabla_Insumos,4,FALSE),"")</f>
        <v/>
      </c>
      <c r="B4579" s="227">
        <f t="shared" ref="B4579:B4586" si="1374">IFERROR(VLOOKUP(A4579,Tabla_Indices,5,FALSE),"")</f>
        <v>0</v>
      </c>
      <c r="C4579" s="228"/>
      <c r="D4579" s="229" t="str">
        <f t="shared" ref="D4579:D4586" si="1375">IFERROR(VLOOKUP(C4579,Tabla_Insumos,2,FALSE),"")</f>
        <v/>
      </c>
      <c r="E4579" s="230"/>
      <c r="F4579" s="231">
        <f t="shared" ref="F4579:F4586" si="1376">IFERROR(VLOOKUP(C4579,Tabla_Insumos,3,FALSE),0)</f>
        <v>0</v>
      </c>
      <c r="G4579" s="296">
        <f>ROUND(E4579*F4579,2)</f>
        <v>0</v>
      </c>
    </row>
    <row r="4580" spans="1:7" s="232" customFormat="1" ht="24" customHeight="1" x14ac:dyDescent="0.2">
      <c r="A4580" s="229" t="str">
        <f t="shared" si="1373"/>
        <v/>
      </c>
      <c r="B4580" s="227">
        <f t="shared" si="1374"/>
        <v>0</v>
      </c>
      <c r="C4580" s="228"/>
      <c r="D4580" s="229" t="str">
        <f t="shared" si="1375"/>
        <v/>
      </c>
      <c r="E4580" s="230"/>
      <c r="F4580" s="231">
        <f t="shared" si="1376"/>
        <v>0</v>
      </c>
      <c r="G4580" s="296">
        <f>ROUND(E4580*F4580,2)</f>
        <v>0</v>
      </c>
    </row>
    <row r="4581" spans="1:7" s="232" customFormat="1" ht="24" customHeight="1" x14ac:dyDescent="0.2">
      <c r="A4581" s="229" t="str">
        <f t="shared" si="1373"/>
        <v/>
      </c>
      <c r="B4581" s="227">
        <f t="shared" si="1374"/>
        <v>0</v>
      </c>
      <c r="C4581" s="228"/>
      <c r="D4581" s="229" t="str">
        <f t="shared" si="1375"/>
        <v/>
      </c>
      <c r="E4581" s="230"/>
      <c r="F4581" s="231">
        <f t="shared" si="1376"/>
        <v>0</v>
      </c>
      <c r="G4581" s="296">
        <f t="shared" ref="G4581:G4586" si="1377">ROUND(E4581*F4581,2)</f>
        <v>0</v>
      </c>
    </row>
    <row r="4582" spans="1:7" s="232" customFormat="1" ht="24" customHeight="1" x14ac:dyDescent="0.2">
      <c r="A4582" s="229" t="str">
        <f t="shared" si="1373"/>
        <v/>
      </c>
      <c r="B4582" s="227">
        <f t="shared" si="1374"/>
        <v>0</v>
      </c>
      <c r="C4582" s="228"/>
      <c r="D4582" s="229" t="str">
        <f t="shared" si="1375"/>
        <v/>
      </c>
      <c r="E4582" s="230"/>
      <c r="F4582" s="231">
        <f t="shared" si="1376"/>
        <v>0</v>
      </c>
      <c r="G4582" s="296">
        <f t="shared" si="1377"/>
        <v>0</v>
      </c>
    </row>
    <row r="4583" spans="1:7" s="232" customFormat="1" ht="24" customHeight="1" x14ac:dyDescent="0.2">
      <c r="A4583" s="229" t="str">
        <f t="shared" si="1373"/>
        <v/>
      </c>
      <c r="B4583" s="227">
        <f t="shared" si="1374"/>
        <v>0</v>
      </c>
      <c r="C4583" s="228"/>
      <c r="D4583" s="229" t="str">
        <f t="shared" si="1375"/>
        <v/>
      </c>
      <c r="E4583" s="230"/>
      <c r="F4583" s="231">
        <f t="shared" si="1376"/>
        <v>0</v>
      </c>
      <c r="G4583" s="296">
        <f t="shared" si="1377"/>
        <v>0</v>
      </c>
    </row>
    <row r="4584" spans="1:7" s="232" customFormat="1" ht="24" customHeight="1" x14ac:dyDescent="0.2">
      <c r="A4584" s="229" t="str">
        <f t="shared" si="1373"/>
        <v/>
      </c>
      <c r="B4584" s="227">
        <f t="shared" si="1374"/>
        <v>0</v>
      </c>
      <c r="C4584" s="228"/>
      <c r="D4584" s="229" t="str">
        <f t="shared" si="1375"/>
        <v/>
      </c>
      <c r="E4584" s="230"/>
      <c r="F4584" s="231">
        <f t="shared" si="1376"/>
        <v>0</v>
      </c>
      <c r="G4584" s="296">
        <f t="shared" si="1377"/>
        <v>0</v>
      </c>
    </row>
    <row r="4585" spans="1:7" s="232" customFormat="1" ht="24" customHeight="1" x14ac:dyDescent="0.2">
      <c r="A4585" s="229" t="str">
        <f t="shared" si="1373"/>
        <v/>
      </c>
      <c r="B4585" s="227">
        <f t="shared" si="1374"/>
        <v>0</v>
      </c>
      <c r="C4585" s="228"/>
      <c r="D4585" s="229" t="str">
        <f t="shared" si="1375"/>
        <v/>
      </c>
      <c r="E4585" s="230"/>
      <c r="F4585" s="231">
        <f t="shared" si="1376"/>
        <v>0</v>
      </c>
      <c r="G4585" s="296">
        <f t="shared" si="1377"/>
        <v>0</v>
      </c>
    </row>
    <row r="4586" spans="1:7" s="232" customFormat="1" ht="24" customHeight="1" x14ac:dyDescent="0.2">
      <c r="A4586" s="229" t="str">
        <f t="shared" si="1373"/>
        <v/>
      </c>
      <c r="B4586" s="227">
        <f t="shared" si="1374"/>
        <v>0</v>
      </c>
      <c r="C4586" s="228"/>
      <c r="D4586" s="229" t="str">
        <f t="shared" si="1375"/>
        <v/>
      </c>
      <c r="E4586" s="230"/>
      <c r="F4586" s="231">
        <f t="shared" si="1376"/>
        <v>0</v>
      </c>
      <c r="G4586" s="296">
        <f t="shared" si="1377"/>
        <v>0</v>
      </c>
    </row>
    <row r="4587" spans="1:7" ht="24" customHeight="1" x14ac:dyDescent="0.2">
      <c r="A4587" s="297"/>
      <c r="B4587" s="97"/>
      <c r="C4587" s="97"/>
      <c r="D4587" s="103"/>
      <c r="E4587" s="104"/>
      <c r="F4587" s="368" t="s">
        <v>32</v>
      </c>
      <c r="G4587" s="298">
        <f>SUBTOTAL(9,G4579:G4586)</f>
        <v>0</v>
      </c>
    </row>
    <row r="4588" spans="1:7" ht="24" customHeight="1" x14ac:dyDescent="0.2">
      <c r="A4588" s="297"/>
      <c r="B4588" s="97"/>
      <c r="C4588" s="366" t="s">
        <v>606</v>
      </c>
      <c r="D4588" s="103"/>
      <c r="E4588" s="104"/>
      <c r="F4588" s="105"/>
      <c r="G4588" s="299"/>
    </row>
    <row r="4589" spans="1:7" s="232" customFormat="1" ht="24" customHeight="1" x14ac:dyDescent="0.2">
      <c r="A4589" s="229" t="str">
        <f t="shared" ref="A4589:A4597" si="1378">IFERROR(VLOOKUP(C4589,Tabla_Insumos,4,FALSE),"")</f>
        <v/>
      </c>
      <c r="B4589" s="227" t="str">
        <f t="shared" ref="B4589:B4597" si="1379">IFERROR(VLOOKUP(C4589,Tabla_Insumos,5,FALSE),"")</f>
        <v/>
      </c>
      <c r="C4589" s="228"/>
      <c r="D4589" s="229" t="str">
        <f t="shared" ref="D4589:D4597" si="1380">IFERROR(VLOOKUP(C4589,Tabla_Insumos,2,FALSE),"")</f>
        <v/>
      </c>
      <c r="E4589" s="230"/>
      <c r="F4589" s="231">
        <f t="shared" ref="F4589:F4597" si="1381">IFERROR(VLOOKUP(C4589,Tabla_Insumos,3,FALSE),0)</f>
        <v>0</v>
      </c>
      <c r="G4589" s="296">
        <f t="shared" ref="G4589:G4597" si="1382">ROUND(E4589*F4589,2)</f>
        <v>0</v>
      </c>
    </row>
    <row r="4590" spans="1:7" s="232" customFormat="1" ht="24" customHeight="1" x14ac:dyDescent="0.2">
      <c r="A4590" s="229" t="str">
        <f t="shared" si="1378"/>
        <v/>
      </c>
      <c r="B4590" s="227" t="str">
        <f t="shared" si="1379"/>
        <v/>
      </c>
      <c r="C4590" s="228"/>
      <c r="D4590" s="229" t="str">
        <f t="shared" si="1380"/>
        <v/>
      </c>
      <c r="E4590" s="230"/>
      <c r="F4590" s="231">
        <f t="shared" si="1381"/>
        <v>0</v>
      </c>
      <c r="G4590" s="296">
        <f t="shared" si="1382"/>
        <v>0</v>
      </c>
    </row>
    <row r="4591" spans="1:7" s="232" customFormat="1" ht="24" customHeight="1" x14ac:dyDescent="0.2">
      <c r="A4591" s="229" t="str">
        <f t="shared" si="1378"/>
        <v/>
      </c>
      <c r="B4591" s="227" t="str">
        <f t="shared" si="1379"/>
        <v/>
      </c>
      <c r="C4591" s="228"/>
      <c r="D4591" s="229" t="str">
        <f t="shared" si="1380"/>
        <v/>
      </c>
      <c r="E4591" s="230"/>
      <c r="F4591" s="231">
        <f t="shared" si="1381"/>
        <v>0</v>
      </c>
      <c r="G4591" s="296">
        <f t="shared" si="1382"/>
        <v>0</v>
      </c>
    </row>
    <row r="4592" spans="1:7" s="232" customFormat="1" ht="24" customHeight="1" x14ac:dyDescent="0.2">
      <c r="A4592" s="229" t="str">
        <f t="shared" si="1378"/>
        <v/>
      </c>
      <c r="B4592" s="227" t="str">
        <f t="shared" si="1379"/>
        <v/>
      </c>
      <c r="C4592" s="228"/>
      <c r="D4592" s="229" t="str">
        <f t="shared" si="1380"/>
        <v/>
      </c>
      <c r="E4592" s="230"/>
      <c r="F4592" s="231">
        <f t="shared" si="1381"/>
        <v>0</v>
      </c>
      <c r="G4592" s="296">
        <f t="shared" si="1382"/>
        <v>0</v>
      </c>
    </row>
    <row r="4593" spans="1:7" s="232" customFormat="1" ht="24" customHeight="1" x14ac:dyDescent="0.2">
      <c r="A4593" s="229" t="str">
        <f t="shared" si="1378"/>
        <v/>
      </c>
      <c r="B4593" s="227" t="str">
        <f t="shared" si="1379"/>
        <v/>
      </c>
      <c r="C4593" s="228"/>
      <c r="D4593" s="229" t="str">
        <f t="shared" si="1380"/>
        <v/>
      </c>
      <c r="E4593" s="230"/>
      <c r="F4593" s="231">
        <f t="shared" si="1381"/>
        <v>0</v>
      </c>
      <c r="G4593" s="296">
        <f t="shared" si="1382"/>
        <v>0</v>
      </c>
    </row>
    <row r="4594" spans="1:7" s="232" customFormat="1" ht="24" customHeight="1" x14ac:dyDescent="0.2">
      <c r="A4594" s="229" t="str">
        <f t="shared" si="1378"/>
        <v/>
      </c>
      <c r="B4594" s="227" t="str">
        <f t="shared" si="1379"/>
        <v/>
      </c>
      <c r="C4594" s="228"/>
      <c r="D4594" s="229" t="str">
        <f t="shared" si="1380"/>
        <v/>
      </c>
      <c r="E4594" s="230"/>
      <c r="F4594" s="231">
        <f t="shared" si="1381"/>
        <v>0</v>
      </c>
      <c r="G4594" s="296">
        <f t="shared" si="1382"/>
        <v>0</v>
      </c>
    </row>
    <row r="4595" spans="1:7" s="232" customFormat="1" ht="24" customHeight="1" x14ac:dyDescent="0.2">
      <c r="A4595" s="229" t="str">
        <f t="shared" si="1378"/>
        <v/>
      </c>
      <c r="B4595" s="227" t="str">
        <f t="shared" si="1379"/>
        <v/>
      </c>
      <c r="C4595" s="228"/>
      <c r="D4595" s="229" t="str">
        <f t="shared" si="1380"/>
        <v/>
      </c>
      <c r="E4595" s="230"/>
      <c r="F4595" s="231">
        <f t="shared" si="1381"/>
        <v>0</v>
      </c>
      <c r="G4595" s="296">
        <f t="shared" si="1382"/>
        <v>0</v>
      </c>
    </row>
    <row r="4596" spans="1:7" s="232" customFormat="1" ht="24" customHeight="1" x14ac:dyDescent="0.2">
      <c r="A4596" s="229" t="str">
        <f t="shared" si="1378"/>
        <v/>
      </c>
      <c r="B4596" s="227" t="str">
        <f t="shared" si="1379"/>
        <v/>
      </c>
      <c r="C4596" s="228"/>
      <c r="D4596" s="229" t="str">
        <f t="shared" si="1380"/>
        <v/>
      </c>
      <c r="E4596" s="230"/>
      <c r="F4596" s="231">
        <f t="shared" si="1381"/>
        <v>0</v>
      </c>
      <c r="G4596" s="296">
        <f t="shared" si="1382"/>
        <v>0</v>
      </c>
    </row>
    <row r="4597" spans="1:7" s="232" customFormat="1" ht="24" customHeight="1" x14ac:dyDescent="0.2">
      <c r="A4597" s="229" t="str">
        <f t="shared" si="1378"/>
        <v/>
      </c>
      <c r="B4597" s="227" t="str">
        <f t="shared" si="1379"/>
        <v/>
      </c>
      <c r="C4597" s="228"/>
      <c r="D4597" s="229" t="str">
        <f t="shared" si="1380"/>
        <v/>
      </c>
      <c r="E4597" s="230"/>
      <c r="F4597" s="231">
        <f t="shared" si="1381"/>
        <v>0</v>
      </c>
      <c r="G4597" s="296">
        <f t="shared" si="1382"/>
        <v>0</v>
      </c>
    </row>
    <row r="4598" spans="1:7" ht="24" customHeight="1" x14ac:dyDescent="0.2">
      <c r="A4598" s="300"/>
      <c r="B4598" s="103"/>
      <c r="C4598" s="97"/>
      <c r="D4598" s="103"/>
      <c r="E4598" s="104"/>
      <c r="F4598" s="368" t="s">
        <v>33</v>
      </c>
      <c r="G4598" s="298">
        <f>SUBTOTAL(9,G4589:G4597)</f>
        <v>0</v>
      </c>
    </row>
    <row r="4599" spans="1:7" ht="24" customHeight="1" x14ac:dyDescent="0.2">
      <c r="A4599" s="301"/>
      <c r="B4599" s="103"/>
      <c r="C4599" s="97"/>
      <c r="D4599" s="103"/>
      <c r="E4599" s="104"/>
      <c r="F4599" s="105"/>
      <c r="G4599" s="299"/>
    </row>
    <row r="4600" spans="1:7" ht="24" customHeight="1" x14ac:dyDescent="0.2">
      <c r="A4600" s="302" t="str">
        <f>B4558</f>
        <v/>
      </c>
      <c r="B4600" s="303" t="str">
        <f>C4558</f>
        <v/>
      </c>
      <c r="C4600" s="111"/>
      <c r="D4600" s="111" t="s">
        <v>34</v>
      </c>
      <c r="E4600" s="112"/>
      <c r="F4600" s="305" t="s">
        <v>35</v>
      </c>
      <c r="G4600" s="304">
        <f>SUBTOTAL(9,G4563:G4599)</f>
        <v>0</v>
      </c>
    </row>
    <row r="4602" spans="1:7" ht="24" customHeight="1" x14ac:dyDescent="0.2">
      <c r="A4602" s="284" t="s">
        <v>37</v>
      </c>
      <c r="B4602" s="285"/>
      <c r="C4602" s="285"/>
      <c r="D4602" s="285"/>
      <c r="E4602" s="285"/>
      <c r="F4602" s="285"/>
      <c r="G4602" s="286"/>
    </row>
    <row r="4603" spans="1:7" ht="24" customHeight="1" x14ac:dyDescent="0.2">
      <c r="A4603" s="287" t="s">
        <v>602</v>
      </c>
      <c r="B4603" s="99" t="str">
        <f>Comitente</f>
        <v>DIRECCION PROVINCIAL REDES DE GAS</v>
      </c>
      <c r="C4603" s="94"/>
      <c r="D4603" s="100"/>
      <c r="E4603" s="100"/>
      <c r="F4603" s="101"/>
      <c r="G4603" s="288"/>
    </row>
    <row r="4604" spans="1:7" ht="24" customHeight="1" x14ac:dyDescent="0.2">
      <c r="A4604" s="287" t="s">
        <v>603</v>
      </c>
      <c r="B4604" s="99">
        <f>Contratista</f>
        <v>0</v>
      </c>
      <c r="C4604" s="95"/>
      <c r="D4604" s="95"/>
      <c r="E4604" s="95"/>
      <c r="F4604" s="102"/>
      <c r="G4604" s="289"/>
    </row>
    <row r="4605" spans="1:7" ht="24" customHeight="1" x14ac:dyDescent="0.2">
      <c r="A4605" s="287" t="s">
        <v>24</v>
      </c>
      <c r="B4605" s="99" t="str">
        <f>Obra</f>
        <v>“SERVICIO de MANTENIMIENTO de las INSTALACIONES de GAS en los ESTABLECIMIENTOS EDUCATIVOS”</v>
      </c>
      <c r="C4605" s="95"/>
      <c r="D4605" s="95"/>
      <c r="E4605" s="95"/>
      <c r="F4605" s="102" t="s">
        <v>38</v>
      </c>
      <c r="G4605" s="290">
        <f>Fecha_Base</f>
        <v>0</v>
      </c>
    </row>
    <row r="4606" spans="1:7" ht="24" customHeight="1" x14ac:dyDescent="0.2">
      <c r="A4606" s="291" t="s">
        <v>601</v>
      </c>
      <c r="B4606" s="96" t="str">
        <f>Ubicación</f>
        <v>DEPARTAMENTO JACHAL A</v>
      </c>
      <c r="C4606" s="96"/>
      <c r="D4606" s="103"/>
      <c r="E4606" s="104"/>
      <c r="F4606" s="105"/>
      <c r="G4606" s="292"/>
    </row>
    <row r="4607" spans="1:7" ht="24" customHeight="1" x14ac:dyDescent="0.2">
      <c r="A4607" s="291" t="s">
        <v>39</v>
      </c>
      <c r="B4607" s="106" t="str">
        <f>IFERROR(VALUE(LEFT(B4608,FIND(".",B4608)-1)),"")</f>
        <v/>
      </c>
      <c r="C4607" s="97" t="str">
        <f>IFERROR(VLOOKUP(B4607,Tabla_CyP,2,FALSE),"")</f>
        <v/>
      </c>
      <c r="D4607" s="97"/>
      <c r="E4607" s="104"/>
      <c r="F4607" s="105"/>
      <c r="G4607" s="292"/>
    </row>
    <row r="4608" spans="1:7" ht="24" customHeight="1" x14ac:dyDescent="0.2">
      <c r="A4608" s="291" t="s">
        <v>25</v>
      </c>
      <c r="B4608" s="107" t="str">
        <f>IFERROR(VLOOKUP(COUNTIF($A$1:A4608,"ANALISIS DE PRECIOS"),Tabla_NumeroItem,2,FALSE),"")</f>
        <v/>
      </c>
      <c r="C4608" s="97" t="str">
        <f>IFERROR(VLOOKUP(B4608,Tabla_CyP,2,FALSE),"")</f>
        <v/>
      </c>
      <c r="D4608" s="103"/>
      <c r="E4608" s="104"/>
      <c r="F4608" s="102" t="s">
        <v>26</v>
      </c>
      <c r="G4608" s="293" t="str">
        <f>IFERROR(VLOOKUP(B4608,Tabla_CyP,4,FALSE),"")</f>
        <v/>
      </c>
    </row>
    <row r="4609" spans="1:123" ht="24" customHeight="1" x14ac:dyDescent="0.2">
      <c r="A4609" s="291"/>
      <c r="B4609" s="96"/>
      <c r="C4609" s="97"/>
      <c r="D4609" s="103"/>
      <c r="E4609" s="104"/>
      <c r="F4609" s="105"/>
      <c r="G4609" s="292"/>
    </row>
    <row r="4610" spans="1:123" ht="24" customHeight="1" x14ac:dyDescent="0.2">
      <c r="A4610" s="389" t="s">
        <v>507</v>
      </c>
      <c r="B4610" s="390"/>
      <c r="C4610" s="391" t="s">
        <v>0</v>
      </c>
      <c r="D4610" s="391" t="s">
        <v>27</v>
      </c>
      <c r="E4610" s="393" t="s">
        <v>28</v>
      </c>
      <c r="F4610" s="387" t="s">
        <v>29</v>
      </c>
      <c r="G4610" s="387" t="s">
        <v>30</v>
      </c>
    </row>
    <row r="4611" spans="1:123" s="109" customFormat="1" ht="24" customHeight="1" x14ac:dyDescent="0.2">
      <c r="A4611" s="108" t="s">
        <v>508</v>
      </c>
      <c r="B4611" s="108" t="s">
        <v>509</v>
      </c>
      <c r="C4611" s="392"/>
      <c r="D4611" s="392"/>
      <c r="E4611" s="394"/>
      <c r="F4611" s="388"/>
      <c r="G4611" s="388"/>
      <c r="H4611" s="233"/>
      <c r="I4611" s="233"/>
      <c r="J4611" s="233"/>
      <c r="K4611" s="233"/>
      <c r="L4611" s="233"/>
      <c r="M4611" s="233"/>
      <c r="N4611" s="233"/>
      <c r="O4611" s="233"/>
      <c r="P4611" s="233"/>
      <c r="Q4611" s="233"/>
      <c r="R4611" s="233"/>
      <c r="S4611" s="233"/>
      <c r="T4611" s="233"/>
      <c r="U4611" s="233"/>
      <c r="V4611" s="233"/>
      <c r="W4611" s="233"/>
      <c r="X4611" s="233"/>
      <c r="Y4611" s="233"/>
      <c r="Z4611" s="233"/>
      <c r="AA4611" s="233"/>
      <c r="AB4611" s="233"/>
      <c r="AC4611" s="233"/>
      <c r="AD4611" s="233"/>
      <c r="AE4611" s="233"/>
      <c r="AF4611" s="233"/>
      <c r="AG4611" s="233"/>
      <c r="AH4611" s="233"/>
      <c r="AI4611" s="233"/>
      <c r="AJ4611" s="233"/>
      <c r="AK4611" s="233"/>
      <c r="AL4611" s="233"/>
      <c r="AM4611" s="233"/>
      <c r="AN4611" s="233"/>
      <c r="AO4611" s="233"/>
      <c r="AP4611" s="233"/>
      <c r="AQ4611" s="233"/>
      <c r="AR4611" s="233"/>
      <c r="AS4611" s="233"/>
      <c r="AT4611" s="233"/>
      <c r="AU4611" s="233"/>
      <c r="AV4611" s="233"/>
      <c r="AW4611" s="233"/>
      <c r="AX4611" s="233"/>
      <c r="AY4611" s="233"/>
      <c r="AZ4611" s="233"/>
      <c r="BA4611" s="233"/>
      <c r="BB4611" s="233"/>
      <c r="BC4611" s="233"/>
      <c r="BD4611" s="233"/>
      <c r="BE4611" s="233"/>
      <c r="BF4611" s="233"/>
      <c r="BG4611" s="233"/>
      <c r="BH4611" s="233"/>
      <c r="BI4611" s="233"/>
      <c r="BJ4611" s="233"/>
      <c r="BK4611" s="233"/>
      <c r="BL4611" s="233"/>
      <c r="BM4611" s="233"/>
      <c r="BN4611" s="233"/>
      <c r="BO4611" s="233"/>
      <c r="BP4611" s="233"/>
      <c r="BQ4611" s="233"/>
      <c r="BR4611" s="233"/>
      <c r="BS4611" s="233"/>
      <c r="BT4611" s="233"/>
      <c r="BU4611" s="233"/>
      <c r="BV4611" s="233"/>
      <c r="BW4611" s="233"/>
      <c r="BX4611" s="233"/>
      <c r="BY4611" s="233"/>
      <c r="BZ4611" s="233"/>
      <c r="CA4611" s="233"/>
      <c r="CB4611" s="233"/>
      <c r="CC4611" s="233"/>
      <c r="CD4611" s="233"/>
      <c r="CE4611" s="233"/>
      <c r="CF4611" s="233"/>
      <c r="CG4611" s="233"/>
      <c r="CH4611" s="233"/>
      <c r="CI4611" s="233"/>
      <c r="CJ4611" s="233"/>
      <c r="CK4611" s="233"/>
      <c r="CL4611" s="233"/>
      <c r="CM4611" s="233"/>
      <c r="CN4611" s="233"/>
      <c r="CO4611" s="233"/>
      <c r="CP4611" s="233"/>
      <c r="CQ4611" s="233"/>
      <c r="CR4611" s="233"/>
      <c r="CS4611" s="233"/>
      <c r="CT4611" s="233"/>
      <c r="CU4611" s="233"/>
      <c r="CV4611" s="233"/>
      <c r="CW4611" s="233"/>
      <c r="CX4611" s="233"/>
      <c r="CY4611" s="233"/>
      <c r="CZ4611" s="233"/>
      <c r="DA4611" s="233"/>
      <c r="DB4611" s="233"/>
      <c r="DC4611" s="233"/>
      <c r="DD4611" s="233"/>
      <c r="DE4611" s="233"/>
      <c r="DF4611" s="233"/>
      <c r="DG4611" s="233"/>
      <c r="DH4611" s="233"/>
      <c r="DI4611" s="233"/>
      <c r="DJ4611" s="233"/>
      <c r="DK4611" s="233"/>
      <c r="DL4611" s="233"/>
      <c r="DM4611" s="233"/>
      <c r="DN4611" s="233"/>
      <c r="DO4611" s="233"/>
      <c r="DP4611" s="233"/>
      <c r="DQ4611" s="233"/>
      <c r="DR4611" s="233"/>
      <c r="DS4611" s="233"/>
    </row>
    <row r="4612" spans="1:123" ht="24" customHeight="1" x14ac:dyDescent="0.2">
      <c r="A4612" s="369"/>
      <c r="B4612" s="110"/>
      <c r="C4612" s="367" t="s">
        <v>604</v>
      </c>
      <c r="D4612" s="111"/>
      <c r="E4612" s="112"/>
      <c r="F4612" s="113"/>
      <c r="G4612" s="295"/>
    </row>
    <row r="4613" spans="1:123" s="232" customFormat="1" ht="24" customHeight="1" x14ac:dyDescent="0.2">
      <c r="A4613" s="229" t="str">
        <f t="shared" ref="A4613:A4626" si="1383">IFERROR(VLOOKUP(C4613,Tabla_Insumos,4,FALSE),"")</f>
        <v/>
      </c>
      <c r="B4613" s="227" t="str">
        <f t="shared" ref="B4613:B4626" si="1384">IFERROR(VLOOKUP(C4613,Tabla_Insumos,5,FALSE),"")</f>
        <v/>
      </c>
      <c r="C4613" s="228"/>
      <c r="D4613" s="229" t="str">
        <f t="shared" ref="D4613:D4626" si="1385">IFERROR(VLOOKUP(C4613,Tabla_Insumos,2,FALSE),"")</f>
        <v/>
      </c>
      <c r="E4613" s="230"/>
      <c r="F4613" s="231">
        <f t="shared" ref="F4613:F4626" si="1386">IFERROR(VLOOKUP(C4613,Tabla_Insumos,3,FALSE),0)</f>
        <v>0</v>
      </c>
      <c r="G4613" s="296">
        <f>ROUND(E4613*F4613,2)</f>
        <v>0</v>
      </c>
    </row>
    <row r="4614" spans="1:123" s="232" customFormat="1" ht="24" customHeight="1" x14ac:dyDescent="0.2">
      <c r="A4614" s="229" t="str">
        <f t="shared" si="1383"/>
        <v/>
      </c>
      <c r="B4614" s="227" t="str">
        <f t="shared" si="1384"/>
        <v/>
      </c>
      <c r="C4614" s="228"/>
      <c r="D4614" s="229" t="str">
        <f t="shared" si="1385"/>
        <v/>
      </c>
      <c r="E4614" s="230"/>
      <c r="F4614" s="231">
        <f t="shared" si="1386"/>
        <v>0</v>
      </c>
      <c r="G4614" s="296">
        <f t="shared" ref="G4614:G4626" si="1387">ROUND(E4614*F4614,2)</f>
        <v>0</v>
      </c>
    </row>
    <row r="4615" spans="1:123" s="232" customFormat="1" ht="24" customHeight="1" x14ac:dyDescent="0.2">
      <c r="A4615" s="229" t="str">
        <f t="shared" si="1383"/>
        <v/>
      </c>
      <c r="B4615" s="227" t="str">
        <f t="shared" si="1384"/>
        <v/>
      </c>
      <c r="C4615" s="228"/>
      <c r="D4615" s="229" t="str">
        <f t="shared" si="1385"/>
        <v/>
      </c>
      <c r="E4615" s="230"/>
      <c r="F4615" s="231">
        <f t="shared" si="1386"/>
        <v>0</v>
      </c>
      <c r="G4615" s="296">
        <f t="shared" si="1387"/>
        <v>0</v>
      </c>
    </row>
    <row r="4616" spans="1:123" s="232" customFormat="1" ht="24" customHeight="1" x14ac:dyDescent="0.2">
      <c r="A4616" s="229" t="str">
        <f t="shared" si="1383"/>
        <v/>
      </c>
      <c r="B4616" s="227" t="str">
        <f t="shared" si="1384"/>
        <v/>
      </c>
      <c r="C4616" s="228"/>
      <c r="D4616" s="229" t="str">
        <f t="shared" si="1385"/>
        <v/>
      </c>
      <c r="E4616" s="230"/>
      <c r="F4616" s="231">
        <f t="shared" si="1386"/>
        <v>0</v>
      </c>
      <c r="G4616" s="296">
        <f t="shared" si="1387"/>
        <v>0</v>
      </c>
    </row>
    <row r="4617" spans="1:123" s="232" customFormat="1" ht="24" customHeight="1" x14ac:dyDescent="0.2">
      <c r="A4617" s="229" t="str">
        <f t="shared" si="1383"/>
        <v/>
      </c>
      <c r="B4617" s="227" t="str">
        <f t="shared" si="1384"/>
        <v/>
      </c>
      <c r="C4617" s="228"/>
      <c r="D4617" s="229" t="str">
        <f t="shared" si="1385"/>
        <v/>
      </c>
      <c r="E4617" s="230"/>
      <c r="F4617" s="231">
        <f t="shared" si="1386"/>
        <v>0</v>
      </c>
      <c r="G4617" s="296">
        <f t="shared" si="1387"/>
        <v>0</v>
      </c>
    </row>
    <row r="4618" spans="1:123" s="232" customFormat="1" ht="24" customHeight="1" x14ac:dyDescent="0.2">
      <c r="A4618" s="229" t="str">
        <f t="shared" si="1383"/>
        <v/>
      </c>
      <c r="B4618" s="227" t="str">
        <f t="shared" si="1384"/>
        <v/>
      </c>
      <c r="C4618" s="228"/>
      <c r="D4618" s="229" t="str">
        <f t="shared" si="1385"/>
        <v/>
      </c>
      <c r="E4618" s="230"/>
      <c r="F4618" s="231">
        <f t="shared" si="1386"/>
        <v>0</v>
      </c>
      <c r="G4618" s="296">
        <f t="shared" si="1387"/>
        <v>0</v>
      </c>
    </row>
    <row r="4619" spans="1:123" s="232" customFormat="1" ht="24" customHeight="1" x14ac:dyDescent="0.2">
      <c r="A4619" s="229" t="str">
        <f t="shared" si="1383"/>
        <v/>
      </c>
      <c r="B4619" s="227" t="str">
        <f t="shared" si="1384"/>
        <v/>
      </c>
      <c r="C4619" s="228"/>
      <c r="D4619" s="229" t="str">
        <f t="shared" si="1385"/>
        <v/>
      </c>
      <c r="E4619" s="230"/>
      <c r="F4619" s="231">
        <f t="shared" si="1386"/>
        <v>0</v>
      </c>
      <c r="G4619" s="296">
        <f t="shared" si="1387"/>
        <v>0</v>
      </c>
    </row>
    <row r="4620" spans="1:123" s="232" customFormat="1" ht="24" customHeight="1" x14ac:dyDescent="0.2">
      <c r="A4620" s="229" t="str">
        <f t="shared" si="1383"/>
        <v/>
      </c>
      <c r="B4620" s="227" t="str">
        <f t="shared" si="1384"/>
        <v/>
      </c>
      <c r="C4620" s="228"/>
      <c r="D4620" s="229" t="str">
        <f t="shared" si="1385"/>
        <v/>
      </c>
      <c r="E4620" s="230"/>
      <c r="F4620" s="231">
        <f t="shared" si="1386"/>
        <v>0</v>
      </c>
      <c r="G4620" s="296">
        <f t="shared" si="1387"/>
        <v>0</v>
      </c>
    </row>
    <row r="4621" spans="1:123" s="232" customFormat="1" ht="24" customHeight="1" x14ac:dyDescent="0.2">
      <c r="A4621" s="229" t="str">
        <f t="shared" si="1383"/>
        <v/>
      </c>
      <c r="B4621" s="227" t="str">
        <f t="shared" si="1384"/>
        <v/>
      </c>
      <c r="C4621" s="228"/>
      <c r="D4621" s="229" t="str">
        <f t="shared" si="1385"/>
        <v/>
      </c>
      <c r="E4621" s="230"/>
      <c r="F4621" s="231">
        <f t="shared" si="1386"/>
        <v>0</v>
      </c>
      <c r="G4621" s="296">
        <f t="shared" si="1387"/>
        <v>0</v>
      </c>
    </row>
    <row r="4622" spans="1:123" s="232" customFormat="1" ht="24" customHeight="1" x14ac:dyDescent="0.2">
      <c r="A4622" s="229" t="str">
        <f t="shared" si="1383"/>
        <v/>
      </c>
      <c r="B4622" s="227" t="str">
        <f t="shared" si="1384"/>
        <v/>
      </c>
      <c r="C4622" s="228"/>
      <c r="D4622" s="229" t="str">
        <f t="shared" si="1385"/>
        <v/>
      </c>
      <c r="E4622" s="230"/>
      <c r="F4622" s="231">
        <f t="shared" si="1386"/>
        <v>0</v>
      </c>
      <c r="G4622" s="296">
        <f t="shared" si="1387"/>
        <v>0</v>
      </c>
    </row>
    <row r="4623" spans="1:123" s="232" customFormat="1" ht="24" customHeight="1" x14ac:dyDescent="0.2">
      <c r="A4623" s="229" t="str">
        <f t="shared" si="1383"/>
        <v/>
      </c>
      <c r="B4623" s="227" t="str">
        <f t="shared" si="1384"/>
        <v/>
      </c>
      <c r="C4623" s="228"/>
      <c r="D4623" s="229" t="str">
        <f t="shared" si="1385"/>
        <v/>
      </c>
      <c r="E4623" s="230"/>
      <c r="F4623" s="231">
        <f t="shared" si="1386"/>
        <v>0</v>
      </c>
      <c r="G4623" s="296">
        <f t="shared" si="1387"/>
        <v>0</v>
      </c>
    </row>
    <row r="4624" spans="1:123" s="232" customFormat="1" ht="24" customHeight="1" x14ac:dyDescent="0.2">
      <c r="A4624" s="229" t="str">
        <f t="shared" si="1383"/>
        <v/>
      </c>
      <c r="B4624" s="227" t="str">
        <f t="shared" si="1384"/>
        <v/>
      </c>
      <c r="C4624" s="228"/>
      <c r="D4624" s="229" t="str">
        <f t="shared" si="1385"/>
        <v/>
      </c>
      <c r="E4624" s="230"/>
      <c r="F4624" s="231">
        <f t="shared" si="1386"/>
        <v>0</v>
      </c>
      <c r="G4624" s="296">
        <f t="shared" si="1387"/>
        <v>0</v>
      </c>
    </row>
    <row r="4625" spans="1:7" s="232" customFormat="1" ht="24" customHeight="1" x14ac:dyDescent="0.2">
      <c r="A4625" s="229" t="str">
        <f t="shared" si="1383"/>
        <v/>
      </c>
      <c r="B4625" s="227" t="str">
        <f t="shared" si="1384"/>
        <v/>
      </c>
      <c r="C4625" s="228"/>
      <c r="D4625" s="229" t="str">
        <f t="shared" si="1385"/>
        <v/>
      </c>
      <c r="E4625" s="230"/>
      <c r="F4625" s="231">
        <f t="shared" si="1386"/>
        <v>0</v>
      </c>
      <c r="G4625" s="296">
        <f t="shared" si="1387"/>
        <v>0</v>
      </c>
    </row>
    <row r="4626" spans="1:7" s="232" customFormat="1" ht="24" customHeight="1" x14ac:dyDescent="0.2">
      <c r="A4626" s="229" t="str">
        <f t="shared" si="1383"/>
        <v/>
      </c>
      <c r="B4626" s="227" t="str">
        <f t="shared" si="1384"/>
        <v/>
      </c>
      <c r="C4626" s="228"/>
      <c r="D4626" s="229" t="str">
        <f t="shared" si="1385"/>
        <v/>
      </c>
      <c r="E4626" s="230"/>
      <c r="F4626" s="231">
        <f t="shared" si="1386"/>
        <v>0</v>
      </c>
      <c r="G4626" s="296">
        <f t="shared" si="1387"/>
        <v>0</v>
      </c>
    </row>
    <row r="4627" spans="1:7" ht="24" customHeight="1" x14ac:dyDescent="0.2">
      <c r="A4627" s="297"/>
      <c r="B4627" s="97"/>
      <c r="C4627" s="97"/>
      <c r="D4627" s="103"/>
      <c r="E4627" s="104"/>
      <c r="F4627" s="368" t="s">
        <v>31</v>
      </c>
      <c r="G4627" s="298">
        <f>SUBTOTAL(9,G4613:G4626)</f>
        <v>0</v>
      </c>
    </row>
    <row r="4628" spans="1:7" ht="24" customHeight="1" x14ac:dyDescent="0.2">
      <c r="A4628" s="297"/>
      <c r="B4628" s="97"/>
      <c r="C4628" s="366" t="s">
        <v>605</v>
      </c>
      <c r="D4628" s="103"/>
      <c r="E4628" s="104"/>
      <c r="F4628" s="105"/>
      <c r="G4628" s="299"/>
    </row>
    <row r="4629" spans="1:7" s="232" customFormat="1" ht="24" customHeight="1" x14ac:dyDescent="0.2">
      <c r="A4629" s="229" t="str">
        <f t="shared" ref="A4629:A4636" si="1388">IFERROR(VLOOKUP(C4629,Tabla_Insumos,4,FALSE),"")</f>
        <v/>
      </c>
      <c r="B4629" s="227">
        <f t="shared" ref="B4629:B4636" si="1389">IFERROR(VLOOKUP(A4629,Tabla_Indices,5,FALSE),"")</f>
        <v>0</v>
      </c>
      <c r="C4629" s="228"/>
      <c r="D4629" s="229" t="str">
        <f t="shared" ref="D4629:D4636" si="1390">IFERROR(VLOOKUP(C4629,Tabla_Insumos,2,FALSE),"")</f>
        <v/>
      </c>
      <c r="E4629" s="230"/>
      <c r="F4629" s="231">
        <f t="shared" ref="F4629:F4636" si="1391">IFERROR(VLOOKUP(C4629,Tabla_Insumos,3,FALSE),0)</f>
        <v>0</v>
      </c>
      <c r="G4629" s="296">
        <f>ROUND(E4629*F4629,2)</f>
        <v>0</v>
      </c>
    </row>
    <row r="4630" spans="1:7" s="232" customFormat="1" ht="24" customHeight="1" x14ac:dyDescent="0.2">
      <c r="A4630" s="229" t="str">
        <f t="shared" si="1388"/>
        <v/>
      </c>
      <c r="B4630" s="227">
        <f t="shared" si="1389"/>
        <v>0</v>
      </c>
      <c r="C4630" s="228"/>
      <c r="D4630" s="229" t="str">
        <f t="shared" si="1390"/>
        <v/>
      </c>
      <c r="E4630" s="230"/>
      <c r="F4630" s="231">
        <f t="shared" si="1391"/>
        <v>0</v>
      </c>
      <c r="G4630" s="296">
        <f>ROUND(E4630*F4630,2)</f>
        <v>0</v>
      </c>
    </row>
    <row r="4631" spans="1:7" s="232" customFormat="1" ht="24" customHeight="1" x14ac:dyDescent="0.2">
      <c r="A4631" s="229" t="str">
        <f t="shared" si="1388"/>
        <v/>
      </c>
      <c r="B4631" s="227">
        <f t="shared" si="1389"/>
        <v>0</v>
      </c>
      <c r="C4631" s="228"/>
      <c r="D4631" s="229" t="str">
        <f t="shared" si="1390"/>
        <v/>
      </c>
      <c r="E4631" s="230"/>
      <c r="F4631" s="231">
        <f t="shared" si="1391"/>
        <v>0</v>
      </c>
      <c r="G4631" s="296">
        <f t="shared" ref="G4631:G4636" si="1392">ROUND(E4631*F4631,2)</f>
        <v>0</v>
      </c>
    </row>
    <row r="4632" spans="1:7" s="232" customFormat="1" ht="24" customHeight="1" x14ac:dyDescent="0.2">
      <c r="A4632" s="229" t="str">
        <f t="shared" si="1388"/>
        <v/>
      </c>
      <c r="B4632" s="227">
        <f t="shared" si="1389"/>
        <v>0</v>
      </c>
      <c r="C4632" s="228"/>
      <c r="D4632" s="229" t="str">
        <f t="shared" si="1390"/>
        <v/>
      </c>
      <c r="E4632" s="230"/>
      <c r="F4632" s="231">
        <f t="shared" si="1391"/>
        <v>0</v>
      </c>
      <c r="G4632" s="296">
        <f t="shared" si="1392"/>
        <v>0</v>
      </c>
    </row>
    <row r="4633" spans="1:7" s="232" customFormat="1" ht="24" customHeight="1" x14ac:dyDescent="0.2">
      <c r="A4633" s="229" t="str">
        <f t="shared" si="1388"/>
        <v/>
      </c>
      <c r="B4633" s="227">
        <f t="shared" si="1389"/>
        <v>0</v>
      </c>
      <c r="C4633" s="228"/>
      <c r="D4633" s="229" t="str">
        <f t="shared" si="1390"/>
        <v/>
      </c>
      <c r="E4633" s="230"/>
      <c r="F4633" s="231">
        <f t="shared" si="1391"/>
        <v>0</v>
      </c>
      <c r="G4633" s="296">
        <f t="shared" si="1392"/>
        <v>0</v>
      </c>
    </row>
    <row r="4634" spans="1:7" s="232" customFormat="1" ht="24" customHeight="1" x14ac:dyDescent="0.2">
      <c r="A4634" s="229" t="str">
        <f t="shared" si="1388"/>
        <v/>
      </c>
      <c r="B4634" s="227">
        <f t="shared" si="1389"/>
        <v>0</v>
      </c>
      <c r="C4634" s="228"/>
      <c r="D4634" s="229" t="str">
        <f t="shared" si="1390"/>
        <v/>
      </c>
      <c r="E4634" s="230"/>
      <c r="F4634" s="231">
        <f t="shared" si="1391"/>
        <v>0</v>
      </c>
      <c r="G4634" s="296">
        <f t="shared" si="1392"/>
        <v>0</v>
      </c>
    </row>
    <row r="4635" spans="1:7" s="232" customFormat="1" ht="24" customHeight="1" x14ac:dyDescent="0.2">
      <c r="A4635" s="229" t="str">
        <f t="shared" si="1388"/>
        <v/>
      </c>
      <c r="B4635" s="227">
        <f t="shared" si="1389"/>
        <v>0</v>
      </c>
      <c r="C4635" s="228"/>
      <c r="D4635" s="229" t="str">
        <f t="shared" si="1390"/>
        <v/>
      </c>
      <c r="E4635" s="230"/>
      <c r="F4635" s="231">
        <f t="shared" si="1391"/>
        <v>0</v>
      </c>
      <c r="G4635" s="296">
        <f t="shared" si="1392"/>
        <v>0</v>
      </c>
    </row>
    <row r="4636" spans="1:7" s="232" customFormat="1" ht="24" customHeight="1" x14ac:dyDescent="0.2">
      <c r="A4636" s="229" t="str">
        <f t="shared" si="1388"/>
        <v/>
      </c>
      <c r="B4636" s="227">
        <f t="shared" si="1389"/>
        <v>0</v>
      </c>
      <c r="C4636" s="228"/>
      <c r="D4636" s="229" t="str">
        <f t="shared" si="1390"/>
        <v/>
      </c>
      <c r="E4636" s="230"/>
      <c r="F4636" s="231">
        <f t="shared" si="1391"/>
        <v>0</v>
      </c>
      <c r="G4636" s="296">
        <f t="shared" si="1392"/>
        <v>0</v>
      </c>
    </row>
    <row r="4637" spans="1:7" ht="24" customHeight="1" x14ac:dyDescent="0.2">
      <c r="A4637" s="297"/>
      <c r="B4637" s="97"/>
      <c r="C4637" s="97"/>
      <c r="D4637" s="103"/>
      <c r="E4637" s="104"/>
      <c r="F4637" s="368" t="s">
        <v>32</v>
      </c>
      <c r="G4637" s="298">
        <f>SUBTOTAL(9,G4629:G4636)</f>
        <v>0</v>
      </c>
    </row>
    <row r="4638" spans="1:7" ht="24" customHeight="1" x14ac:dyDescent="0.2">
      <c r="A4638" s="297"/>
      <c r="B4638" s="97"/>
      <c r="C4638" s="366" t="s">
        <v>606</v>
      </c>
      <c r="D4638" s="103"/>
      <c r="E4638" s="104"/>
      <c r="F4638" s="105"/>
      <c r="G4638" s="299"/>
    </row>
    <row r="4639" spans="1:7" s="232" customFormat="1" ht="24" customHeight="1" x14ac:dyDescent="0.2">
      <c r="A4639" s="229" t="str">
        <f t="shared" ref="A4639:A4647" si="1393">IFERROR(VLOOKUP(C4639,Tabla_Insumos,4,FALSE),"")</f>
        <v/>
      </c>
      <c r="B4639" s="227" t="str">
        <f t="shared" ref="B4639:B4647" si="1394">IFERROR(VLOOKUP(C4639,Tabla_Insumos,5,FALSE),"")</f>
        <v/>
      </c>
      <c r="C4639" s="228"/>
      <c r="D4639" s="229" t="str">
        <f t="shared" ref="D4639:D4647" si="1395">IFERROR(VLOOKUP(C4639,Tabla_Insumos,2,FALSE),"")</f>
        <v/>
      </c>
      <c r="E4639" s="230"/>
      <c r="F4639" s="231">
        <f t="shared" ref="F4639:F4647" si="1396">IFERROR(VLOOKUP(C4639,Tabla_Insumos,3,FALSE),0)</f>
        <v>0</v>
      </c>
      <c r="G4639" s="296">
        <f t="shared" ref="G4639:G4647" si="1397">ROUND(E4639*F4639,2)</f>
        <v>0</v>
      </c>
    </row>
    <row r="4640" spans="1:7" s="232" customFormat="1" ht="24" customHeight="1" x14ac:dyDescent="0.2">
      <c r="A4640" s="229" t="str">
        <f t="shared" si="1393"/>
        <v/>
      </c>
      <c r="B4640" s="227" t="str">
        <f t="shared" si="1394"/>
        <v/>
      </c>
      <c r="C4640" s="228"/>
      <c r="D4640" s="229" t="str">
        <f t="shared" si="1395"/>
        <v/>
      </c>
      <c r="E4640" s="230"/>
      <c r="F4640" s="231">
        <f t="shared" si="1396"/>
        <v>0</v>
      </c>
      <c r="G4640" s="296">
        <f t="shared" si="1397"/>
        <v>0</v>
      </c>
    </row>
    <row r="4641" spans="1:7" s="232" customFormat="1" ht="24" customHeight="1" x14ac:dyDescent="0.2">
      <c r="A4641" s="229" t="str">
        <f t="shared" si="1393"/>
        <v/>
      </c>
      <c r="B4641" s="227" t="str">
        <f t="shared" si="1394"/>
        <v/>
      </c>
      <c r="C4641" s="228"/>
      <c r="D4641" s="229" t="str">
        <f t="shared" si="1395"/>
        <v/>
      </c>
      <c r="E4641" s="230"/>
      <c r="F4641" s="231">
        <f t="shared" si="1396"/>
        <v>0</v>
      </c>
      <c r="G4641" s="296">
        <f t="shared" si="1397"/>
        <v>0</v>
      </c>
    </row>
    <row r="4642" spans="1:7" s="232" customFormat="1" ht="24" customHeight="1" x14ac:dyDescent="0.2">
      <c r="A4642" s="229" t="str">
        <f t="shared" si="1393"/>
        <v/>
      </c>
      <c r="B4642" s="227" t="str">
        <f t="shared" si="1394"/>
        <v/>
      </c>
      <c r="C4642" s="228"/>
      <c r="D4642" s="229" t="str">
        <f t="shared" si="1395"/>
        <v/>
      </c>
      <c r="E4642" s="230"/>
      <c r="F4642" s="231">
        <f t="shared" si="1396"/>
        <v>0</v>
      </c>
      <c r="G4642" s="296">
        <f t="shared" si="1397"/>
        <v>0</v>
      </c>
    </row>
    <row r="4643" spans="1:7" s="232" customFormat="1" ht="24" customHeight="1" x14ac:dyDescent="0.2">
      <c r="A4643" s="229" t="str">
        <f t="shared" si="1393"/>
        <v/>
      </c>
      <c r="B4643" s="227" t="str">
        <f t="shared" si="1394"/>
        <v/>
      </c>
      <c r="C4643" s="228"/>
      <c r="D4643" s="229" t="str">
        <f t="shared" si="1395"/>
        <v/>
      </c>
      <c r="E4643" s="230"/>
      <c r="F4643" s="231">
        <f t="shared" si="1396"/>
        <v>0</v>
      </c>
      <c r="G4643" s="296">
        <f t="shared" si="1397"/>
        <v>0</v>
      </c>
    </row>
    <row r="4644" spans="1:7" s="232" customFormat="1" ht="24" customHeight="1" x14ac:dyDescent="0.2">
      <c r="A4644" s="229" t="str">
        <f t="shared" si="1393"/>
        <v/>
      </c>
      <c r="B4644" s="227" t="str">
        <f t="shared" si="1394"/>
        <v/>
      </c>
      <c r="C4644" s="228"/>
      <c r="D4644" s="229" t="str">
        <f t="shared" si="1395"/>
        <v/>
      </c>
      <c r="E4644" s="230"/>
      <c r="F4644" s="231">
        <f t="shared" si="1396"/>
        <v>0</v>
      </c>
      <c r="G4644" s="296">
        <f t="shared" si="1397"/>
        <v>0</v>
      </c>
    </row>
    <row r="4645" spans="1:7" s="232" customFormat="1" ht="24" customHeight="1" x14ac:dyDescent="0.2">
      <c r="A4645" s="229" t="str">
        <f t="shared" si="1393"/>
        <v/>
      </c>
      <c r="B4645" s="227" t="str">
        <f t="shared" si="1394"/>
        <v/>
      </c>
      <c r="C4645" s="228"/>
      <c r="D4645" s="229" t="str">
        <f t="shared" si="1395"/>
        <v/>
      </c>
      <c r="E4645" s="230"/>
      <c r="F4645" s="231">
        <f t="shared" si="1396"/>
        <v>0</v>
      </c>
      <c r="G4645" s="296">
        <f t="shared" si="1397"/>
        <v>0</v>
      </c>
    </row>
    <row r="4646" spans="1:7" s="232" customFormat="1" ht="24" customHeight="1" x14ac:dyDescent="0.2">
      <c r="A4646" s="229" t="str">
        <f t="shared" si="1393"/>
        <v/>
      </c>
      <c r="B4646" s="227" t="str">
        <f t="shared" si="1394"/>
        <v/>
      </c>
      <c r="C4646" s="228"/>
      <c r="D4646" s="229" t="str">
        <f t="shared" si="1395"/>
        <v/>
      </c>
      <c r="E4646" s="230"/>
      <c r="F4646" s="231">
        <f t="shared" si="1396"/>
        <v>0</v>
      </c>
      <c r="G4646" s="296">
        <f t="shared" si="1397"/>
        <v>0</v>
      </c>
    </row>
    <row r="4647" spans="1:7" s="232" customFormat="1" ht="24" customHeight="1" x14ac:dyDescent="0.2">
      <c r="A4647" s="229" t="str">
        <f t="shared" si="1393"/>
        <v/>
      </c>
      <c r="B4647" s="227" t="str">
        <f t="shared" si="1394"/>
        <v/>
      </c>
      <c r="C4647" s="228"/>
      <c r="D4647" s="229" t="str">
        <f t="shared" si="1395"/>
        <v/>
      </c>
      <c r="E4647" s="230"/>
      <c r="F4647" s="231">
        <f t="shared" si="1396"/>
        <v>0</v>
      </c>
      <c r="G4647" s="296">
        <f t="shared" si="1397"/>
        <v>0</v>
      </c>
    </row>
    <row r="4648" spans="1:7" ht="24" customHeight="1" x14ac:dyDescent="0.2">
      <c r="A4648" s="300"/>
      <c r="B4648" s="103"/>
      <c r="C4648" s="97"/>
      <c r="D4648" s="103"/>
      <c r="E4648" s="104"/>
      <c r="F4648" s="368" t="s">
        <v>33</v>
      </c>
      <c r="G4648" s="298">
        <f>SUBTOTAL(9,G4639:G4647)</f>
        <v>0</v>
      </c>
    </row>
    <row r="4649" spans="1:7" ht="24" customHeight="1" x14ac:dyDescent="0.2">
      <c r="A4649" s="301"/>
      <c r="B4649" s="103"/>
      <c r="C4649" s="97"/>
      <c r="D4649" s="103"/>
      <c r="E4649" s="104"/>
      <c r="F4649" s="105"/>
      <c r="G4649" s="299"/>
    </row>
    <row r="4650" spans="1:7" ht="24" customHeight="1" x14ac:dyDescent="0.2">
      <c r="A4650" s="302" t="str">
        <f>B4608</f>
        <v/>
      </c>
      <c r="B4650" s="303" t="str">
        <f>C4608</f>
        <v/>
      </c>
      <c r="C4650" s="111"/>
      <c r="D4650" s="111" t="s">
        <v>34</v>
      </c>
      <c r="E4650" s="112"/>
      <c r="F4650" s="305" t="s">
        <v>35</v>
      </c>
      <c r="G4650" s="304">
        <f>SUBTOTAL(9,G4613:G4649)</f>
        <v>0</v>
      </c>
    </row>
    <row r="4652" spans="1:7" ht="24" customHeight="1" x14ac:dyDescent="0.2">
      <c r="A4652" s="284" t="s">
        <v>37</v>
      </c>
      <c r="B4652" s="285"/>
      <c r="C4652" s="285"/>
      <c r="D4652" s="285"/>
      <c r="E4652" s="285"/>
      <c r="F4652" s="285"/>
      <c r="G4652" s="286"/>
    </row>
    <row r="4653" spans="1:7" ht="24" customHeight="1" x14ac:dyDescent="0.2">
      <c r="A4653" s="287" t="s">
        <v>602</v>
      </c>
      <c r="B4653" s="99" t="str">
        <f>Comitente</f>
        <v>DIRECCION PROVINCIAL REDES DE GAS</v>
      </c>
      <c r="C4653" s="94"/>
      <c r="D4653" s="100"/>
      <c r="E4653" s="100"/>
      <c r="F4653" s="101"/>
      <c r="G4653" s="288"/>
    </row>
    <row r="4654" spans="1:7" ht="24" customHeight="1" x14ac:dyDescent="0.2">
      <c r="A4654" s="287" t="s">
        <v>603</v>
      </c>
      <c r="B4654" s="99">
        <f>Contratista</f>
        <v>0</v>
      </c>
      <c r="C4654" s="95"/>
      <c r="D4654" s="95"/>
      <c r="E4654" s="95"/>
      <c r="F4654" s="102"/>
      <c r="G4654" s="289"/>
    </row>
    <row r="4655" spans="1:7" ht="24" customHeight="1" x14ac:dyDescent="0.2">
      <c r="A4655" s="287" t="s">
        <v>24</v>
      </c>
      <c r="B4655" s="99" t="str">
        <f>Obra</f>
        <v>“SERVICIO de MANTENIMIENTO de las INSTALACIONES de GAS en los ESTABLECIMIENTOS EDUCATIVOS”</v>
      </c>
      <c r="C4655" s="95"/>
      <c r="D4655" s="95"/>
      <c r="E4655" s="95"/>
      <c r="F4655" s="102" t="s">
        <v>38</v>
      </c>
      <c r="G4655" s="290">
        <f>Fecha_Base</f>
        <v>0</v>
      </c>
    </row>
    <row r="4656" spans="1:7" ht="24" customHeight="1" x14ac:dyDescent="0.2">
      <c r="A4656" s="291" t="s">
        <v>601</v>
      </c>
      <c r="B4656" s="96" t="str">
        <f>Ubicación</f>
        <v>DEPARTAMENTO JACHAL A</v>
      </c>
      <c r="C4656" s="96"/>
      <c r="D4656" s="103"/>
      <c r="E4656" s="104"/>
      <c r="F4656" s="105"/>
      <c r="G4656" s="292"/>
    </row>
    <row r="4657" spans="1:123" ht="24" customHeight="1" x14ac:dyDescent="0.2">
      <c r="A4657" s="291" t="s">
        <v>39</v>
      </c>
      <c r="B4657" s="106" t="str">
        <f>IFERROR(VALUE(LEFT(B4658,FIND(".",B4658)-1)),"")</f>
        <v/>
      </c>
      <c r="C4657" s="97" t="str">
        <f>IFERROR(VLOOKUP(B4657,Tabla_CyP,2,FALSE),"")</f>
        <v/>
      </c>
      <c r="D4657" s="97"/>
      <c r="E4657" s="104"/>
      <c r="F4657" s="105"/>
      <c r="G4657" s="292"/>
    </row>
    <row r="4658" spans="1:123" ht="24" customHeight="1" x14ac:dyDescent="0.2">
      <c r="A4658" s="291" t="s">
        <v>25</v>
      </c>
      <c r="B4658" s="107" t="str">
        <f>IFERROR(VLOOKUP(COUNTIF($A$1:A4658,"ANALISIS DE PRECIOS"),Tabla_NumeroItem,2,FALSE),"")</f>
        <v/>
      </c>
      <c r="C4658" s="97" t="str">
        <f>IFERROR(VLOOKUP(B4658,Tabla_CyP,2,FALSE),"")</f>
        <v/>
      </c>
      <c r="D4658" s="103"/>
      <c r="E4658" s="104"/>
      <c r="F4658" s="102" t="s">
        <v>26</v>
      </c>
      <c r="G4658" s="293" t="str">
        <f>IFERROR(VLOOKUP(B4658,Tabla_CyP,4,FALSE),"")</f>
        <v/>
      </c>
    </row>
    <row r="4659" spans="1:123" ht="24" customHeight="1" x14ac:dyDescent="0.2">
      <c r="A4659" s="291"/>
      <c r="B4659" s="96"/>
      <c r="C4659" s="97"/>
      <c r="D4659" s="103"/>
      <c r="E4659" s="104"/>
      <c r="F4659" s="105"/>
      <c r="G4659" s="292"/>
    </row>
    <row r="4660" spans="1:123" ht="24" customHeight="1" x14ac:dyDescent="0.2">
      <c r="A4660" s="389" t="s">
        <v>507</v>
      </c>
      <c r="B4660" s="390"/>
      <c r="C4660" s="391" t="s">
        <v>0</v>
      </c>
      <c r="D4660" s="391" t="s">
        <v>27</v>
      </c>
      <c r="E4660" s="393" t="s">
        <v>28</v>
      </c>
      <c r="F4660" s="387" t="s">
        <v>29</v>
      </c>
      <c r="G4660" s="387" t="s">
        <v>30</v>
      </c>
    </row>
    <row r="4661" spans="1:123" s="109" customFormat="1" ht="24" customHeight="1" x14ac:dyDescent="0.2">
      <c r="A4661" s="108" t="s">
        <v>508</v>
      </c>
      <c r="B4661" s="108" t="s">
        <v>509</v>
      </c>
      <c r="C4661" s="392"/>
      <c r="D4661" s="392"/>
      <c r="E4661" s="394"/>
      <c r="F4661" s="388"/>
      <c r="G4661" s="388"/>
      <c r="H4661" s="233"/>
      <c r="I4661" s="233"/>
      <c r="J4661" s="233"/>
      <c r="K4661" s="233"/>
      <c r="L4661" s="233"/>
      <c r="M4661" s="233"/>
      <c r="N4661" s="233"/>
      <c r="O4661" s="233"/>
      <c r="P4661" s="233"/>
      <c r="Q4661" s="233"/>
      <c r="R4661" s="233"/>
      <c r="S4661" s="233"/>
      <c r="T4661" s="233"/>
      <c r="U4661" s="233"/>
      <c r="V4661" s="233"/>
      <c r="W4661" s="233"/>
      <c r="X4661" s="233"/>
      <c r="Y4661" s="233"/>
      <c r="Z4661" s="233"/>
      <c r="AA4661" s="233"/>
      <c r="AB4661" s="233"/>
      <c r="AC4661" s="233"/>
      <c r="AD4661" s="233"/>
      <c r="AE4661" s="233"/>
      <c r="AF4661" s="233"/>
      <c r="AG4661" s="233"/>
      <c r="AH4661" s="233"/>
      <c r="AI4661" s="233"/>
      <c r="AJ4661" s="233"/>
      <c r="AK4661" s="233"/>
      <c r="AL4661" s="233"/>
      <c r="AM4661" s="233"/>
      <c r="AN4661" s="233"/>
      <c r="AO4661" s="233"/>
      <c r="AP4661" s="233"/>
      <c r="AQ4661" s="233"/>
      <c r="AR4661" s="233"/>
      <c r="AS4661" s="233"/>
      <c r="AT4661" s="233"/>
      <c r="AU4661" s="233"/>
      <c r="AV4661" s="233"/>
      <c r="AW4661" s="233"/>
      <c r="AX4661" s="233"/>
      <c r="AY4661" s="233"/>
      <c r="AZ4661" s="233"/>
      <c r="BA4661" s="233"/>
      <c r="BB4661" s="233"/>
      <c r="BC4661" s="233"/>
      <c r="BD4661" s="233"/>
      <c r="BE4661" s="233"/>
      <c r="BF4661" s="233"/>
      <c r="BG4661" s="233"/>
      <c r="BH4661" s="233"/>
      <c r="BI4661" s="233"/>
      <c r="BJ4661" s="233"/>
      <c r="BK4661" s="233"/>
      <c r="BL4661" s="233"/>
      <c r="BM4661" s="233"/>
      <c r="BN4661" s="233"/>
      <c r="BO4661" s="233"/>
      <c r="BP4661" s="233"/>
      <c r="BQ4661" s="233"/>
      <c r="BR4661" s="233"/>
      <c r="BS4661" s="233"/>
      <c r="BT4661" s="233"/>
      <c r="BU4661" s="233"/>
      <c r="BV4661" s="233"/>
      <c r="BW4661" s="233"/>
      <c r="BX4661" s="233"/>
      <c r="BY4661" s="233"/>
      <c r="BZ4661" s="233"/>
      <c r="CA4661" s="233"/>
      <c r="CB4661" s="233"/>
      <c r="CC4661" s="233"/>
      <c r="CD4661" s="233"/>
      <c r="CE4661" s="233"/>
      <c r="CF4661" s="233"/>
      <c r="CG4661" s="233"/>
      <c r="CH4661" s="233"/>
      <c r="CI4661" s="233"/>
      <c r="CJ4661" s="233"/>
      <c r="CK4661" s="233"/>
      <c r="CL4661" s="233"/>
      <c r="CM4661" s="233"/>
      <c r="CN4661" s="233"/>
      <c r="CO4661" s="233"/>
      <c r="CP4661" s="233"/>
      <c r="CQ4661" s="233"/>
      <c r="CR4661" s="233"/>
      <c r="CS4661" s="233"/>
      <c r="CT4661" s="233"/>
      <c r="CU4661" s="233"/>
      <c r="CV4661" s="233"/>
      <c r="CW4661" s="233"/>
      <c r="CX4661" s="233"/>
      <c r="CY4661" s="233"/>
      <c r="CZ4661" s="233"/>
      <c r="DA4661" s="233"/>
      <c r="DB4661" s="233"/>
      <c r="DC4661" s="233"/>
      <c r="DD4661" s="233"/>
      <c r="DE4661" s="233"/>
      <c r="DF4661" s="233"/>
      <c r="DG4661" s="233"/>
      <c r="DH4661" s="233"/>
      <c r="DI4661" s="233"/>
      <c r="DJ4661" s="233"/>
      <c r="DK4661" s="233"/>
      <c r="DL4661" s="233"/>
      <c r="DM4661" s="233"/>
      <c r="DN4661" s="233"/>
      <c r="DO4661" s="233"/>
      <c r="DP4661" s="233"/>
      <c r="DQ4661" s="233"/>
      <c r="DR4661" s="233"/>
      <c r="DS4661" s="233"/>
    </row>
    <row r="4662" spans="1:123" ht="24" customHeight="1" x14ac:dyDescent="0.2">
      <c r="A4662" s="369"/>
      <c r="B4662" s="110"/>
      <c r="C4662" s="367" t="s">
        <v>604</v>
      </c>
      <c r="D4662" s="111"/>
      <c r="E4662" s="112"/>
      <c r="F4662" s="113"/>
      <c r="G4662" s="295"/>
    </row>
    <row r="4663" spans="1:123" s="232" customFormat="1" ht="24" customHeight="1" x14ac:dyDescent="0.2">
      <c r="A4663" s="229" t="str">
        <f t="shared" ref="A4663:A4676" si="1398">IFERROR(VLOOKUP(C4663,Tabla_Insumos,4,FALSE),"")</f>
        <v/>
      </c>
      <c r="B4663" s="227" t="str">
        <f t="shared" ref="B4663:B4676" si="1399">IFERROR(VLOOKUP(C4663,Tabla_Insumos,5,FALSE),"")</f>
        <v/>
      </c>
      <c r="C4663" s="228"/>
      <c r="D4663" s="229" t="str">
        <f t="shared" ref="D4663:D4676" si="1400">IFERROR(VLOOKUP(C4663,Tabla_Insumos,2,FALSE),"")</f>
        <v/>
      </c>
      <c r="E4663" s="230"/>
      <c r="F4663" s="231">
        <f t="shared" ref="F4663:F4676" si="1401">IFERROR(VLOOKUP(C4663,Tabla_Insumos,3,FALSE),0)</f>
        <v>0</v>
      </c>
      <c r="G4663" s="296">
        <f>ROUND(E4663*F4663,2)</f>
        <v>0</v>
      </c>
    </row>
    <row r="4664" spans="1:123" s="232" customFormat="1" ht="24" customHeight="1" x14ac:dyDescent="0.2">
      <c r="A4664" s="229" t="str">
        <f t="shared" si="1398"/>
        <v/>
      </c>
      <c r="B4664" s="227" t="str">
        <f t="shared" si="1399"/>
        <v/>
      </c>
      <c r="C4664" s="228"/>
      <c r="D4664" s="229" t="str">
        <f t="shared" si="1400"/>
        <v/>
      </c>
      <c r="E4664" s="230"/>
      <c r="F4664" s="231">
        <f t="shared" si="1401"/>
        <v>0</v>
      </c>
      <c r="G4664" s="296">
        <f t="shared" ref="G4664:G4676" si="1402">ROUND(E4664*F4664,2)</f>
        <v>0</v>
      </c>
    </row>
    <row r="4665" spans="1:123" s="232" customFormat="1" ht="24" customHeight="1" x14ac:dyDescent="0.2">
      <c r="A4665" s="229" t="str">
        <f t="shared" si="1398"/>
        <v/>
      </c>
      <c r="B4665" s="227" t="str">
        <f t="shared" si="1399"/>
        <v/>
      </c>
      <c r="C4665" s="228"/>
      <c r="D4665" s="229" t="str">
        <f t="shared" si="1400"/>
        <v/>
      </c>
      <c r="E4665" s="230"/>
      <c r="F4665" s="231">
        <f t="shared" si="1401"/>
        <v>0</v>
      </c>
      <c r="G4665" s="296">
        <f t="shared" si="1402"/>
        <v>0</v>
      </c>
    </row>
    <row r="4666" spans="1:123" s="232" customFormat="1" ht="24" customHeight="1" x14ac:dyDescent="0.2">
      <c r="A4666" s="229" t="str">
        <f t="shared" si="1398"/>
        <v/>
      </c>
      <c r="B4666" s="227" t="str">
        <f t="shared" si="1399"/>
        <v/>
      </c>
      <c r="C4666" s="228"/>
      <c r="D4666" s="229" t="str">
        <f t="shared" si="1400"/>
        <v/>
      </c>
      <c r="E4666" s="230"/>
      <c r="F4666" s="231">
        <f t="shared" si="1401"/>
        <v>0</v>
      </c>
      <c r="G4666" s="296">
        <f t="shared" si="1402"/>
        <v>0</v>
      </c>
    </row>
    <row r="4667" spans="1:123" s="232" customFormat="1" ht="24" customHeight="1" x14ac:dyDescent="0.2">
      <c r="A4667" s="229" t="str">
        <f t="shared" si="1398"/>
        <v/>
      </c>
      <c r="B4667" s="227" t="str">
        <f t="shared" si="1399"/>
        <v/>
      </c>
      <c r="C4667" s="228"/>
      <c r="D4667" s="229" t="str">
        <f t="shared" si="1400"/>
        <v/>
      </c>
      <c r="E4667" s="230"/>
      <c r="F4667" s="231">
        <f t="shared" si="1401"/>
        <v>0</v>
      </c>
      <c r="G4667" s="296">
        <f t="shared" si="1402"/>
        <v>0</v>
      </c>
    </row>
    <row r="4668" spans="1:123" s="232" customFormat="1" ht="24" customHeight="1" x14ac:dyDescent="0.2">
      <c r="A4668" s="229" t="str">
        <f t="shared" si="1398"/>
        <v/>
      </c>
      <c r="B4668" s="227" t="str">
        <f t="shared" si="1399"/>
        <v/>
      </c>
      <c r="C4668" s="228"/>
      <c r="D4668" s="229" t="str">
        <f t="shared" si="1400"/>
        <v/>
      </c>
      <c r="E4668" s="230"/>
      <c r="F4668" s="231">
        <f t="shared" si="1401"/>
        <v>0</v>
      </c>
      <c r="G4668" s="296">
        <f t="shared" si="1402"/>
        <v>0</v>
      </c>
    </row>
    <row r="4669" spans="1:123" s="232" customFormat="1" ht="24" customHeight="1" x14ac:dyDescent="0.2">
      <c r="A4669" s="229" t="str">
        <f t="shared" si="1398"/>
        <v/>
      </c>
      <c r="B4669" s="227" t="str">
        <f t="shared" si="1399"/>
        <v/>
      </c>
      <c r="C4669" s="228"/>
      <c r="D4669" s="229" t="str">
        <f t="shared" si="1400"/>
        <v/>
      </c>
      <c r="E4669" s="230"/>
      <c r="F4669" s="231">
        <f t="shared" si="1401"/>
        <v>0</v>
      </c>
      <c r="G4669" s="296">
        <f t="shared" si="1402"/>
        <v>0</v>
      </c>
    </row>
    <row r="4670" spans="1:123" s="232" customFormat="1" ht="24" customHeight="1" x14ac:dyDescent="0.2">
      <c r="A4670" s="229" t="str">
        <f t="shared" si="1398"/>
        <v/>
      </c>
      <c r="B4670" s="227" t="str">
        <f t="shared" si="1399"/>
        <v/>
      </c>
      <c r="C4670" s="228"/>
      <c r="D4670" s="229" t="str">
        <f t="shared" si="1400"/>
        <v/>
      </c>
      <c r="E4670" s="230"/>
      <c r="F4670" s="231">
        <f t="shared" si="1401"/>
        <v>0</v>
      </c>
      <c r="G4670" s="296">
        <f t="shared" si="1402"/>
        <v>0</v>
      </c>
    </row>
    <row r="4671" spans="1:123" s="232" customFormat="1" ht="24" customHeight="1" x14ac:dyDescent="0.2">
      <c r="A4671" s="229" t="str">
        <f t="shared" si="1398"/>
        <v/>
      </c>
      <c r="B4671" s="227" t="str">
        <f t="shared" si="1399"/>
        <v/>
      </c>
      <c r="C4671" s="228"/>
      <c r="D4671" s="229" t="str">
        <f t="shared" si="1400"/>
        <v/>
      </c>
      <c r="E4671" s="230"/>
      <c r="F4671" s="231">
        <f t="shared" si="1401"/>
        <v>0</v>
      </c>
      <c r="G4671" s="296">
        <f t="shared" si="1402"/>
        <v>0</v>
      </c>
    </row>
    <row r="4672" spans="1:123" s="232" customFormat="1" ht="24" customHeight="1" x14ac:dyDescent="0.2">
      <c r="A4672" s="229" t="str">
        <f t="shared" si="1398"/>
        <v/>
      </c>
      <c r="B4672" s="227" t="str">
        <f t="shared" si="1399"/>
        <v/>
      </c>
      <c r="C4672" s="228"/>
      <c r="D4672" s="229" t="str">
        <f t="shared" si="1400"/>
        <v/>
      </c>
      <c r="E4672" s="230"/>
      <c r="F4672" s="231">
        <f t="shared" si="1401"/>
        <v>0</v>
      </c>
      <c r="G4672" s="296">
        <f t="shared" si="1402"/>
        <v>0</v>
      </c>
    </row>
    <row r="4673" spans="1:7" s="232" customFormat="1" ht="24" customHeight="1" x14ac:dyDescent="0.2">
      <c r="A4673" s="229" t="str">
        <f t="shared" si="1398"/>
        <v/>
      </c>
      <c r="B4673" s="227" t="str">
        <f t="shared" si="1399"/>
        <v/>
      </c>
      <c r="C4673" s="228"/>
      <c r="D4673" s="229" t="str">
        <f t="shared" si="1400"/>
        <v/>
      </c>
      <c r="E4673" s="230"/>
      <c r="F4673" s="231">
        <f t="shared" si="1401"/>
        <v>0</v>
      </c>
      <c r="G4673" s="296">
        <f t="shared" si="1402"/>
        <v>0</v>
      </c>
    </row>
    <row r="4674" spans="1:7" s="232" customFormat="1" ht="24" customHeight="1" x14ac:dyDescent="0.2">
      <c r="A4674" s="229" t="str">
        <f t="shared" si="1398"/>
        <v/>
      </c>
      <c r="B4674" s="227" t="str">
        <f t="shared" si="1399"/>
        <v/>
      </c>
      <c r="C4674" s="228"/>
      <c r="D4674" s="229" t="str">
        <f t="shared" si="1400"/>
        <v/>
      </c>
      <c r="E4674" s="230"/>
      <c r="F4674" s="231">
        <f t="shared" si="1401"/>
        <v>0</v>
      </c>
      <c r="G4674" s="296">
        <f t="shared" si="1402"/>
        <v>0</v>
      </c>
    </row>
    <row r="4675" spans="1:7" s="232" customFormat="1" ht="24" customHeight="1" x14ac:dyDescent="0.2">
      <c r="A4675" s="229" t="str">
        <f t="shared" si="1398"/>
        <v/>
      </c>
      <c r="B4675" s="227" t="str">
        <f t="shared" si="1399"/>
        <v/>
      </c>
      <c r="C4675" s="228"/>
      <c r="D4675" s="229" t="str">
        <f t="shared" si="1400"/>
        <v/>
      </c>
      <c r="E4675" s="230"/>
      <c r="F4675" s="231">
        <f t="shared" si="1401"/>
        <v>0</v>
      </c>
      <c r="G4675" s="296">
        <f t="shared" si="1402"/>
        <v>0</v>
      </c>
    </row>
    <row r="4676" spans="1:7" s="232" customFormat="1" ht="24" customHeight="1" x14ac:dyDescent="0.2">
      <c r="A4676" s="229" t="str">
        <f t="shared" si="1398"/>
        <v/>
      </c>
      <c r="B4676" s="227" t="str">
        <f t="shared" si="1399"/>
        <v/>
      </c>
      <c r="C4676" s="228"/>
      <c r="D4676" s="229" t="str">
        <f t="shared" si="1400"/>
        <v/>
      </c>
      <c r="E4676" s="230"/>
      <c r="F4676" s="231">
        <f t="shared" si="1401"/>
        <v>0</v>
      </c>
      <c r="G4676" s="296">
        <f t="shared" si="1402"/>
        <v>0</v>
      </c>
    </row>
    <row r="4677" spans="1:7" ht="24" customHeight="1" x14ac:dyDescent="0.2">
      <c r="A4677" s="297"/>
      <c r="B4677" s="97"/>
      <c r="C4677" s="97"/>
      <c r="D4677" s="103"/>
      <c r="E4677" s="104"/>
      <c r="F4677" s="368" t="s">
        <v>31</v>
      </c>
      <c r="G4677" s="298">
        <f>SUBTOTAL(9,G4663:G4676)</f>
        <v>0</v>
      </c>
    </row>
    <row r="4678" spans="1:7" ht="24" customHeight="1" x14ac:dyDescent="0.2">
      <c r="A4678" s="297"/>
      <c r="B4678" s="97"/>
      <c r="C4678" s="366" t="s">
        <v>605</v>
      </c>
      <c r="D4678" s="103"/>
      <c r="E4678" s="104"/>
      <c r="F4678" s="105"/>
      <c r="G4678" s="299"/>
    </row>
    <row r="4679" spans="1:7" s="232" customFormat="1" ht="24" customHeight="1" x14ac:dyDescent="0.2">
      <c r="A4679" s="229" t="str">
        <f t="shared" ref="A4679:A4686" si="1403">IFERROR(VLOOKUP(C4679,Tabla_Insumos,4,FALSE),"")</f>
        <v/>
      </c>
      <c r="B4679" s="227">
        <f t="shared" ref="B4679:B4686" si="1404">IFERROR(VLOOKUP(A4679,Tabla_Indices,5,FALSE),"")</f>
        <v>0</v>
      </c>
      <c r="C4679" s="228"/>
      <c r="D4679" s="229" t="str">
        <f t="shared" ref="D4679:D4686" si="1405">IFERROR(VLOOKUP(C4679,Tabla_Insumos,2,FALSE),"")</f>
        <v/>
      </c>
      <c r="E4679" s="230"/>
      <c r="F4679" s="231">
        <f t="shared" ref="F4679:F4686" si="1406">IFERROR(VLOOKUP(C4679,Tabla_Insumos,3,FALSE),0)</f>
        <v>0</v>
      </c>
      <c r="G4679" s="296">
        <f>ROUND(E4679*F4679,2)</f>
        <v>0</v>
      </c>
    </row>
    <row r="4680" spans="1:7" s="232" customFormat="1" ht="24" customHeight="1" x14ac:dyDescent="0.2">
      <c r="A4680" s="229" t="str">
        <f t="shared" si="1403"/>
        <v/>
      </c>
      <c r="B4680" s="227">
        <f t="shared" si="1404"/>
        <v>0</v>
      </c>
      <c r="C4680" s="228"/>
      <c r="D4680" s="229" t="str">
        <f t="shared" si="1405"/>
        <v/>
      </c>
      <c r="E4680" s="230"/>
      <c r="F4680" s="231">
        <f t="shared" si="1406"/>
        <v>0</v>
      </c>
      <c r="G4680" s="296">
        <f>ROUND(E4680*F4680,2)</f>
        <v>0</v>
      </c>
    </row>
    <row r="4681" spans="1:7" s="232" customFormat="1" ht="24" customHeight="1" x14ac:dyDescent="0.2">
      <c r="A4681" s="229" t="str">
        <f t="shared" si="1403"/>
        <v/>
      </c>
      <c r="B4681" s="227">
        <f t="shared" si="1404"/>
        <v>0</v>
      </c>
      <c r="C4681" s="228"/>
      <c r="D4681" s="229" t="str">
        <f t="shared" si="1405"/>
        <v/>
      </c>
      <c r="E4681" s="230"/>
      <c r="F4681" s="231">
        <f t="shared" si="1406"/>
        <v>0</v>
      </c>
      <c r="G4681" s="296">
        <f t="shared" ref="G4681:G4686" si="1407">ROUND(E4681*F4681,2)</f>
        <v>0</v>
      </c>
    </row>
    <row r="4682" spans="1:7" s="232" customFormat="1" ht="24" customHeight="1" x14ac:dyDescent="0.2">
      <c r="A4682" s="229" t="str">
        <f t="shared" si="1403"/>
        <v/>
      </c>
      <c r="B4682" s="227">
        <f t="shared" si="1404"/>
        <v>0</v>
      </c>
      <c r="C4682" s="228"/>
      <c r="D4682" s="229" t="str">
        <f t="shared" si="1405"/>
        <v/>
      </c>
      <c r="E4682" s="230"/>
      <c r="F4682" s="231">
        <f t="shared" si="1406"/>
        <v>0</v>
      </c>
      <c r="G4682" s="296">
        <f t="shared" si="1407"/>
        <v>0</v>
      </c>
    </row>
    <row r="4683" spans="1:7" s="232" customFormat="1" ht="24" customHeight="1" x14ac:dyDescent="0.2">
      <c r="A4683" s="229" t="str">
        <f t="shared" si="1403"/>
        <v/>
      </c>
      <c r="B4683" s="227">
        <f t="shared" si="1404"/>
        <v>0</v>
      </c>
      <c r="C4683" s="228"/>
      <c r="D4683" s="229" t="str">
        <f t="shared" si="1405"/>
        <v/>
      </c>
      <c r="E4683" s="230"/>
      <c r="F4683" s="231">
        <f t="shared" si="1406"/>
        <v>0</v>
      </c>
      <c r="G4683" s="296">
        <f t="shared" si="1407"/>
        <v>0</v>
      </c>
    </row>
    <row r="4684" spans="1:7" s="232" customFormat="1" ht="24" customHeight="1" x14ac:dyDescent="0.2">
      <c r="A4684" s="229" t="str">
        <f t="shared" si="1403"/>
        <v/>
      </c>
      <c r="B4684" s="227">
        <f t="shared" si="1404"/>
        <v>0</v>
      </c>
      <c r="C4684" s="228"/>
      <c r="D4684" s="229" t="str">
        <f t="shared" si="1405"/>
        <v/>
      </c>
      <c r="E4684" s="230"/>
      <c r="F4684" s="231">
        <f t="shared" si="1406"/>
        <v>0</v>
      </c>
      <c r="G4684" s="296">
        <f t="shared" si="1407"/>
        <v>0</v>
      </c>
    </row>
    <row r="4685" spans="1:7" s="232" customFormat="1" ht="24" customHeight="1" x14ac:dyDescent="0.2">
      <c r="A4685" s="229" t="str">
        <f t="shared" si="1403"/>
        <v/>
      </c>
      <c r="B4685" s="227">
        <f t="shared" si="1404"/>
        <v>0</v>
      </c>
      <c r="C4685" s="228"/>
      <c r="D4685" s="229" t="str">
        <f t="shared" si="1405"/>
        <v/>
      </c>
      <c r="E4685" s="230"/>
      <c r="F4685" s="231">
        <f t="shared" si="1406"/>
        <v>0</v>
      </c>
      <c r="G4685" s="296">
        <f t="shared" si="1407"/>
        <v>0</v>
      </c>
    </row>
    <row r="4686" spans="1:7" s="232" customFormat="1" ht="24" customHeight="1" x14ac:dyDescent="0.2">
      <c r="A4686" s="229" t="str">
        <f t="shared" si="1403"/>
        <v/>
      </c>
      <c r="B4686" s="227">
        <f t="shared" si="1404"/>
        <v>0</v>
      </c>
      <c r="C4686" s="228"/>
      <c r="D4686" s="229" t="str">
        <f t="shared" si="1405"/>
        <v/>
      </c>
      <c r="E4686" s="230"/>
      <c r="F4686" s="231">
        <f t="shared" si="1406"/>
        <v>0</v>
      </c>
      <c r="G4686" s="296">
        <f t="shared" si="1407"/>
        <v>0</v>
      </c>
    </row>
    <row r="4687" spans="1:7" ht="24" customHeight="1" x14ac:dyDescent="0.2">
      <c r="A4687" s="297"/>
      <c r="B4687" s="97"/>
      <c r="C4687" s="97"/>
      <c r="D4687" s="103"/>
      <c r="E4687" s="104"/>
      <c r="F4687" s="368" t="s">
        <v>32</v>
      </c>
      <c r="G4687" s="298">
        <f>SUBTOTAL(9,G4679:G4686)</f>
        <v>0</v>
      </c>
    </row>
    <row r="4688" spans="1:7" ht="24" customHeight="1" x14ac:dyDescent="0.2">
      <c r="A4688" s="297"/>
      <c r="B4688" s="97"/>
      <c r="C4688" s="366" t="s">
        <v>606</v>
      </c>
      <c r="D4688" s="103"/>
      <c r="E4688" s="104"/>
      <c r="F4688" s="105"/>
      <c r="G4688" s="299"/>
    </row>
    <row r="4689" spans="1:7" s="232" customFormat="1" ht="24" customHeight="1" x14ac:dyDescent="0.2">
      <c r="A4689" s="229" t="str">
        <f t="shared" ref="A4689:A4697" si="1408">IFERROR(VLOOKUP(C4689,Tabla_Insumos,4,FALSE),"")</f>
        <v/>
      </c>
      <c r="B4689" s="227" t="str">
        <f t="shared" ref="B4689:B4697" si="1409">IFERROR(VLOOKUP(C4689,Tabla_Insumos,5,FALSE),"")</f>
        <v/>
      </c>
      <c r="C4689" s="228"/>
      <c r="D4689" s="229" t="str">
        <f t="shared" ref="D4689:D4697" si="1410">IFERROR(VLOOKUP(C4689,Tabla_Insumos,2,FALSE),"")</f>
        <v/>
      </c>
      <c r="E4689" s="230"/>
      <c r="F4689" s="231">
        <f t="shared" ref="F4689:F4697" si="1411">IFERROR(VLOOKUP(C4689,Tabla_Insumos,3,FALSE),0)</f>
        <v>0</v>
      </c>
      <c r="G4689" s="296">
        <f t="shared" ref="G4689:G4697" si="1412">ROUND(E4689*F4689,2)</f>
        <v>0</v>
      </c>
    </row>
    <row r="4690" spans="1:7" s="232" customFormat="1" ht="24" customHeight="1" x14ac:dyDescent="0.2">
      <c r="A4690" s="229" t="str">
        <f t="shared" si="1408"/>
        <v/>
      </c>
      <c r="B4690" s="227" t="str">
        <f t="shared" si="1409"/>
        <v/>
      </c>
      <c r="C4690" s="228"/>
      <c r="D4690" s="229" t="str">
        <f t="shared" si="1410"/>
        <v/>
      </c>
      <c r="E4690" s="230"/>
      <c r="F4690" s="231">
        <f t="shared" si="1411"/>
        <v>0</v>
      </c>
      <c r="G4690" s="296">
        <f t="shared" si="1412"/>
        <v>0</v>
      </c>
    </row>
    <row r="4691" spans="1:7" s="232" customFormat="1" ht="24" customHeight="1" x14ac:dyDescent="0.2">
      <c r="A4691" s="229" t="str">
        <f t="shared" si="1408"/>
        <v/>
      </c>
      <c r="B4691" s="227" t="str">
        <f t="shared" si="1409"/>
        <v/>
      </c>
      <c r="C4691" s="228"/>
      <c r="D4691" s="229" t="str">
        <f t="shared" si="1410"/>
        <v/>
      </c>
      <c r="E4691" s="230"/>
      <c r="F4691" s="231">
        <f t="shared" si="1411"/>
        <v>0</v>
      </c>
      <c r="G4691" s="296">
        <f t="shared" si="1412"/>
        <v>0</v>
      </c>
    </row>
    <row r="4692" spans="1:7" s="232" customFormat="1" ht="24" customHeight="1" x14ac:dyDescent="0.2">
      <c r="A4692" s="229" t="str">
        <f t="shared" si="1408"/>
        <v/>
      </c>
      <c r="B4692" s="227" t="str">
        <f t="shared" si="1409"/>
        <v/>
      </c>
      <c r="C4692" s="228"/>
      <c r="D4692" s="229" t="str">
        <f t="shared" si="1410"/>
        <v/>
      </c>
      <c r="E4692" s="230"/>
      <c r="F4692" s="231">
        <f t="shared" si="1411"/>
        <v>0</v>
      </c>
      <c r="G4692" s="296">
        <f t="shared" si="1412"/>
        <v>0</v>
      </c>
    </row>
    <row r="4693" spans="1:7" s="232" customFormat="1" ht="24" customHeight="1" x14ac:dyDescent="0.2">
      <c r="A4693" s="229" t="str">
        <f t="shared" si="1408"/>
        <v/>
      </c>
      <c r="B4693" s="227" t="str">
        <f t="shared" si="1409"/>
        <v/>
      </c>
      <c r="C4693" s="228"/>
      <c r="D4693" s="229" t="str">
        <f t="shared" si="1410"/>
        <v/>
      </c>
      <c r="E4693" s="230"/>
      <c r="F4693" s="231">
        <f t="shared" si="1411"/>
        <v>0</v>
      </c>
      <c r="G4693" s="296">
        <f t="shared" si="1412"/>
        <v>0</v>
      </c>
    </row>
    <row r="4694" spans="1:7" s="232" customFormat="1" ht="24" customHeight="1" x14ac:dyDescent="0.2">
      <c r="A4694" s="229" t="str">
        <f t="shared" si="1408"/>
        <v/>
      </c>
      <c r="B4694" s="227" t="str">
        <f t="shared" si="1409"/>
        <v/>
      </c>
      <c r="C4694" s="228"/>
      <c r="D4694" s="229" t="str">
        <f t="shared" si="1410"/>
        <v/>
      </c>
      <c r="E4694" s="230"/>
      <c r="F4694" s="231">
        <f t="shared" si="1411"/>
        <v>0</v>
      </c>
      <c r="G4694" s="296">
        <f t="shared" si="1412"/>
        <v>0</v>
      </c>
    </row>
    <row r="4695" spans="1:7" s="232" customFormat="1" ht="24" customHeight="1" x14ac:dyDescent="0.2">
      <c r="A4695" s="229" t="str">
        <f t="shared" si="1408"/>
        <v/>
      </c>
      <c r="B4695" s="227" t="str">
        <f t="shared" si="1409"/>
        <v/>
      </c>
      <c r="C4695" s="228"/>
      <c r="D4695" s="229" t="str">
        <f t="shared" si="1410"/>
        <v/>
      </c>
      <c r="E4695" s="230"/>
      <c r="F4695" s="231">
        <f t="shared" si="1411"/>
        <v>0</v>
      </c>
      <c r="G4695" s="296">
        <f t="shared" si="1412"/>
        <v>0</v>
      </c>
    </row>
    <row r="4696" spans="1:7" s="232" customFormat="1" ht="24" customHeight="1" x14ac:dyDescent="0.2">
      <c r="A4696" s="229" t="str">
        <f t="shared" si="1408"/>
        <v/>
      </c>
      <c r="B4696" s="227" t="str">
        <f t="shared" si="1409"/>
        <v/>
      </c>
      <c r="C4696" s="228"/>
      <c r="D4696" s="229" t="str">
        <f t="shared" si="1410"/>
        <v/>
      </c>
      <c r="E4696" s="230"/>
      <c r="F4696" s="231">
        <f t="shared" si="1411"/>
        <v>0</v>
      </c>
      <c r="G4696" s="296">
        <f t="shared" si="1412"/>
        <v>0</v>
      </c>
    </row>
    <row r="4697" spans="1:7" s="232" customFormat="1" ht="24" customHeight="1" x14ac:dyDescent="0.2">
      <c r="A4697" s="229" t="str">
        <f t="shared" si="1408"/>
        <v/>
      </c>
      <c r="B4697" s="227" t="str">
        <f t="shared" si="1409"/>
        <v/>
      </c>
      <c r="C4697" s="228"/>
      <c r="D4697" s="229" t="str">
        <f t="shared" si="1410"/>
        <v/>
      </c>
      <c r="E4697" s="230"/>
      <c r="F4697" s="231">
        <f t="shared" si="1411"/>
        <v>0</v>
      </c>
      <c r="G4697" s="296">
        <f t="shared" si="1412"/>
        <v>0</v>
      </c>
    </row>
    <row r="4698" spans="1:7" ht="24" customHeight="1" x14ac:dyDescent="0.2">
      <c r="A4698" s="300"/>
      <c r="B4698" s="103"/>
      <c r="C4698" s="97"/>
      <c r="D4698" s="103"/>
      <c r="E4698" s="104"/>
      <c r="F4698" s="368" t="s">
        <v>33</v>
      </c>
      <c r="G4698" s="298">
        <f>SUBTOTAL(9,G4689:G4697)</f>
        <v>0</v>
      </c>
    </row>
    <row r="4699" spans="1:7" ht="24" customHeight="1" x14ac:dyDescent="0.2">
      <c r="A4699" s="301"/>
      <c r="B4699" s="103"/>
      <c r="C4699" s="97"/>
      <c r="D4699" s="103"/>
      <c r="E4699" s="104"/>
      <c r="F4699" s="105"/>
      <c r="G4699" s="299"/>
    </row>
    <row r="4700" spans="1:7" ht="24" customHeight="1" x14ac:dyDescent="0.2">
      <c r="A4700" s="302" t="str">
        <f>B4658</f>
        <v/>
      </c>
      <c r="B4700" s="303" t="str">
        <f>C4658</f>
        <v/>
      </c>
      <c r="C4700" s="111"/>
      <c r="D4700" s="111" t="s">
        <v>34</v>
      </c>
      <c r="E4700" s="112"/>
      <c r="F4700" s="305" t="s">
        <v>35</v>
      </c>
      <c r="G4700" s="304">
        <f>SUBTOTAL(9,G4663:G4699)</f>
        <v>0</v>
      </c>
    </row>
    <row r="4702" spans="1:7" ht="24" customHeight="1" x14ac:dyDescent="0.2">
      <c r="A4702" s="284" t="s">
        <v>37</v>
      </c>
      <c r="B4702" s="285"/>
      <c r="C4702" s="285"/>
      <c r="D4702" s="285"/>
      <c r="E4702" s="285"/>
      <c r="F4702" s="285"/>
      <c r="G4702" s="286"/>
    </row>
    <row r="4703" spans="1:7" ht="24" customHeight="1" x14ac:dyDescent="0.2">
      <c r="A4703" s="287" t="s">
        <v>602</v>
      </c>
      <c r="B4703" s="99" t="str">
        <f>Comitente</f>
        <v>DIRECCION PROVINCIAL REDES DE GAS</v>
      </c>
      <c r="C4703" s="94"/>
      <c r="D4703" s="100"/>
      <c r="E4703" s="100"/>
      <c r="F4703" s="101"/>
      <c r="G4703" s="288"/>
    </row>
    <row r="4704" spans="1:7" ht="24" customHeight="1" x14ac:dyDescent="0.2">
      <c r="A4704" s="287" t="s">
        <v>603</v>
      </c>
      <c r="B4704" s="99">
        <f>Contratista</f>
        <v>0</v>
      </c>
      <c r="C4704" s="95"/>
      <c r="D4704" s="95"/>
      <c r="E4704" s="95"/>
      <c r="F4704" s="102"/>
      <c r="G4704" s="289"/>
    </row>
    <row r="4705" spans="1:123" ht="24" customHeight="1" x14ac:dyDescent="0.2">
      <c r="A4705" s="287" t="s">
        <v>24</v>
      </c>
      <c r="B4705" s="99" t="str">
        <f>Obra</f>
        <v>“SERVICIO de MANTENIMIENTO de las INSTALACIONES de GAS en los ESTABLECIMIENTOS EDUCATIVOS”</v>
      </c>
      <c r="C4705" s="95"/>
      <c r="D4705" s="95"/>
      <c r="E4705" s="95"/>
      <c r="F4705" s="102" t="s">
        <v>38</v>
      </c>
      <c r="G4705" s="290">
        <f>Fecha_Base</f>
        <v>0</v>
      </c>
    </row>
    <row r="4706" spans="1:123" ht="24" customHeight="1" x14ac:dyDescent="0.2">
      <c r="A4706" s="291" t="s">
        <v>601</v>
      </c>
      <c r="B4706" s="96" t="str">
        <f>Ubicación</f>
        <v>DEPARTAMENTO JACHAL A</v>
      </c>
      <c r="C4706" s="96"/>
      <c r="D4706" s="103"/>
      <c r="E4706" s="104"/>
      <c r="F4706" s="105"/>
      <c r="G4706" s="292"/>
    </row>
    <row r="4707" spans="1:123" ht="24" customHeight="1" x14ac:dyDescent="0.2">
      <c r="A4707" s="291" t="s">
        <v>39</v>
      </c>
      <c r="B4707" s="106" t="str">
        <f>IFERROR(VALUE(LEFT(B4708,FIND(".",B4708)-1)),"")</f>
        <v/>
      </c>
      <c r="C4707" s="97" t="str">
        <f>IFERROR(VLOOKUP(B4707,Tabla_CyP,2,FALSE),"")</f>
        <v/>
      </c>
      <c r="D4707" s="97"/>
      <c r="E4707" s="104"/>
      <c r="F4707" s="105"/>
      <c r="G4707" s="292"/>
    </row>
    <row r="4708" spans="1:123" ht="24" customHeight="1" x14ac:dyDescent="0.2">
      <c r="A4708" s="291" t="s">
        <v>25</v>
      </c>
      <c r="B4708" s="107" t="str">
        <f>IFERROR(VLOOKUP(COUNTIF($A$1:A4708,"ANALISIS DE PRECIOS"),Tabla_NumeroItem,2,FALSE),"")</f>
        <v/>
      </c>
      <c r="C4708" s="97" t="str">
        <f>IFERROR(VLOOKUP(B4708,Tabla_CyP,2,FALSE),"")</f>
        <v/>
      </c>
      <c r="D4708" s="103"/>
      <c r="E4708" s="104"/>
      <c r="F4708" s="102" t="s">
        <v>26</v>
      </c>
      <c r="G4708" s="293" t="str">
        <f>IFERROR(VLOOKUP(B4708,Tabla_CyP,4,FALSE),"")</f>
        <v/>
      </c>
    </row>
    <row r="4709" spans="1:123" ht="24" customHeight="1" x14ac:dyDescent="0.2">
      <c r="A4709" s="291"/>
      <c r="B4709" s="96"/>
      <c r="C4709" s="97"/>
      <c r="D4709" s="103"/>
      <c r="E4709" s="104"/>
      <c r="F4709" s="105"/>
      <c r="G4709" s="292"/>
    </row>
    <row r="4710" spans="1:123" ht="24" customHeight="1" x14ac:dyDescent="0.2">
      <c r="A4710" s="389" t="s">
        <v>507</v>
      </c>
      <c r="B4710" s="390"/>
      <c r="C4710" s="391" t="s">
        <v>0</v>
      </c>
      <c r="D4710" s="391" t="s">
        <v>27</v>
      </c>
      <c r="E4710" s="393" t="s">
        <v>28</v>
      </c>
      <c r="F4710" s="387" t="s">
        <v>29</v>
      </c>
      <c r="G4710" s="387" t="s">
        <v>30</v>
      </c>
    </row>
    <row r="4711" spans="1:123" s="109" customFormat="1" ht="24" customHeight="1" x14ac:dyDescent="0.2">
      <c r="A4711" s="108" t="s">
        <v>508</v>
      </c>
      <c r="B4711" s="108" t="s">
        <v>509</v>
      </c>
      <c r="C4711" s="392"/>
      <c r="D4711" s="392"/>
      <c r="E4711" s="394"/>
      <c r="F4711" s="388"/>
      <c r="G4711" s="388"/>
      <c r="H4711" s="233"/>
      <c r="I4711" s="233"/>
      <c r="J4711" s="233"/>
      <c r="K4711" s="233"/>
      <c r="L4711" s="233"/>
      <c r="M4711" s="233"/>
      <c r="N4711" s="233"/>
      <c r="O4711" s="233"/>
      <c r="P4711" s="233"/>
      <c r="Q4711" s="233"/>
      <c r="R4711" s="233"/>
      <c r="S4711" s="233"/>
      <c r="T4711" s="233"/>
      <c r="U4711" s="233"/>
      <c r="V4711" s="233"/>
      <c r="W4711" s="233"/>
      <c r="X4711" s="233"/>
      <c r="Y4711" s="233"/>
      <c r="Z4711" s="233"/>
      <c r="AA4711" s="233"/>
      <c r="AB4711" s="233"/>
      <c r="AC4711" s="233"/>
      <c r="AD4711" s="233"/>
      <c r="AE4711" s="233"/>
      <c r="AF4711" s="233"/>
      <c r="AG4711" s="233"/>
      <c r="AH4711" s="233"/>
      <c r="AI4711" s="233"/>
      <c r="AJ4711" s="233"/>
      <c r="AK4711" s="233"/>
      <c r="AL4711" s="233"/>
      <c r="AM4711" s="233"/>
      <c r="AN4711" s="233"/>
      <c r="AO4711" s="233"/>
      <c r="AP4711" s="233"/>
      <c r="AQ4711" s="233"/>
      <c r="AR4711" s="233"/>
      <c r="AS4711" s="233"/>
      <c r="AT4711" s="233"/>
      <c r="AU4711" s="233"/>
      <c r="AV4711" s="233"/>
      <c r="AW4711" s="233"/>
      <c r="AX4711" s="233"/>
      <c r="AY4711" s="233"/>
      <c r="AZ4711" s="233"/>
      <c r="BA4711" s="233"/>
      <c r="BB4711" s="233"/>
      <c r="BC4711" s="233"/>
      <c r="BD4711" s="233"/>
      <c r="BE4711" s="233"/>
      <c r="BF4711" s="233"/>
      <c r="BG4711" s="233"/>
      <c r="BH4711" s="233"/>
      <c r="BI4711" s="233"/>
      <c r="BJ4711" s="233"/>
      <c r="BK4711" s="233"/>
      <c r="BL4711" s="233"/>
      <c r="BM4711" s="233"/>
      <c r="BN4711" s="233"/>
      <c r="BO4711" s="233"/>
      <c r="BP4711" s="233"/>
      <c r="BQ4711" s="233"/>
      <c r="BR4711" s="233"/>
      <c r="BS4711" s="233"/>
      <c r="BT4711" s="233"/>
      <c r="BU4711" s="233"/>
      <c r="BV4711" s="233"/>
      <c r="BW4711" s="233"/>
      <c r="BX4711" s="233"/>
      <c r="BY4711" s="233"/>
      <c r="BZ4711" s="233"/>
      <c r="CA4711" s="233"/>
      <c r="CB4711" s="233"/>
      <c r="CC4711" s="233"/>
      <c r="CD4711" s="233"/>
      <c r="CE4711" s="233"/>
      <c r="CF4711" s="233"/>
      <c r="CG4711" s="233"/>
      <c r="CH4711" s="233"/>
      <c r="CI4711" s="233"/>
      <c r="CJ4711" s="233"/>
      <c r="CK4711" s="233"/>
      <c r="CL4711" s="233"/>
      <c r="CM4711" s="233"/>
      <c r="CN4711" s="233"/>
      <c r="CO4711" s="233"/>
      <c r="CP4711" s="233"/>
      <c r="CQ4711" s="233"/>
      <c r="CR4711" s="233"/>
      <c r="CS4711" s="233"/>
      <c r="CT4711" s="233"/>
      <c r="CU4711" s="233"/>
      <c r="CV4711" s="233"/>
      <c r="CW4711" s="233"/>
      <c r="CX4711" s="233"/>
      <c r="CY4711" s="233"/>
      <c r="CZ4711" s="233"/>
      <c r="DA4711" s="233"/>
      <c r="DB4711" s="233"/>
      <c r="DC4711" s="233"/>
      <c r="DD4711" s="233"/>
      <c r="DE4711" s="233"/>
      <c r="DF4711" s="233"/>
      <c r="DG4711" s="233"/>
      <c r="DH4711" s="233"/>
      <c r="DI4711" s="233"/>
      <c r="DJ4711" s="233"/>
      <c r="DK4711" s="233"/>
      <c r="DL4711" s="233"/>
      <c r="DM4711" s="233"/>
      <c r="DN4711" s="233"/>
      <c r="DO4711" s="233"/>
      <c r="DP4711" s="233"/>
      <c r="DQ4711" s="233"/>
      <c r="DR4711" s="233"/>
      <c r="DS4711" s="233"/>
    </row>
    <row r="4712" spans="1:123" ht="24" customHeight="1" x14ac:dyDescent="0.2">
      <c r="A4712" s="369"/>
      <c r="B4712" s="110"/>
      <c r="C4712" s="367" t="s">
        <v>604</v>
      </c>
      <c r="D4712" s="111"/>
      <c r="E4712" s="112"/>
      <c r="F4712" s="113"/>
      <c r="G4712" s="295"/>
    </row>
    <row r="4713" spans="1:123" s="232" customFormat="1" ht="24" customHeight="1" x14ac:dyDescent="0.2">
      <c r="A4713" s="229" t="str">
        <f t="shared" ref="A4713:A4726" si="1413">IFERROR(VLOOKUP(C4713,Tabla_Insumos,4,FALSE),"")</f>
        <v/>
      </c>
      <c r="B4713" s="227" t="str">
        <f t="shared" ref="B4713:B4726" si="1414">IFERROR(VLOOKUP(C4713,Tabla_Insumos,5,FALSE),"")</f>
        <v/>
      </c>
      <c r="C4713" s="228"/>
      <c r="D4713" s="229" t="str">
        <f t="shared" ref="D4713:D4726" si="1415">IFERROR(VLOOKUP(C4713,Tabla_Insumos,2,FALSE),"")</f>
        <v/>
      </c>
      <c r="E4713" s="230"/>
      <c r="F4713" s="231">
        <f t="shared" ref="F4713:F4726" si="1416">IFERROR(VLOOKUP(C4713,Tabla_Insumos,3,FALSE),0)</f>
        <v>0</v>
      </c>
      <c r="G4713" s="296">
        <f>ROUND(E4713*F4713,2)</f>
        <v>0</v>
      </c>
    </row>
    <row r="4714" spans="1:123" s="232" customFormat="1" ht="24" customHeight="1" x14ac:dyDescent="0.2">
      <c r="A4714" s="229" t="str">
        <f t="shared" si="1413"/>
        <v/>
      </c>
      <c r="B4714" s="227" t="str">
        <f t="shared" si="1414"/>
        <v/>
      </c>
      <c r="C4714" s="228"/>
      <c r="D4714" s="229" t="str">
        <f t="shared" si="1415"/>
        <v/>
      </c>
      <c r="E4714" s="230"/>
      <c r="F4714" s="231">
        <f t="shared" si="1416"/>
        <v>0</v>
      </c>
      <c r="G4714" s="296">
        <f t="shared" ref="G4714:G4726" si="1417">ROUND(E4714*F4714,2)</f>
        <v>0</v>
      </c>
    </row>
    <row r="4715" spans="1:123" s="232" customFormat="1" ht="24" customHeight="1" x14ac:dyDescent="0.2">
      <c r="A4715" s="229" t="str">
        <f t="shared" si="1413"/>
        <v/>
      </c>
      <c r="B4715" s="227" t="str">
        <f t="shared" si="1414"/>
        <v/>
      </c>
      <c r="C4715" s="228"/>
      <c r="D4715" s="229" t="str">
        <f t="shared" si="1415"/>
        <v/>
      </c>
      <c r="E4715" s="230"/>
      <c r="F4715" s="231">
        <f t="shared" si="1416"/>
        <v>0</v>
      </c>
      <c r="G4715" s="296">
        <f t="shared" si="1417"/>
        <v>0</v>
      </c>
    </row>
    <row r="4716" spans="1:123" s="232" customFormat="1" ht="24" customHeight="1" x14ac:dyDescent="0.2">
      <c r="A4716" s="229" t="str">
        <f t="shared" si="1413"/>
        <v/>
      </c>
      <c r="B4716" s="227" t="str">
        <f t="shared" si="1414"/>
        <v/>
      </c>
      <c r="C4716" s="228"/>
      <c r="D4716" s="229" t="str">
        <f t="shared" si="1415"/>
        <v/>
      </c>
      <c r="E4716" s="230"/>
      <c r="F4716" s="231">
        <f t="shared" si="1416"/>
        <v>0</v>
      </c>
      <c r="G4716" s="296">
        <f t="shared" si="1417"/>
        <v>0</v>
      </c>
    </row>
    <row r="4717" spans="1:123" s="232" customFormat="1" ht="24" customHeight="1" x14ac:dyDescent="0.2">
      <c r="A4717" s="229" t="str">
        <f t="shared" si="1413"/>
        <v/>
      </c>
      <c r="B4717" s="227" t="str">
        <f t="shared" si="1414"/>
        <v/>
      </c>
      <c r="C4717" s="228"/>
      <c r="D4717" s="229" t="str">
        <f t="shared" si="1415"/>
        <v/>
      </c>
      <c r="E4717" s="230"/>
      <c r="F4717" s="231">
        <f t="shared" si="1416"/>
        <v>0</v>
      </c>
      <c r="G4717" s="296">
        <f t="shared" si="1417"/>
        <v>0</v>
      </c>
    </row>
    <row r="4718" spans="1:123" s="232" customFormat="1" ht="24" customHeight="1" x14ac:dyDescent="0.2">
      <c r="A4718" s="229" t="str">
        <f t="shared" si="1413"/>
        <v/>
      </c>
      <c r="B4718" s="227" t="str">
        <f t="shared" si="1414"/>
        <v/>
      </c>
      <c r="C4718" s="228"/>
      <c r="D4718" s="229" t="str">
        <f t="shared" si="1415"/>
        <v/>
      </c>
      <c r="E4718" s="230"/>
      <c r="F4718" s="231">
        <f t="shared" si="1416"/>
        <v>0</v>
      </c>
      <c r="G4718" s="296">
        <f t="shared" si="1417"/>
        <v>0</v>
      </c>
    </row>
    <row r="4719" spans="1:123" s="232" customFormat="1" ht="24" customHeight="1" x14ac:dyDescent="0.2">
      <c r="A4719" s="229" t="str">
        <f t="shared" si="1413"/>
        <v/>
      </c>
      <c r="B4719" s="227" t="str">
        <f t="shared" si="1414"/>
        <v/>
      </c>
      <c r="C4719" s="228"/>
      <c r="D4719" s="229" t="str">
        <f t="shared" si="1415"/>
        <v/>
      </c>
      <c r="E4719" s="230"/>
      <c r="F4719" s="231">
        <f t="shared" si="1416"/>
        <v>0</v>
      </c>
      <c r="G4719" s="296">
        <f t="shared" si="1417"/>
        <v>0</v>
      </c>
    </row>
    <row r="4720" spans="1:123" s="232" customFormat="1" ht="24" customHeight="1" x14ac:dyDescent="0.2">
      <c r="A4720" s="229" t="str">
        <f t="shared" si="1413"/>
        <v/>
      </c>
      <c r="B4720" s="227" t="str">
        <f t="shared" si="1414"/>
        <v/>
      </c>
      <c r="C4720" s="228"/>
      <c r="D4720" s="229" t="str">
        <f t="shared" si="1415"/>
        <v/>
      </c>
      <c r="E4720" s="230"/>
      <c r="F4720" s="231">
        <f t="shared" si="1416"/>
        <v>0</v>
      </c>
      <c r="G4720" s="296">
        <f t="shared" si="1417"/>
        <v>0</v>
      </c>
    </row>
    <row r="4721" spans="1:7" s="232" customFormat="1" ht="24" customHeight="1" x14ac:dyDescent="0.2">
      <c r="A4721" s="229" t="str">
        <f t="shared" si="1413"/>
        <v/>
      </c>
      <c r="B4721" s="227" t="str">
        <f t="shared" si="1414"/>
        <v/>
      </c>
      <c r="C4721" s="228"/>
      <c r="D4721" s="229" t="str">
        <f t="shared" si="1415"/>
        <v/>
      </c>
      <c r="E4721" s="230"/>
      <c r="F4721" s="231">
        <f t="shared" si="1416"/>
        <v>0</v>
      </c>
      <c r="G4721" s="296">
        <f t="shared" si="1417"/>
        <v>0</v>
      </c>
    </row>
    <row r="4722" spans="1:7" s="232" customFormat="1" ht="24" customHeight="1" x14ac:dyDescent="0.2">
      <c r="A4722" s="229" t="str">
        <f t="shared" si="1413"/>
        <v/>
      </c>
      <c r="B4722" s="227" t="str">
        <f t="shared" si="1414"/>
        <v/>
      </c>
      <c r="C4722" s="228"/>
      <c r="D4722" s="229" t="str">
        <f t="shared" si="1415"/>
        <v/>
      </c>
      <c r="E4722" s="230"/>
      <c r="F4722" s="231">
        <f t="shared" si="1416"/>
        <v>0</v>
      </c>
      <c r="G4722" s="296">
        <f t="shared" si="1417"/>
        <v>0</v>
      </c>
    </row>
    <row r="4723" spans="1:7" s="232" customFormat="1" ht="24" customHeight="1" x14ac:dyDescent="0.2">
      <c r="A4723" s="229" t="str">
        <f t="shared" si="1413"/>
        <v/>
      </c>
      <c r="B4723" s="227" t="str">
        <f t="shared" si="1414"/>
        <v/>
      </c>
      <c r="C4723" s="228"/>
      <c r="D4723" s="229" t="str">
        <f t="shared" si="1415"/>
        <v/>
      </c>
      <c r="E4723" s="230"/>
      <c r="F4723" s="231">
        <f t="shared" si="1416"/>
        <v>0</v>
      </c>
      <c r="G4723" s="296">
        <f t="shared" si="1417"/>
        <v>0</v>
      </c>
    </row>
    <row r="4724" spans="1:7" s="232" customFormat="1" ht="24" customHeight="1" x14ac:dyDescent="0.2">
      <c r="A4724" s="229" t="str">
        <f t="shared" si="1413"/>
        <v/>
      </c>
      <c r="B4724" s="227" t="str">
        <f t="shared" si="1414"/>
        <v/>
      </c>
      <c r="C4724" s="228"/>
      <c r="D4724" s="229" t="str">
        <f t="shared" si="1415"/>
        <v/>
      </c>
      <c r="E4724" s="230"/>
      <c r="F4724" s="231">
        <f t="shared" si="1416"/>
        <v>0</v>
      </c>
      <c r="G4724" s="296">
        <f t="shared" si="1417"/>
        <v>0</v>
      </c>
    </row>
    <row r="4725" spans="1:7" s="232" customFormat="1" ht="24" customHeight="1" x14ac:dyDescent="0.2">
      <c r="A4725" s="229" t="str">
        <f t="shared" si="1413"/>
        <v/>
      </c>
      <c r="B4725" s="227" t="str">
        <f t="shared" si="1414"/>
        <v/>
      </c>
      <c r="C4725" s="228"/>
      <c r="D4725" s="229" t="str">
        <f t="shared" si="1415"/>
        <v/>
      </c>
      <c r="E4725" s="230"/>
      <c r="F4725" s="231">
        <f t="shared" si="1416"/>
        <v>0</v>
      </c>
      <c r="G4725" s="296">
        <f t="shared" si="1417"/>
        <v>0</v>
      </c>
    </row>
    <row r="4726" spans="1:7" s="232" customFormat="1" ht="24" customHeight="1" x14ac:dyDescent="0.2">
      <c r="A4726" s="229" t="str">
        <f t="shared" si="1413"/>
        <v/>
      </c>
      <c r="B4726" s="227" t="str">
        <f t="shared" si="1414"/>
        <v/>
      </c>
      <c r="C4726" s="228"/>
      <c r="D4726" s="229" t="str">
        <f t="shared" si="1415"/>
        <v/>
      </c>
      <c r="E4726" s="230"/>
      <c r="F4726" s="231">
        <f t="shared" si="1416"/>
        <v>0</v>
      </c>
      <c r="G4726" s="296">
        <f t="shared" si="1417"/>
        <v>0</v>
      </c>
    </row>
    <row r="4727" spans="1:7" ht="24" customHeight="1" x14ac:dyDescent="0.2">
      <c r="A4727" s="297"/>
      <c r="B4727" s="97"/>
      <c r="C4727" s="97"/>
      <c r="D4727" s="103"/>
      <c r="E4727" s="104"/>
      <c r="F4727" s="368" t="s">
        <v>31</v>
      </c>
      <c r="G4727" s="298">
        <f>SUBTOTAL(9,G4713:G4726)</f>
        <v>0</v>
      </c>
    </row>
    <row r="4728" spans="1:7" ht="24" customHeight="1" x14ac:dyDescent="0.2">
      <c r="A4728" s="297"/>
      <c r="B4728" s="97"/>
      <c r="C4728" s="366" t="s">
        <v>605</v>
      </c>
      <c r="D4728" s="103"/>
      <c r="E4728" s="104"/>
      <c r="F4728" s="105"/>
      <c r="G4728" s="299"/>
    </row>
    <row r="4729" spans="1:7" s="232" customFormat="1" ht="24" customHeight="1" x14ac:dyDescent="0.2">
      <c r="A4729" s="229" t="str">
        <f t="shared" ref="A4729:A4736" si="1418">IFERROR(VLOOKUP(C4729,Tabla_Insumos,4,FALSE),"")</f>
        <v/>
      </c>
      <c r="B4729" s="227">
        <f t="shared" ref="B4729:B4736" si="1419">IFERROR(VLOOKUP(A4729,Tabla_Indices,5,FALSE),"")</f>
        <v>0</v>
      </c>
      <c r="C4729" s="228"/>
      <c r="D4729" s="229" t="str">
        <f t="shared" ref="D4729:D4736" si="1420">IFERROR(VLOOKUP(C4729,Tabla_Insumos,2,FALSE),"")</f>
        <v/>
      </c>
      <c r="E4729" s="230"/>
      <c r="F4729" s="231">
        <f t="shared" ref="F4729:F4736" si="1421">IFERROR(VLOOKUP(C4729,Tabla_Insumos,3,FALSE),0)</f>
        <v>0</v>
      </c>
      <c r="G4729" s="296">
        <f>ROUND(E4729*F4729,2)</f>
        <v>0</v>
      </c>
    </row>
    <row r="4730" spans="1:7" s="232" customFormat="1" ht="24" customHeight="1" x14ac:dyDescent="0.2">
      <c r="A4730" s="229" t="str">
        <f t="shared" si="1418"/>
        <v/>
      </c>
      <c r="B4730" s="227">
        <f t="shared" si="1419"/>
        <v>0</v>
      </c>
      <c r="C4730" s="228"/>
      <c r="D4730" s="229" t="str">
        <f t="shared" si="1420"/>
        <v/>
      </c>
      <c r="E4730" s="230"/>
      <c r="F4730" s="231">
        <f t="shared" si="1421"/>
        <v>0</v>
      </c>
      <c r="G4730" s="296">
        <f>ROUND(E4730*F4730,2)</f>
        <v>0</v>
      </c>
    </row>
    <row r="4731" spans="1:7" s="232" customFormat="1" ht="24" customHeight="1" x14ac:dyDescent="0.2">
      <c r="A4731" s="229" t="str">
        <f t="shared" si="1418"/>
        <v/>
      </c>
      <c r="B4731" s="227">
        <f t="shared" si="1419"/>
        <v>0</v>
      </c>
      <c r="C4731" s="228"/>
      <c r="D4731" s="229" t="str">
        <f t="shared" si="1420"/>
        <v/>
      </c>
      <c r="E4731" s="230"/>
      <c r="F4731" s="231">
        <f t="shared" si="1421"/>
        <v>0</v>
      </c>
      <c r="G4731" s="296">
        <f t="shared" ref="G4731:G4736" si="1422">ROUND(E4731*F4731,2)</f>
        <v>0</v>
      </c>
    </row>
    <row r="4732" spans="1:7" s="232" customFormat="1" ht="24" customHeight="1" x14ac:dyDescent="0.2">
      <c r="A4732" s="229" t="str">
        <f t="shared" si="1418"/>
        <v/>
      </c>
      <c r="B4732" s="227">
        <f t="shared" si="1419"/>
        <v>0</v>
      </c>
      <c r="C4732" s="228"/>
      <c r="D4732" s="229" t="str">
        <f t="shared" si="1420"/>
        <v/>
      </c>
      <c r="E4732" s="230"/>
      <c r="F4732" s="231">
        <f t="shared" si="1421"/>
        <v>0</v>
      </c>
      <c r="G4732" s="296">
        <f t="shared" si="1422"/>
        <v>0</v>
      </c>
    </row>
    <row r="4733" spans="1:7" s="232" customFormat="1" ht="24" customHeight="1" x14ac:dyDescent="0.2">
      <c r="A4733" s="229" t="str">
        <f t="shared" si="1418"/>
        <v/>
      </c>
      <c r="B4733" s="227">
        <f t="shared" si="1419"/>
        <v>0</v>
      </c>
      <c r="C4733" s="228"/>
      <c r="D4733" s="229" t="str">
        <f t="shared" si="1420"/>
        <v/>
      </c>
      <c r="E4733" s="230"/>
      <c r="F4733" s="231">
        <f t="shared" si="1421"/>
        <v>0</v>
      </c>
      <c r="G4733" s="296">
        <f t="shared" si="1422"/>
        <v>0</v>
      </c>
    </row>
    <row r="4734" spans="1:7" s="232" customFormat="1" ht="24" customHeight="1" x14ac:dyDescent="0.2">
      <c r="A4734" s="229" t="str">
        <f t="shared" si="1418"/>
        <v/>
      </c>
      <c r="B4734" s="227">
        <f t="shared" si="1419"/>
        <v>0</v>
      </c>
      <c r="C4734" s="228"/>
      <c r="D4734" s="229" t="str">
        <f t="shared" si="1420"/>
        <v/>
      </c>
      <c r="E4734" s="230"/>
      <c r="F4734" s="231">
        <f t="shared" si="1421"/>
        <v>0</v>
      </c>
      <c r="G4734" s="296">
        <f t="shared" si="1422"/>
        <v>0</v>
      </c>
    </row>
    <row r="4735" spans="1:7" s="232" customFormat="1" ht="24" customHeight="1" x14ac:dyDescent="0.2">
      <c r="A4735" s="229" t="str">
        <f t="shared" si="1418"/>
        <v/>
      </c>
      <c r="B4735" s="227">
        <f t="shared" si="1419"/>
        <v>0</v>
      </c>
      <c r="C4735" s="228"/>
      <c r="D4735" s="229" t="str">
        <f t="shared" si="1420"/>
        <v/>
      </c>
      <c r="E4735" s="230"/>
      <c r="F4735" s="231">
        <f t="shared" si="1421"/>
        <v>0</v>
      </c>
      <c r="G4735" s="296">
        <f t="shared" si="1422"/>
        <v>0</v>
      </c>
    </row>
    <row r="4736" spans="1:7" s="232" customFormat="1" ht="24" customHeight="1" x14ac:dyDescent="0.2">
      <c r="A4736" s="229" t="str">
        <f t="shared" si="1418"/>
        <v/>
      </c>
      <c r="B4736" s="227">
        <f t="shared" si="1419"/>
        <v>0</v>
      </c>
      <c r="C4736" s="228"/>
      <c r="D4736" s="229" t="str">
        <f t="shared" si="1420"/>
        <v/>
      </c>
      <c r="E4736" s="230"/>
      <c r="F4736" s="231">
        <f t="shared" si="1421"/>
        <v>0</v>
      </c>
      <c r="G4736" s="296">
        <f t="shared" si="1422"/>
        <v>0</v>
      </c>
    </row>
    <row r="4737" spans="1:7" ht="24" customHeight="1" x14ac:dyDescent="0.2">
      <c r="A4737" s="297"/>
      <c r="B4737" s="97"/>
      <c r="C4737" s="97"/>
      <c r="D4737" s="103"/>
      <c r="E4737" s="104"/>
      <c r="F4737" s="368" t="s">
        <v>32</v>
      </c>
      <c r="G4737" s="298">
        <f>SUBTOTAL(9,G4729:G4736)</f>
        <v>0</v>
      </c>
    </row>
    <row r="4738" spans="1:7" ht="24" customHeight="1" x14ac:dyDescent="0.2">
      <c r="A4738" s="297"/>
      <c r="B4738" s="97"/>
      <c r="C4738" s="366" t="s">
        <v>606</v>
      </c>
      <c r="D4738" s="103"/>
      <c r="E4738" s="104"/>
      <c r="F4738" s="105"/>
      <c r="G4738" s="299"/>
    </row>
    <row r="4739" spans="1:7" s="232" customFormat="1" ht="24" customHeight="1" x14ac:dyDescent="0.2">
      <c r="A4739" s="229" t="str">
        <f t="shared" ref="A4739:A4747" si="1423">IFERROR(VLOOKUP(C4739,Tabla_Insumos,4,FALSE),"")</f>
        <v/>
      </c>
      <c r="B4739" s="227" t="str">
        <f t="shared" ref="B4739:B4747" si="1424">IFERROR(VLOOKUP(C4739,Tabla_Insumos,5,FALSE),"")</f>
        <v/>
      </c>
      <c r="C4739" s="228"/>
      <c r="D4739" s="229" t="str">
        <f t="shared" ref="D4739:D4747" si="1425">IFERROR(VLOOKUP(C4739,Tabla_Insumos,2,FALSE),"")</f>
        <v/>
      </c>
      <c r="E4739" s="230"/>
      <c r="F4739" s="231">
        <f t="shared" ref="F4739:F4747" si="1426">IFERROR(VLOOKUP(C4739,Tabla_Insumos,3,FALSE),0)</f>
        <v>0</v>
      </c>
      <c r="G4739" s="296">
        <f t="shared" ref="G4739:G4747" si="1427">ROUND(E4739*F4739,2)</f>
        <v>0</v>
      </c>
    </row>
    <row r="4740" spans="1:7" s="232" customFormat="1" ht="24" customHeight="1" x14ac:dyDescent="0.2">
      <c r="A4740" s="229" t="str">
        <f t="shared" si="1423"/>
        <v/>
      </c>
      <c r="B4740" s="227" t="str">
        <f t="shared" si="1424"/>
        <v/>
      </c>
      <c r="C4740" s="228"/>
      <c r="D4740" s="229" t="str">
        <f t="shared" si="1425"/>
        <v/>
      </c>
      <c r="E4740" s="230"/>
      <c r="F4740" s="231">
        <f t="shared" si="1426"/>
        <v>0</v>
      </c>
      <c r="G4740" s="296">
        <f t="shared" si="1427"/>
        <v>0</v>
      </c>
    </row>
    <row r="4741" spans="1:7" s="232" customFormat="1" ht="24" customHeight="1" x14ac:dyDescent="0.2">
      <c r="A4741" s="229" t="str">
        <f t="shared" si="1423"/>
        <v/>
      </c>
      <c r="B4741" s="227" t="str">
        <f t="shared" si="1424"/>
        <v/>
      </c>
      <c r="C4741" s="228"/>
      <c r="D4741" s="229" t="str">
        <f t="shared" si="1425"/>
        <v/>
      </c>
      <c r="E4741" s="230"/>
      <c r="F4741" s="231">
        <f t="shared" si="1426"/>
        <v>0</v>
      </c>
      <c r="G4741" s="296">
        <f t="shared" si="1427"/>
        <v>0</v>
      </c>
    </row>
    <row r="4742" spans="1:7" s="232" customFormat="1" ht="24" customHeight="1" x14ac:dyDescent="0.2">
      <c r="A4742" s="229" t="str">
        <f t="shared" si="1423"/>
        <v/>
      </c>
      <c r="B4742" s="227" t="str">
        <f t="shared" si="1424"/>
        <v/>
      </c>
      <c r="C4742" s="228"/>
      <c r="D4742" s="229" t="str">
        <f t="shared" si="1425"/>
        <v/>
      </c>
      <c r="E4742" s="230"/>
      <c r="F4742" s="231">
        <f t="shared" si="1426"/>
        <v>0</v>
      </c>
      <c r="G4742" s="296">
        <f t="shared" si="1427"/>
        <v>0</v>
      </c>
    </row>
    <row r="4743" spans="1:7" s="232" customFormat="1" ht="24" customHeight="1" x14ac:dyDescent="0.2">
      <c r="A4743" s="229" t="str">
        <f t="shared" si="1423"/>
        <v/>
      </c>
      <c r="B4743" s="227" t="str">
        <f t="shared" si="1424"/>
        <v/>
      </c>
      <c r="C4743" s="228"/>
      <c r="D4743" s="229" t="str">
        <f t="shared" si="1425"/>
        <v/>
      </c>
      <c r="E4743" s="230"/>
      <c r="F4743" s="231">
        <f t="shared" si="1426"/>
        <v>0</v>
      </c>
      <c r="G4743" s="296">
        <f t="shared" si="1427"/>
        <v>0</v>
      </c>
    </row>
    <row r="4744" spans="1:7" s="232" customFormat="1" ht="24" customHeight="1" x14ac:dyDescent="0.2">
      <c r="A4744" s="229" t="str">
        <f t="shared" si="1423"/>
        <v/>
      </c>
      <c r="B4744" s="227" t="str">
        <f t="shared" si="1424"/>
        <v/>
      </c>
      <c r="C4744" s="228"/>
      <c r="D4744" s="229" t="str">
        <f t="shared" si="1425"/>
        <v/>
      </c>
      <c r="E4744" s="230"/>
      <c r="F4744" s="231">
        <f t="shared" si="1426"/>
        <v>0</v>
      </c>
      <c r="G4744" s="296">
        <f t="shared" si="1427"/>
        <v>0</v>
      </c>
    </row>
    <row r="4745" spans="1:7" s="232" customFormat="1" ht="24" customHeight="1" x14ac:dyDescent="0.2">
      <c r="A4745" s="229" t="str">
        <f t="shared" si="1423"/>
        <v/>
      </c>
      <c r="B4745" s="227" t="str">
        <f t="shared" si="1424"/>
        <v/>
      </c>
      <c r="C4745" s="228"/>
      <c r="D4745" s="229" t="str">
        <f t="shared" si="1425"/>
        <v/>
      </c>
      <c r="E4745" s="230"/>
      <c r="F4745" s="231">
        <f t="shared" si="1426"/>
        <v>0</v>
      </c>
      <c r="G4745" s="296">
        <f t="shared" si="1427"/>
        <v>0</v>
      </c>
    </row>
    <row r="4746" spans="1:7" s="232" customFormat="1" ht="24" customHeight="1" x14ac:dyDescent="0.2">
      <c r="A4746" s="229" t="str">
        <f t="shared" si="1423"/>
        <v/>
      </c>
      <c r="B4746" s="227" t="str">
        <f t="shared" si="1424"/>
        <v/>
      </c>
      <c r="C4746" s="228"/>
      <c r="D4746" s="229" t="str">
        <f t="shared" si="1425"/>
        <v/>
      </c>
      <c r="E4746" s="230"/>
      <c r="F4746" s="231">
        <f t="shared" si="1426"/>
        <v>0</v>
      </c>
      <c r="G4746" s="296">
        <f t="shared" si="1427"/>
        <v>0</v>
      </c>
    </row>
    <row r="4747" spans="1:7" s="232" customFormat="1" ht="24" customHeight="1" x14ac:dyDescent="0.2">
      <c r="A4747" s="229" t="str">
        <f t="shared" si="1423"/>
        <v/>
      </c>
      <c r="B4747" s="227" t="str">
        <f t="shared" si="1424"/>
        <v/>
      </c>
      <c r="C4747" s="228"/>
      <c r="D4747" s="229" t="str">
        <f t="shared" si="1425"/>
        <v/>
      </c>
      <c r="E4747" s="230"/>
      <c r="F4747" s="231">
        <f t="shared" si="1426"/>
        <v>0</v>
      </c>
      <c r="G4747" s="296">
        <f t="shared" si="1427"/>
        <v>0</v>
      </c>
    </row>
    <row r="4748" spans="1:7" ht="24" customHeight="1" x14ac:dyDescent="0.2">
      <c r="A4748" s="300"/>
      <c r="B4748" s="103"/>
      <c r="C4748" s="97"/>
      <c r="D4748" s="103"/>
      <c r="E4748" s="104"/>
      <c r="F4748" s="368" t="s">
        <v>33</v>
      </c>
      <c r="G4748" s="298">
        <f>SUBTOTAL(9,G4739:G4747)</f>
        <v>0</v>
      </c>
    </row>
    <row r="4749" spans="1:7" ht="24" customHeight="1" x14ac:dyDescent="0.2">
      <c r="A4749" s="301"/>
      <c r="B4749" s="103"/>
      <c r="C4749" s="97"/>
      <c r="D4749" s="103"/>
      <c r="E4749" s="104"/>
      <c r="F4749" s="105"/>
      <c r="G4749" s="299"/>
    </row>
    <row r="4750" spans="1:7" ht="24" customHeight="1" x14ac:dyDescent="0.2">
      <c r="A4750" s="302" t="str">
        <f>B4708</f>
        <v/>
      </c>
      <c r="B4750" s="303" t="str">
        <f>C4708</f>
        <v/>
      </c>
      <c r="C4750" s="111"/>
      <c r="D4750" s="111" t="s">
        <v>34</v>
      </c>
      <c r="E4750" s="112"/>
      <c r="F4750" s="305" t="s">
        <v>35</v>
      </c>
      <c r="G4750" s="304">
        <f>SUBTOTAL(9,G4713:G4749)</f>
        <v>0</v>
      </c>
    </row>
    <row r="4752" spans="1:7" ht="24" customHeight="1" x14ac:dyDescent="0.2">
      <c r="A4752" s="284" t="s">
        <v>37</v>
      </c>
      <c r="B4752" s="285"/>
      <c r="C4752" s="285"/>
      <c r="D4752" s="285"/>
      <c r="E4752" s="285"/>
      <c r="F4752" s="285"/>
      <c r="G4752" s="286"/>
    </row>
    <row r="4753" spans="1:123" ht="24" customHeight="1" x14ac:dyDescent="0.2">
      <c r="A4753" s="287" t="s">
        <v>602</v>
      </c>
      <c r="B4753" s="99" t="str">
        <f>Comitente</f>
        <v>DIRECCION PROVINCIAL REDES DE GAS</v>
      </c>
      <c r="C4753" s="94"/>
      <c r="D4753" s="100"/>
      <c r="E4753" s="100"/>
      <c r="F4753" s="101"/>
      <c r="G4753" s="288"/>
    </row>
    <row r="4754" spans="1:123" ht="24" customHeight="1" x14ac:dyDescent="0.2">
      <c r="A4754" s="287" t="s">
        <v>603</v>
      </c>
      <c r="B4754" s="99">
        <f>Contratista</f>
        <v>0</v>
      </c>
      <c r="C4754" s="95"/>
      <c r="D4754" s="95"/>
      <c r="E4754" s="95"/>
      <c r="F4754" s="102"/>
      <c r="G4754" s="289"/>
    </row>
    <row r="4755" spans="1:123" ht="24" customHeight="1" x14ac:dyDescent="0.2">
      <c r="A4755" s="287" t="s">
        <v>24</v>
      </c>
      <c r="B4755" s="99" t="str">
        <f>Obra</f>
        <v>“SERVICIO de MANTENIMIENTO de las INSTALACIONES de GAS en los ESTABLECIMIENTOS EDUCATIVOS”</v>
      </c>
      <c r="C4755" s="95"/>
      <c r="D4755" s="95"/>
      <c r="E4755" s="95"/>
      <c r="F4755" s="102" t="s">
        <v>38</v>
      </c>
      <c r="G4755" s="290">
        <f>Fecha_Base</f>
        <v>0</v>
      </c>
    </row>
    <row r="4756" spans="1:123" ht="24" customHeight="1" x14ac:dyDescent="0.2">
      <c r="A4756" s="291" t="s">
        <v>601</v>
      </c>
      <c r="B4756" s="96" t="str">
        <f>Ubicación</f>
        <v>DEPARTAMENTO JACHAL A</v>
      </c>
      <c r="C4756" s="96"/>
      <c r="D4756" s="103"/>
      <c r="E4756" s="104"/>
      <c r="F4756" s="105"/>
      <c r="G4756" s="292"/>
    </row>
    <row r="4757" spans="1:123" ht="24" customHeight="1" x14ac:dyDescent="0.2">
      <c r="A4757" s="291" t="s">
        <v>39</v>
      </c>
      <c r="B4757" s="106" t="str">
        <f>IFERROR(VALUE(LEFT(B4758,FIND(".",B4758)-1)),"")</f>
        <v/>
      </c>
      <c r="C4757" s="97" t="str">
        <f>IFERROR(VLOOKUP(B4757,Tabla_CyP,2,FALSE),"")</f>
        <v/>
      </c>
      <c r="D4757" s="97"/>
      <c r="E4757" s="104"/>
      <c r="F4757" s="105"/>
      <c r="G4757" s="292"/>
    </row>
    <row r="4758" spans="1:123" ht="24" customHeight="1" x14ac:dyDescent="0.2">
      <c r="A4758" s="291" t="s">
        <v>25</v>
      </c>
      <c r="B4758" s="107" t="str">
        <f>IFERROR(VLOOKUP(COUNTIF($A$1:A4758,"ANALISIS DE PRECIOS"),Tabla_NumeroItem,2,FALSE),"")</f>
        <v/>
      </c>
      <c r="C4758" s="97" t="str">
        <f>IFERROR(VLOOKUP(B4758,Tabla_CyP,2,FALSE),"")</f>
        <v/>
      </c>
      <c r="D4758" s="103"/>
      <c r="E4758" s="104"/>
      <c r="F4758" s="102" t="s">
        <v>26</v>
      </c>
      <c r="G4758" s="293" t="str">
        <f>IFERROR(VLOOKUP(B4758,Tabla_CyP,4,FALSE),"")</f>
        <v/>
      </c>
    </row>
    <row r="4759" spans="1:123" ht="24" customHeight="1" x14ac:dyDescent="0.2">
      <c r="A4759" s="291"/>
      <c r="B4759" s="96"/>
      <c r="C4759" s="97"/>
      <c r="D4759" s="103"/>
      <c r="E4759" s="104"/>
      <c r="F4759" s="105"/>
      <c r="G4759" s="292"/>
    </row>
    <row r="4760" spans="1:123" ht="24" customHeight="1" x14ac:dyDescent="0.2">
      <c r="A4760" s="389" t="s">
        <v>507</v>
      </c>
      <c r="B4760" s="390"/>
      <c r="C4760" s="391" t="s">
        <v>0</v>
      </c>
      <c r="D4760" s="391" t="s">
        <v>27</v>
      </c>
      <c r="E4760" s="393" t="s">
        <v>28</v>
      </c>
      <c r="F4760" s="387" t="s">
        <v>29</v>
      </c>
      <c r="G4760" s="387" t="s">
        <v>30</v>
      </c>
    </row>
    <row r="4761" spans="1:123" s="109" customFormat="1" ht="24" customHeight="1" x14ac:dyDescent="0.2">
      <c r="A4761" s="108" t="s">
        <v>508</v>
      </c>
      <c r="B4761" s="108" t="s">
        <v>509</v>
      </c>
      <c r="C4761" s="392"/>
      <c r="D4761" s="392"/>
      <c r="E4761" s="394"/>
      <c r="F4761" s="388"/>
      <c r="G4761" s="388"/>
      <c r="H4761" s="233"/>
      <c r="I4761" s="233"/>
      <c r="J4761" s="233"/>
      <c r="K4761" s="233"/>
      <c r="L4761" s="233"/>
      <c r="M4761" s="233"/>
      <c r="N4761" s="233"/>
      <c r="O4761" s="233"/>
      <c r="P4761" s="233"/>
      <c r="Q4761" s="233"/>
      <c r="R4761" s="233"/>
      <c r="S4761" s="233"/>
      <c r="T4761" s="233"/>
      <c r="U4761" s="233"/>
      <c r="V4761" s="233"/>
      <c r="W4761" s="233"/>
      <c r="X4761" s="233"/>
      <c r="Y4761" s="233"/>
      <c r="Z4761" s="233"/>
      <c r="AA4761" s="233"/>
      <c r="AB4761" s="233"/>
      <c r="AC4761" s="233"/>
      <c r="AD4761" s="233"/>
      <c r="AE4761" s="233"/>
      <c r="AF4761" s="233"/>
      <c r="AG4761" s="233"/>
      <c r="AH4761" s="233"/>
      <c r="AI4761" s="233"/>
      <c r="AJ4761" s="233"/>
      <c r="AK4761" s="233"/>
      <c r="AL4761" s="233"/>
      <c r="AM4761" s="233"/>
      <c r="AN4761" s="233"/>
      <c r="AO4761" s="233"/>
      <c r="AP4761" s="233"/>
      <c r="AQ4761" s="233"/>
      <c r="AR4761" s="233"/>
      <c r="AS4761" s="233"/>
      <c r="AT4761" s="233"/>
      <c r="AU4761" s="233"/>
      <c r="AV4761" s="233"/>
      <c r="AW4761" s="233"/>
      <c r="AX4761" s="233"/>
      <c r="AY4761" s="233"/>
      <c r="AZ4761" s="233"/>
      <c r="BA4761" s="233"/>
      <c r="BB4761" s="233"/>
      <c r="BC4761" s="233"/>
      <c r="BD4761" s="233"/>
      <c r="BE4761" s="233"/>
      <c r="BF4761" s="233"/>
      <c r="BG4761" s="233"/>
      <c r="BH4761" s="233"/>
      <c r="BI4761" s="233"/>
      <c r="BJ4761" s="233"/>
      <c r="BK4761" s="233"/>
      <c r="BL4761" s="233"/>
      <c r="BM4761" s="233"/>
      <c r="BN4761" s="233"/>
      <c r="BO4761" s="233"/>
      <c r="BP4761" s="233"/>
      <c r="BQ4761" s="233"/>
      <c r="BR4761" s="233"/>
      <c r="BS4761" s="233"/>
      <c r="BT4761" s="233"/>
      <c r="BU4761" s="233"/>
      <c r="BV4761" s="233"/>
      <c r="BW4761" s="233"/>
      <c r="BX4761" s="233"/>
      <c r="BY4761" s="233"/>
      <c r="BZ4761" s="233"/>
      <c r="CA4761" s="233"/>
      <c r="CB4761" s="233"/>
      <c r="CC4761" s="233"/>
      <c r="CD4761" s="233"/>
      <c r="CE4761" s="233"/>
      <c r="CF4761" s="233"/>
      <c r="CG4761" s="233"/>
      <c r="CH4761" s="233"/>
      <c r="CI4761" s="233"/>
      <c r="CJ4761" s="233"/>
      <c r="CK4761" s="233"/>
      <c r="CL4761" s="233"/>
      <c r="CM4761" s="233"/>
      <c r="CN4761" s="233"/>
      <c r="CO4761" s="233"/>
      <c r="CP4761" s="233"/>
      <c r="CQ4761" s="233"/>
      <c r="CR4761" s="233"/>
      <c r="CS4761" s="233"/>
      <c r="CT4761" s="233"/>
      <c r="CU4761" s="233"/>
      <c r="CV4761" s="233"/>
      <c r="CW4761" s="233"/>
      <c r="CX4761" s="233"/>
      <c r="CY4761" s="233"/>
      <c r="CZ4761" s="233"/>
      <c r="DA4761" s="233"/>
      <c r="DB4761" s="233"/>
      <c r="DC4761" s="233"/>
      <c r="DD4761" s="233"/>
      <c r="DE4761" s="233"/>
      <c r="DF4761" s="233"/>
      <c r="DG4761" s="233"/>
      <c r="DH4761" s="233"/>
      <c r="DI4761" s="233"/>
      <c r="DJ4761" s="233"/>
      <c r="DK4761" s="233"/>
      <c r="DL4761" s="233"/>
      <c r="DM4761" s="233"/>
      <c r="DN4761" s="233"/>
      <c r="DO4761" s="233"/>
      <c r="DP4761" s="233"/>
      <c r="DQ4761" s="233"/>
      <c r="DR4761" s="233"/>
      <c r="DS4761" s="233"/>
    </row>
    <row r="4762" spans="1:123" ht="24" customHeight="1" x14ac:dyDescent="0.2">
      <c r="A4762" s="369"/>
      <c r="B4762" s="110"/>
      <c r="C4762" s="367" t="s">
        <v>604</v>
      </c>
      <c r="D4762" s="111"/>
      <c r="E4762" s="112"/>
      <c r="F4762" s="113"/>
      <c r="G4762" s="295"/>
    </row>
    <row r="4763" spans="1:123" s="232" customFormat="1" ht="24" customHeight="1" x14ac:dyDescent="0.2">
      <c r="A4763" s="229" t="str">
        <f t="shared" ref="A4763:A4776" si="1428">IFERROR(VLOOKUP(C4763,Tabla_Insumos,4,FALSE),"")</f>
        <v/>
      </c>
      <c r="B4763" s="227" t="str">
        <f t="shared" ref="B4763:B4776" si="1429">IFERROR(VLOOKUP(C4763,Tabla_Insumos,5,FALSE),"")</f>
        <v/>
      </c>
      <c r="C4763" s="228"/>
      <c r="D4763" s="229" t="str">
        <f t="shared" ref="D4763:D4776" si="1430">IFERROR(VLOOKUP(C4763,Tabla_Insumos,2,FALSE),"")</f>
        <v/>
      </c>
      <c r="E4763" s="230"/>
      <c r="F4763" s="231">
        <f t="shared" ref="F4763:F4776" si="1431">IFERROR(VLOOKUP(C4763,Tabla_Insumos,3,FALSE),0)</f>
        <v>0</v>
      </c>
      <c r="G4763" s="296">
        <f>ROUND(E4763*F4763,2)</f>
        <v>0</v>
      </c>
    </row>
    <row r="4764" spans="1:123" s="232" customFormat="1" ht="24" customHeight="1" x14ac:dyDescent="0.2">
      <c r="A4764" s="229" t="str">
        <f t="shared" si="1428"/>
        <v/>
      </c>
      <c r="B4764" s="227" t="str">
        <f t="shared" si="1429"/>
        <v/>
      </c>
      <c r="C4764" s="228"/>
      <c r="D4764" s="229" t="str">
        <f t="shared" si="1430"/>
        <v/>
      </c>
      <c r="E4764" s="230"/>
      <c r="F4764" s="231">
        <f t="shared" si="1431"/>
        <v>0</v>
      </c>
      <c r="G4764" s="296">
        <f t="shared" ref="G4764:G4776" si="1432">ROUND(E4764*F4764,2)</f>
        <v>0</v>
      </c>
    </row>
    <row r="4765" spans="1:123" s="232" customFormat="1" ht="24" customHeight="1" x14ac:dyDescent="0.2">
      <c r="A4765" s="229" t="str">
        <f t="shared" si="1428"/>
        <v/>
      </c>
      <c r="B4765" s="227" t="str">
        <f t="shared" si="1429"/>
        <v/>
      </c>
      <c r="C4765" s="228"/>
      <c r="D4765" s="229" t="str">
        <f t="shared" si="1430"/>
        <v/>
      </c>
      <c r="E4765" s="230"/>
      <c r="F4765" s="231">
        <f t="shared" si="1431"/>
        <v>0</v>
      </c>
      <c r="G4765" s="296">
        <f t="shared" si="1432"/>
        <v>0</v>
      </c>
    </row>
    <row r="4766" spans="1:123" s="232" customFormat="1" ht="24" customHeight="1" x14ac:dyDescent="0.2">
      <c r="A4766" s="229" t="str">
        <f t="shared" si="1428"/>
        <v/>
      </c>
      <c r="B4766" s="227" t="str">
        <f t="shared" si="1429"/>
        <v/>
      </c>
      <c r="C4766" s="228"/>
      <c r="D4766" s="229" t="str">
        <f t="shared" si="1430"/>
        <v/>
      </c>
      <c r="E4766" s="230"/>
      <c r="F4766" s="231">
        <f t="shared" si="1431"/>
        <v>0</v>
      </c>
      <c r="G4766" s="296">
        <f t="shared" si="1432"/>
        <v>0</v>
      </c>
    </row>
    <row r="4767" spans="1:123" s="232" customFormat="1" ht="24" customHeight="1" x14ac:dyDescent="0.2">
      <c r="A4767" s="229" t="str">
        <f t="shared" si="1428"/>
        <v/>
      </c>
      <c r="B4767" s="227" t="str">
        <f t="shared" si="1429"/>
        <v/>
      </c>
      <c r="C4767" s="228"/>
      <c r="D4767" s="229" t="str">
        <f t="shared" si="1430"/>
        <v/>
      </c>
      <c r="E4767" s="230"/>
      <c r="F4767" s="231">
        <f t="shared" si="1431"/>
        <v>0</v>
      </c>
      <c r="G4767" s="296">
        <f t="shared" si="1432"/>
        <v>0</v>
      </c>
    </row>
    <row r="4768" spans="1:123" s="232" customFormat="1" ht="24" customHeight="1" x14ac:dyDescent="0.2">
      <c r="A4768" s="229" t="str">
        <f t="shared" si="1428"/>
        <v/>
      </c>
      <c r="B4768" s="227" t="str">
        <f t="shared" si="1429"/>
        <v/>
      </c>
      <c r="C4768" s="228"/>
      <c r="D4768" s="229" t="str">
        <f t="shared" si="1430"/>
        <v/>
      </c>
      <c r="E4768" s="230"/>
      <c r="F4768" s="231">
        <f t="shared" si="1431"/>
        <v>0</v>
      </c>
      <c r="G4768" s="296">
        <f t="shared" si="1432"/>
        <v>0</v>
      </c>
    </row>
    <row r="4769" spans="1:7" s="232" customFormat="1" ht="24" customHeight="1" x14ac:dyDescent="0.2">
      <c r="A4769" s="229" t="str">
        <f t="shared" si="1428"/>
        <v/>
      </c>
      <c r="B4769" s="227" t="str">
        <f t="shared" si="1429"/>
        <v/>
      </c>
      <c r="C4769" s="228"/>
      <c r="D4769" s="229" t="str">
        <f t="shared" si="1430"/>
        <v/>
      </c>
      <c r="E4769" s="230"/>
      <c r="F4769" s="231">
        <f t="shared" si="1431"/>
        <v>0</v>
      </c>
      <c r="G4769" s="296">
        <f t="shared" si="1432"/>
        <v>0</v>
      </c>
    </row>
    <row r="4770" spans="1:7" s="232" customFormat="1" ht="24" customHeight="1" x14ac:dyDescent="0.2">
      <c r="A4770" s="229" t="str">
        <f t="shared" si="1428"/>
        <v/>
      </c>
      <c r="B4770" s="227" t="str">
        <f t="shared" si="1429"/>
        <v/>
      </c>
      <c r="C4770" s="228"/>
      <c r="D4770" s="229" t="str">
        <f t="shared" si="1430"/>
        <v/>
      </c>
      <c r="E4770" s="230"/>
      <c r="F4770" s="231">
        <f t="shared" si="1431"/>
        <v>0</v>
      </c>
      <c r="G4770" s="296">
        <f t="shared" si="1432"/>
        <v>0</v>
      </c>
    </row>
    <row r="4771" spans="1:7" s="232" customFormat="1" ht="24" customHeight="1" x14ac:dyDescent="0.2">
      <c r="A4771" s="229" t="str">
        <f t="shared" si="1428"/>
        <v/>
      </c>
      <c r="B4771" s="227" t="str">
        <f t="shared" si="1429"/>
        <v/>
      </c>
      <c r="C4771" s="228"/>
      <c r="D4771" s="229" t="str">
        <f t="shared" si="1430"/>
        <v/>
      </c>
      <c r="E4771" s="230"/>
      <c r="F4771" s="231">
        <f t="shared" si="1431"/>
        <v>0</v>
      </c>
      <c r="G4771" s="296">
        <f t="shared" si="1432"/>
        <v>0</v>
      </c>
    </row>
    <row r="4772" spans="1:7" s="232" customFormat="1" ht="24" customHeight="1" x14ac:dyDescent="0.2">
      <c r="A4772" s="229" t="str">
        <f t="shared" si="1428"/>
        <v/>
      </c>
      <c r="B4772" s="227" t="str">
        <f t="shared" si="1429"/>
        <v/>
      </c>
      <c r="C4772" s="228"/>
      <c r="D4772" s="229" t="str">
        <f t="shared" si="1430"/>
        <v/>
      </c>
      <c r="E4772" s="230"/>
      <c r="F4772" s="231">
        <f t="shared" si="1431"/>
        <v>0</v>
      </c>
      <c r="G4772" s="296">
        <f t="shared" si="1432"/>
        <v>0</v>
      </c>
    </row>
    <row r="4773" spans="1:7" s="232" customFormat="1" ht="24" customHeight="1" x14ac:dyDescent="0.2">
      <c r="A4773" s="229" t="str">
        <f t="shared" si="1428"/>
        <v/>
      </c>
      <c r="B4773" s="227" t="str">
        <f t="shared" si="1429"/>
        <v/>
      </c>
      <c r="C4773" s="228"/>
      <c r="D4773" s="229" t="str">
        <f t="shared" si="1430"/>
        <v/>
      </c>
      <c r="E4773" s="230"/>
      <c r="F4773" s="231">
        <f t="shared" si="1431"/>
        <v>0</v>
      </c>
      <c r="G4773" s="296">
        <f t="shared" si="1432"/>
        <v>0</v>
      </c>
    </row>
    <row r="4774" spans="1:7" s="232" customFormat="1" ht="24" customHeight="1" x14ac:dyDescent="0.2">
      <c r="A4774" s="229" t="str">
        <f t="shared" si="1428"/>
        <v/>
      </c>
      <c r="B4774" s="227" t="str">
        <f t="shared" si="1429"/>
        <v/>
      </c>
      <c r="C4774" s="228"/>
      <c r="D4774" s="229" t="str">
        <f t="shared" si="1430"/>
        <v/>
      </c>
      <c r="E4774" s="230"/>
      <c r="F4774" s="231">
        <f t="shared" si="1431"/>
        <v>0</v>
      </c>
      <c r="G4774" s="296">
        <f t="shared" si="1432"/>
        <v>0</v>
      </c>
    </row>
    <row r="4775" spans="1:7" s="232" customFormat="1" ht="24" customHeight="1" x14ac:dyDescent="0.2">
      <c r="A4775" s="229" t="str">
        <f t="shared" si="1428"/>
        <v/>
      </c>
      <c r="B4775" s="227" t="str">
        <f t="shared" si="1429"/>
        <v/>
      </c>
      <c r="C4775" s="228"/>
      <c r="D4775" s="229" t="str">
        <f t="shared" si="1430"/>
        <v/>
      </c>
      <c r="E4775" s="230"/>
      <c r="F4775" s="231">
        <f t="shared" si="1431"/>
        <v>0</v>
      </c>
      <c r="G4775" s="296">
        <f t="shared" si="1432"/>
        <v>0</v>
      </c>
    </row>
    <row r="4776" spans="1:7" s="232" customFormat="1" ht="24" customHeight="1" x14ac:dyDescent="0.2">
      <c r="A4776" s="229" t="str">
        <f t="shared" si="1428"/>
        <v/>
      </c>
      <c r="B4776" s="227" t="str">
        <f t="shared" si="1429"/>
        <v/>
      </c>
      <c r="C4776" s="228"/>
      <c r="D4776" s="229" t="str">
        <f t="shared" si="1430"/>
        <v/>
      </c>
      <c r="E4776" s="230"/>
      <c r="F4776" s="231">
        <f t="shared" si="1431"/>
        <v>0</v>
      </c>
      <c r="G4776" s="296">
        <f t="shared" si="1432"/>
        <v>0</v>
      </c>
    </row>
    <row r="4777" spans="1:7" ht="24" customHeight="1" x14ac:dyDescent="0.2">
      <c r="A4777" s="297"/>
      <c r="B4777" s="97"/>
      <c r="C4777" s="97"/>
      <c r="D4777" s="103"/>
      <c r="E4777" s="104"/>
      <c r="F4777" s="368" t="s">
        <v>31</v>
      </c>
      <c r="G4777" s="298">
        <f>SUBTOTAL(9,G4763:G4776)</f>
        <v>0</v>
      </c>
    </row>
    <row r="4778" spans="1:7" ht="24" customHeight="1" x14ac:dyDescent="0.2">
      <c r="A4778" s="297"/>
      <c r="B4778" s="97"/>
      <c r="C4778" s="366" t="s">
        <v>605</v>
      </c>
      <c r="D4778" s="103"/>
      <c r="E4778" s="104"/>
      <c r="F4778" s="105"/>
      <c r="G4778" s="299"/>
    </row>
    <row r="4779" spans="1:7" s="232" customFormat="1" ht="24" customHeight="1" x14ac:dyDescent="0.2">
      <c r="A4779" s="229" t="str">
        <f t="shared" ref="A4779:A4786" si="1433">IFERROR(VLOOKUP(C4779,Tabla_Insumos,4,FALSE),"")</f>
        <v/>
      </c>
      <c r="B4779" s="227">
        <f t="shared" ref="B4779:B4786" si="1434">IFERROR(VLOOKUP(A4779,Tabla_Indices,5,FALSE),"")</f>
        <v>0</v>
      </c>
      <c r="C4779" s="228"/>
      <c r="D4779" s="229" t="str">
        <f t="shared" ref="D4779:D4786" si="1435">IFERROR(VLOOKUP(C4779,Tabla_Insumos,2,FALSE),"")</f>
        <v/>
      </c>
      <c r="E4779" s="230"/>
      <c r="F4779" s="231">
        <f t="shared" ref="F4779:F4786" si="1436">IFERROR(VLOOKUP(C4779,Tabla_Insumos,3,FALSE),0)</f>
        <v>0</v>
      </c>
      <c r="G4779" s="296">
        <f>ROUND(E4779*F4779,2)</f>
        <v>0</v>
      </c>
    </row>
    <row r="4780" spans="1:7" s="232" customFormat="1" ht="24" customHeight="1" x14ac:dyDescent="0.2">
      <c r="A4780" s="229" t="str">
        <f t="shared" si="1433"/>
        <v/>
      </c>
      <c r="B4780" s="227">
        <f t="shared" si="1434"/>
        <v>0</v>
      </c>
      <c r="C4780" s="228"/>
      <c r="D4780" s="229" t="str">
        <f t="shared" si="1435"/>
        <v/>
      </c>
      <c r="E4780" s="230"/>
      <c r="F4780" s="231">
        <f t="shared" si="1436"/>
        <v>0</v>
      </c>
      <c r="G4780" s="296">
        <f>ROUND(E4780*F4780,2)</f>
        <v>0</v>
      </c>
    </row>
    <row r="4781" spans="1:7" s="232" customFormat="1" ht="24" customHeight="1" x14ac:dyDescent="0.2">
      <c r="A4781" s="229" t="str">
        <f t="shared" si="1433"/>
        <v/>
      </c>
      <c r="B4781" s="227">
        <f t="shared" si="1434"/>
        <v>0</v>
      </c>
      <c r="C4781" s="228"/>
      <c r="D4781" s="229" t="str">
        <f t="shared" si="1435"/>
        <v/>
      </c>
      <c r="E4781" s="230"/>
      <c r="F4781" s="231">
        <f t="shared" si="1436"/>
        <v>0</v>
      </c>
      <c r="G4781" s="296">
        <f t="shared" ref="G4781:G4786" si="1437">ROUND(E4781*F4781,2)</f>
        <v>0</v>
      </c>
    </row>
    <row r="4782" spans="1:7" s="232" customFormat="1" ht="24" customHeight="1" x14ac:dyDescent="0.2">
      <c r="A4782" s="229" t="str">
        <f t="shared" si="1433"/>
        <v/>
      </c>
      <c r="B4782" s="227">
        <f t="shared" si="1434"/>
        <v>0</v>
      </c>
      <c r="C4782" s="228"/>
      <c r="D4782" s="229" t="str">
        <f t="shared" si="1435"/>
        <v/>
      </c>
      <c r="E4782" s="230"/>
      <c r="F4782" s="231">
        <f t="shared" si="1436"/>
        <v>0</v>
      </c>
      <c r="G4782" s="296">
        <f t="shared" si="1437"/>
        <v>0</v>
      </c>
    </row>
    <row r="4783" spans="1:7" s="232" customFormat="1" ht="24" customHeight="1" x14ac:dyDescent="0.2">
      <c r="A4783" s="229" t="str">
        <f t="shared" si="1433"/>
        <v/>
      </c>
      <c r="B4783" s="227">
        <f t="shared" si="1434"/>
        <v>0</v>
      </c>
      <c r="C4783" s="228"/>
      <c r="D4783" s="229" t="str">
        <f t="shared" si="1435"/>
        <v/>
      </c>
      <c r="E4783" s="230"/>
      <c r="F4783" s="231">
        <f t="shared" si="1436"/>
        <v>0</v>
      </c>
      <c r="G4783" s="296">
        <f t="shared" si="1437"/>
        <v>0</v>
      </c>
    </row>
    <row r="4784" spans="1:7" s="232" customFormat="1" ht="24" customHeight="1" x14ac:dyDescent="0.2">
      <c r="A4784" s="229" t="str">
        <f t="shared" si="1433"/>
        <v/>
      </c>
      <c r="B4784" s="227">
        <f t="shared" si="1434"/>
        <v>0</v>
      </c>
      <c r="C4784" s="228"/>
      <c r="D4784" s="229" t="str">
        <f t="shared" si="1435"/>
        <v/>
      </c>
      <c r="E4784" s="230"/>
      <c r="F4784" s="231">
        <f t="shared" si="1436"/>
        <v>0</v>
      </c>
      <c r="G4784" s="296">
        <f t="shared" si="1437"/>
        <v>0</v>
      </c>
    </row>
    <row r="4785" spans="1:7" s="232" customFormat="1" ht="24" customHeight="1" x14ac:dyDescent="0.2">
      <c r="A4785" s="229" t="str">
        <f t="shared" si="1433"/>
        <v/>
      </c>
      <c r="B4785" s="227">
        <f t="shared" si="1434"/>
        <v>0</v>
      </c>
      <c r="C4785" s="228"/>
      <c r="D4785" s="229" t="str">
        <f t="shared" si="1435"/>
        <v/>
      </c>
      <c r="E4785" s="230"/>
      <c r="F4785" s="231">
        <f t="shared" si="1436"/>
        <v>0</v>
      </c>
      <c r="G4785" s="296">
        <f t="shared" si="1437"/>
        <v>0</v>
      </c>
    </row>
    <row r="4786" spans="1:7" s="232" customFormat="1" ht="24" customHeight="1" x14ac:dyDescent="0.2">
      <c r="A4786" s="229" t="str">
        <f t="shared" si="1433"/>
        <v/>
      </c>
      <c r="B4786" s="227">
        <f t="shared" si="1434"/>
        <v>0</v>
      </c>
      <c r="C4786" s="228"/>
      <c r="D4786" s="229" t="str">
        <f t="shared" si="1435"/>
        <v/>
      </c>
      <c r="E4786" s="230"/>
      <c r="F4786" s="231">
        <f t="shared" si="1436"/>
        <v>0</v>
      </c>
      <c r="G4786" s="296">
        <f t="shared" si="1437"/>
        <v>0</v>
      </c>
    </row>
    <row r="4787" spans="1:7" ht="24" customHeight="1" x14ac:dyDescent="0.2">
      <c r="A4787" s="297"/>
      <c r="B4787" s="97"/>
      <c r="C4787" s="97"/>
      <c r="D4787" s="103"/>
      <c r="E4787" s="104"/>
      <c r="F4787" s="368" t="s">
        <v>32</v>
      </c>
      <c r="G4787" s="298">
        <f>SUBTOTAL(9,G4779:G4786)</f>
        <v>0</v>
      </c>
    </row>
    <row r="4788" spans="1:7" ht="24" customHeight="1" x14ac:dyDescent="0.2">
      <c r="A4788" s="297"/>
      <c r="B4788" s="97"/>
      <c r="C4788" s="366" t="s">
        <v>606</v>
      </c>
      <c r="D4788" s="103"/>
      <c r="E4788" s="104"/>
      <c r="F4788" s="105"/>
      <c r="G4788" s="299"/>
    </row>
    <row r="4789" spans="1:7" s="232" customFormat="1" ht="24" customHeight="1" x14ac:dyDescent="0.2">
      <c r="A4789" s="229" t="str">
        <f t="shared" ref="A4789:A4797" si="1438">IFERROR(VLOOKUP(C4789,Tabla_Insumos,4,FALSE),"")</f>
        <v/>
      </c>
      <c r="B4789" s="227" t="str">
        <f t="shared" ref="B4789:B4797" si="1439">IFERROR(VLOOKUP(C4789,Tabla_Insumos,5,FALSE),"")</f>
        <v/>
      </c>
      <c r="C4789" s="228"/>
      <c r="D4789" s="229" t="str">
        <f t="shared" ref="D4789:D4797" si="1440">IFERROR(VLOOKUP(C4789,Tabla_Insumos,2,FALSE),"")</f>
        <v/>
      </c>
      <c r="E4789" s="230"/>
      <c r="F4789" s="231">
        <f t="shared" ref="F4789:F4797" si="1441">IFERROR(VLOOKUP(C4789,Tabla_Insumos,3,FALSE),0)</f>
        <v>0</v>
      </c>
      <c r="G4789" s="296">
        <f t="shared" ref="G4789:G4797" si="1442">ROUND(E4789*F4789,2)</f>
        <v>0</v>
      </c>
    </row>
    <row r="4790" spans="1:7" s="232" customFormat="1" ht="24" customHeight="1" x14ac:dyDescent="0.2">
      <c r="A4790" s="229" t="str">
        <f t="shared" si="1438"/>
        <v/>
      </c>
      <c r="B4790" s="227" t="str">
        <f t="shared" si="1439"/>
        <v/>
      </c>
      <c r="C4790" s="228"/>
      <c r="D4790" s="229" t="str">
        <f t="shared" si="1440"/>
        <v/>
      </c>
      <c r="E4790" s="230"/>
      <c r="F4790" s="231">
        <f t="shared" si="1441"/>
        <v>0</v>
      </c>
      <c r="G4790" s="296">
        <f t="shared" si="1442"/>
        <v>0</v>
      </c>
    </row>
    <row r="4791" spans="1:7" s="232" customFormat="1" ht="24" customHeight="1" x14ac:dyDescent="0.2">
      <c r="A4791" s="229" t="str">
        <f t="shared" si="1438"/>
        <v/>
      </c>
      <c r="B4791" s="227" t="str">
        <f t="shared" si="1439"/>
        <v/>
      </c>
      <c r="C4791" s="228"/>
      <c r="D4791" s="229" t="str">
        <f t="shared" si="1440"/>
        <v/>
      </c>
      <c r="E4791" s="230"/>
      <c r="F4791" s="231">
        <f t="shared" si="1441"/>
        <v>0</v>
      </c>
      <c r="G4791" s="296">
        <f t="shared" si="1442"/>
        <v>0</v>
      </c>
    </row>
    <row r="4792" spans="1:7" s="232" customFormat="1" ht="24" customHeight="1" x14ac:dyDescent="0.2">
      <c r="A4792" s="229" t="str">
        <f t="shared" si="1438"/>
        <v/>
      </c>
      <c r="B4792" s="227" t="str">
        <f t="shared" si="1439"/>
        <v/>
      </c>
      <c r="C4792" s="228"/>
      <c r="D4792" s="229" t="str">
        <f t="shared" si="1440"/>
        <v/>
      </c>
      <c r="E4792" s="230"/>
      <c r="F4792" s="231">
        <f t="shared" si="1441"/>
        <v>0</v>
      </c>
      <c r="G4792" s="296">
        <f t="shared" si="1442"/>
        <v>0</v>
      </c>
    </row>
    <row r="4793" spans="1:7" s="232" customFormat="1" ht="24" customHeight="1" x14ac:dyDescent="0.2">
      <c r="A4793" s="229" t="str">
        <f t="shared" si="1438"/>
        <v/>
      </c>
      <c r="B4793" s="227" t="str">
        <f t="shared" si="1439"/>
        <v/>
      </c>
      <c r="C4793" s="228"/>
      <c r="D4793" s="229" t="str">
        <f t="shared" si="1440"/>
        <v/>
      </c>
      <c r="E4793" s="230"/>
      <c r="F4793" s="231">
        <f t="shared" si="1441"/>
        <v>0</v>
      </c>
      <c r="G4793" s="296">
        <f t="shared" si="1442"/>
        <v>0</v>
      </c>
    </row>
    <row r="4794" spans="1:7" s="232" customFormat="1" ht="24" customHeight="1" x14ac:dyDescent="0.2">
      <c r="A4794" s="229" t="str">
        <f t="shared" si="1438"/>
        <v/>
      </c>
      <c r="B4794" s="227" t="str">
        <f t="shared" si="1439"/>
        <v/>
      </c>
      <c r="C4794" s="228"/>
      <c r="D4794" s="229" t="str">
        <f t="shared" si="1440"/>
        <v/>
      </c>
      <c r="E4794" s="230"/>
      <c r="F4794" s="231">
        <f t="shared" si="1441"/>
        <v>0</v>
      </c>
      <c r="G4794" s="296">
        <f t="shared" si="1442"/>
        <v>0</v>
      </c>
    </row>
    <row r="4795" spans="1:7" s="232" customFormat="1" ht="24" customHeight="1" x14ac:dyDescent="0.2">
      <c r="A4795" s="229" t="str">
        <f t="shared" si="1438"/>
        <v/>
      </c>
      <c r="B4795" s="227" t="str">
        <f t="shared" si="1439"/>
        <v/>
      </c>
      <c r="C4795" s="228"/>
      <c r="D4795" s="229" t="str">
        <f t="shared" si="1440"/>
        <v/>
      </c>
      <c r="E4795" s="230"/>
      <c r="F4795" s="231">
        <f t="shared" si="1441"/>
        <v>0</v>
      </c>
      <c r="G4795" s="296">
        <f t="shared" si="1442"/>
        <v>0</v>
      </c>
    </row>
    <row r="4796" spans="1:7" s="232" customFormat="1" ht="24" customHeight="1" x14ac:dyDescent="0.2">
      <c r="A4796" s="229" t="str">
        <f t="shared" si="1438"/>
        <v/>
      </c>
      <c r="B4796" s="227" t="str">
        <f t="shared" si="1439"/>
        <v/>
      </c>
      <c r="C4796" s="228"/>
      <c r="D4796" s="229" t="str">
        <f t="shared" si="1440"/>
        <v/>
      </c>
      <c r="E4796" s="230"/>
      <c r="F4796" s="231">
        <f t="shared" si="1441"/>
        <v>0</v>
      </c>
      <c r="G4796" s="296">
        <f t="shared" si="1442"/>
        <v>0</v>
      </c>
    </row>
    <row r="4797" spans="1:7" s="232" customFormat="1" ht="24" customHeight="1" x14ac:dyDescent="0.2">
      <c r="A4797" s="229" t="str">
        <f t="shared" si="1438"/>
        <v/>
      </c>
      <c r="B4797" s="227" t="str">
        <f t="shared" si="1439"/>
        <v/>
      </c>
      <c r="C4797" s="228"/>
      <c r="D4797" s="229" t="str">
        <f t="shared" si="1440"/>
        <v/>
      </c>
      <c r="E4797" s="230"/>
      <c r="F4797" s="231">
        <f t="shared" si="1441"/>
        <v>0</v>
      </c>
      <c r="G4797" s="296">
        <f t="shared" si="1442"/>
        <v>0</v>
      </c>
    </row>
    <row r="4798" spans="1:7" ht="24" customHeight="1" x14ac:dyDescent="0.2">
      <c r="A4798" s="300"/>
      <c r="B4798" s="103"/>
      <c r="C4798" s="97"/>
      <c r="D4798" s="103"/>
      <c r="E4798" s="104"/>
      <c r="F4798" s="368" t="s">
        <v>33</v>
      </c>
      <c r="G4798" s="298">
        <f>SUBTOTAL(9,G4789:G4797)</f>
        <v>0</v>
      </c>
    </row>
    <row r="4799" spans="1:7" ht="24" customHeight="1" x14ac:dyDescent="0.2">
      <c r="A4799" s="301"/>
      <c r="B4799" s="103"/>
      <c r="C4799" s="97"/>
      <c r="D4799" s="103"/>
      <c r="E4799" s="104"/>
      <c r="F4799" s="105"/>
      <c r="G4799" s="299"/>
    </row>
    <row r="4800" spans="1:7" ht="24" customHeight="1" x14ac:dyDescent="0.2">
      <c r="A4800" s="302" t="str">
        <f>B4758</f>
        <v/>
      </c>
      <c r="B4800" s="303" t="str">
        <f>C4758</f>
        <v/>
      </c>
      <c r="C4800" s="111"/>
      <c r="D4800" s="111" t="s">
        <v>34</v>
      </c>
      <c r="E4800" s="112"/>
      <c r="F4800" s="305" t="s">
        <v>35</v>
      </c>
      <c r="G4800" s="304">
        <f>SUBTOTAL(9,G4763:G4799)</f>
        <v>0</v>
      </c>
    </row>
    <row r="4802" spans="1:123" ht="24" customHeight="1" x14ac:dyDescent="0.2">
      <c r="A4802" s="284" t="s">
        <v>37</v>
      </c>
      <c r="B4802" s="285"/>
      <c r="C4802" s="285"/>
      <c r="D4802" s="285"/>
      <c r="E4802" s="285"/>
      <c r="F4802" s="285"/>
      <c r="G4802" s="286"/>
    </row>
    <row r="4803" spans="1:123" ht="24" customHeight="1" x14ac:dyDescent="0.2">
      <c r="A4803" s="287" t="s">
        <v>602</v>
      </c>
      <c r="B4803" s="99" t="str">
        <f>Comitente</f>
        <v>DIRECCION PROVINCIAL REDES DE GAS</v>
      </c>
      <c r="C4803" s="94"/>
      <c r="D4803" s="100"/>
      <c r="E4803" s="100"/>
      <c r="F4803" s="101"/>
      <c r="G4803" s="288"/>
    </row>
    <row r="4804" spans="1:123" ht="24" customHeight="1" x14ac:dyDescent="0.2">
      <c r="A4804" s="287" t="s">
        <v>603</v>
      </c>
      <c r="B4804" s="99">
        <f>Contratista</f>
        <v>0</v>
      </c>
      <c r="C4804" s="95"/>
      <c r="D4804" s="95"/>
      <c r="E4804" s="95"/>
      <c r="F4804" s="102"/>
      <c r="G4804" s="289"/>
    </row>
    <row r="4805" spans="1:123" ht="24" customHeight="1" x14ac:dyDescent="0.2">
      <c r="A4805" s="287" t="s">
        <v>24</v>
      </c>
      <c r="B4805" s="99" t="str">
        <f>Obra</f>
        <v>“SERVICIO de MANTENIMIENTO de las INSTALACIONES de GAS en los ESTABLECIMIENTOS EDUCATIVOS”</v>
      </c>
      <c r="C4805" s="95"/>
      <c r="D4805" s="95"/>
      <c r="E4805" s="95"/>
      <c r="F4805" s="102" t="s">
        <v>38</v>
      </c>
      <c r="G4805" s="290">
        <f>Fecha_Base</f>
        <v>0</v>
      </c>
    </row>
    <row r="4806" spans="1:123" ht="24" customHeight="1" x14ac:dyDescent="0.2">
      <c r="A4806" s="291" t="s">
        <v>601</v>
      </c>
      <c r="B4806" s="96" t="str">
        <f>Ubicación</f>
        <v>DEPARTAMENTO JACHAL A</v>
      </c>
      <c r="C4806" s="96"/>
      <c r="D4806" s="103"/>
      <c r="E4806" s="104"/>
      <c r="F4806" s="105"/>
      <c r="G4806" s="292"/>
    </row>
    <row r="4807" spans="1:123" ht="24" customHeight="1" x14ac:dyDescent="0.2">
      <c r="A4807" s="291" t="s">
        <v>39</v>
      </c>
      <c r="B4807" s="106" t="str">
        <f>IFERROR(VALUE(LEFT(B4808,FIND(".",B4808)-1)),"")</f>
        <v/>
      </c>
      <c r="C4807" s="97" t="str">
        <f>IFERROR(VLOOKUP(B4807,Tabla_CyP,2,FALSE),"")</f>
        <v/>
      </c>
      <c r="D4807" s="97"/>
      <c r="E4807" s="104"/>
      <c r="F4807" s="105"/>
      <c r="G4807" s="292"/>
    </row>
    <row r="4808" spans="1:123" ht="24" customHeight="1" x14ac:dyDescent="0.2">
      <c r="A4808" s="291" t="s">
        <v>25</v>
      </c>
      <c r="B4808" s="107" t="str">
        <f>IFERROR(VLOOKUP(COUNTIF($A$1:A4808,"ANALISIS DE PRECIOS"),Tabla_NumeroItem,2,FALSE),"")</f>
        <v/>
      </c>
      <c r="C4808" s="97" t="str">
        <f>IFERROR(VLOOKUP(B4808,Tabla_CyP,2,FALSE),"")</f>
        <v/>
      </c>
      <c r="D4808" s="103"/>
      <c r="E4808" s="104"/>
      <c r="F4808" s="102" t="s">
        <v>26</v>
      </c>
      <c r="G4808" s="293" t="str">
        <f>IFERROR(VLOOKUP(B4808,Tabla_CyP,4,FALSE),"")</f>
        <v/>
      </c>
    </row>
    <row r="4809" spans="1:123" ht="24" customHeight="1" x14ac:dyDescent="0.2">
      <c r="A4809" s="291"/>
      <c r="B4809" s="96"/>
      <c r="C4809" s="97"/>
      <c r="D4809" s="103"/>
      <c r="E4809" s="104"/>
      <c r="F4809" s="105"/>
      <c r="G4809" s="292"/>
    </row>
    <row r="4810" spans="1:123" ht="24" customHeight="1" x14ac:dyDescent="0.2">
      <c r="A4810" s="389" t="s">
        <v>507</v>
      </c>
      <c r="B4810" s="390"/>
      <c r="C4810" s="391" t="s">
        <v>0</v>
      </c>
      <c r="D4810" s="391" t="s">
        <v>27</v>
      </c>
      <c r="E4810" s="393" t="s">
        <v>28</v>
      </c>
      <c r="F4810" s="387" t="s">
        <v>29</v>
      </c>
      <c r="G4810" s="387" t="s">
        <v>30</v>
      </c>
    </row>
    <row r="4811" spans="1:123" s="109" customFormat="1" ht="24" customHeight="1" x14ac:dyDescent="0.2">
      <c r="A4811" s="108" t="s">
        <v>508</v>
      </c>
      <c r="B4811" s="108" t="s">
        <v>509</v>
      </c>
      <c r="C4811" s="392"/>
      <c r="D4811" s="392"/>
      <c r="E4811" s="394"/>
      <c r="F4811" s="388"/>
      <c r="G4811" s="388"/>
      <c r="H4811" s="233"/>
      <c r="I4811" s="233"/>
      <c r="J4811" s="233"/>
      <c r="K4811" s="233"/>
      <c r="L4811" s="233"/>
      <c r="M4811" s="233"/>
      <c r="N4811" s="233"/>
      <c r="O4811" s="233"/>
      <c r="P4811" s="233"/>
      <c r="Q4811" s="233"/>
      <c r="R4811" s="233"/>
      <c r="S4811" s="233"/>
      <c r="T4811" s="233"/>
      <c r="U4811" s="233"/>
      <c r="V4811" s="233"/>
      <c r="W4811" s="233"/>
      <c r="X4811" s="233"/>
      <c r="Y4811" s="233"/>
      <c r="Z4811" s="233"/>
      <c r="AA4811" s="233"/>
      <c r="AB4811" s="233"/>
      <c r="AC4811" s="233"/>
      <c r="AD4811" s="233"/>
      <c r="AE4811" s="233"/>
      <c r="AF4811" s="233"/>
      <c r="AG4811" s="233"/>
      <c r="AH4811" s="233"/>
      <c r="AI4811" s="233"/>
      <c r="AJ4811" s="233"/>
      <c r="AK4811" s="233"/>
      <c r="AL4811" s="233"/>
      <c r="AM4811" s="233"/>
      <c r="AN4811" s="233"/>
      <c r="AO4811" s="233"/>
      <c r="AP4811" s="233"/>
      <c r="AQ4811" s="233"/>
      <c r="AR4811" s="233"/>
      <c r="AS4811" s="233"/>
      <c r="AT4811" s="233"/>
      <c r="AU4811" s="233"/>
      <c r="AV4811" s="233"/>
      <c r="AW4811" s="233"/>
      <c r="AX4811" s="233"/>
      <c r="AY4811" s="233"/>
      <c r="AZ4811" s="233"/>
      <c r="BA4811" s="233"/>
      <c r="BB4811" s="233"/>
      <c r="BC4811" s="233"/>
      <c r="BD4811" s="233"/>
      <c r="BE4811" s="233"/>
      <c r="BF4811" s="233"/>
      <c r="BG4811" s="233"/>
      <c r="BH4811" s="233"/>
      <c r="BI4811" s="233"/>
      <c r="BJ4811" s="233"/>
      <c r="BK4811" s="233"/>
      <c r="BL4811" s="233"/>
      <c r="BM4811" s="233"/>
      <c r="BN4811" s="233"/>
      <c r="BO4811" s="233"/>
      <c r="BP4811" s="233"/>
      <c r="BQ4811" s="233"/>
      <c r="BR4811" s="233"/>
      <c r="BS4811" s="233"/>
      <c r="BT4811" s="233"/>
      <c r="BU4811" s="233"/>
      <c r="BV4811" s="233"/>
      <c r="BW4811" s="233"/>
      <c r="BX4811" s="233"/>
      <c r="BY4811" s="233"/>
      <c r="BZ4811" s="233"/>
      <c r="CA4811" s="233"/>
      <c r="CB4811" s="233"/>
      <c r="CC4811" s="233"/>
      <c r="CD4811" s="233"/>
      <c r="CE4811" s="233"/>
      <c r="CF4811" s="233"/>
      <c r="CG4811" s="233"/>
      <c r="CH4811" s="233"/>
      <c r="CI4811" s="233"/>
      <c r="CJ4811" s="233"/>
      <c r="CK4811" s="233"/>
      <c r="CL4811" s="233"/>
      <c r="CM4811" s="233"/>
      <c r="CN4811" s="233"/>
      <c r="CO4811" s="233"/>
      <c r="CP4811" s="233"/>
      <c r="CQ4811" s="233"/>
      <c r="CR4811" s="233"/>
      <c r="CS4811" s="233"/>
      <c r="CT4811" s="233"/>
      <c r="CU4811" s="233"/>
      <c r="CV4811" s="233"/>
      <c r="CW4811" s="233"/>
      <c r="CX4811" s="233"/>
      <c r="CY4811" s="233"/>
      <c r="CZ4811" s="233"/>
      <c r="DA4811" s="233"/>
      <c r="DB4811" s="233"/>
      <c r="DC4811" s="233"/>
      <c r="DD4811" s="233"/>
      <c r="DE4811" s="233"/>
      <c r="DF4811" s="233"/>
      <c r="DG4811" s="233"/>
      <c r="DH4811" s="233"/>
      <c r="DI4811" s="233"/>
      <c r="DJ4811" s="233"/>
      <c r="DK4811" s="233"/>
      <c r="DL4811" s="233"/>
      <c r="DM4811" s="233"/>
      <c r="DN4811" s="233"/>
      <c r="DO4811" s="233"/>
      <c r="DP4811" s="233"/>
      <c r="DQ4811" s="233"/>
      <c r="DR4811" s="233"/>
      <c r="DS4811" s="233"/>
    </row>
    <row r="4812" spans="1:123" ht="24" customHeight="1" x14ac:dyDescent="0.2">
      <c r="A4812" s="369"/>
      <c r="B4812" s="110"/>
      <c r="C4812" s="367" t="s">
        <v>604</v>
      </c>
      <c r="D4812" s="111"/>
      <c r="E4812" s="112"/>
      <c r="F4812" s="113"/>
      <c r="G4812" s="295"/>
    </row>
    <row r="4813" spans="1:123" s="232" customFormat="1" ht="24" customHeight="1" x14ac:dyDescent="0.2">
      <c r="A4813" s="229" t="str">
        <f t="shared" ref="A4813:A4826" si="1443">IFERROR(VLOOKUP(C4813,Tabla_Insumos,4,FALSE),"")</f>
        <v/>
      </c>
      <c r="B4813" s="227" t="str">
        <f t="shared" ref="B4813:B4826" si="1444">IFERROR(VLOOKUP(C4813,Tabla_Insumos,5,FALSE),"")</f>
        <v/>
      </c>
      <c r="C4813" s="228"/>
      <c r="D4813" s="229" t="str">
        <f t="shared" ref="D4813:D4826" si="1445">IFERROR(VLOOKUP(C4813,Tabla_Insumos,2,FALSE),"")</f>
        <v/>
      </c>
      <c r="E4813" s="230"/>
      <c r="F4813" s="231">
        <f t="shared" ref="F4813:F4826" si="1446">IFERROR(VLOOKUP(C4813,Tabla_Insumos,3,FALSE),0)</f>
        <v>0</v>
      </c>
      <c r="G4813" s="296">
        <f>ROUND(E4813*F4813,2)</f>
        <v>0</v>
      </c>
    </row>
    <row r="4814" spans="1:123" s="232" customFormat="1" ht="24" customHeight="1" x14ac:dyDescent="0.2">
      <c r="A4814" s="229" t="str">
        <f t="shared" si="1443"/>
        <v/>
      </c>
      <c r="B4814" s="227" t="str">
        <f t="shared" si="1444"/>
        <v/>
      </c>
      <c r="C4814" s="228"/>
      <c r="D4814" s="229" t="str">
        <f t="shared" si="1445"/>
        <v/>
      </c>
      <c r="E4814" s="230"/>
      <c r="F4814" s="231">
        <f t="shared" si="1446"/>
        <v>0</v>
      </c>
      <c r="G4814" s="296">
        <f t="shared" ref="G4814:G4826" si="1447">ROUND(E4814*F4814,2)</f>
        <v>0</v>
      </c>
    </row>
    <row r="4815" spans="1:123" s="232" customFormat="1" ht="24" customHeight="1" x14ac:dyDescent="0.2">
      <c r="A4815" s="229" t="str">
        <f t="shared" si="1443"/>
        <v/>
      </c>
      <c r="B4815" s="227" t="str">
        <f t="shared" si="1444"/>
        <v/>
      </c>
      <c r="C4815" s="228"/>
      <c r="D4815" s="229" t="str">
        <f t="shared" si="1445"/>
        <v/>
      </c>
      <c r="E4815" s="230"/>
      <c r="F4815" s="231">
        <f t="shared" si="1446"/>
        <v>0</v>
      </c>
      <c r="G4815" s="296">
        <f t="shared" si="1447"/>
        <v>0</v>
      </c>
    </row>
    <row r="4816" spans="1:123" s="232" customFormat="1" ht="24" customHeight="1" x14ac:dyDescent="0.2">
      <c r="A4816" s="229" t="str">
        <f t="shared" si="1443"/>
        <v/>
      </c>
      <c r="B4816" s="227" t="str">
        <f t="shared" si="1444"/>
        <v/>
      </c>
      <c r="C4816" s="228"/>
      <c r="D4816" s="229" t="str">
        <f t="shared" si="1445"/>
        <v/>
      </c>
      <c r="E4816" s="230"/>
      <c r="F4816" s="231">
        <f t="shared" si="1446"/>
        <v>0</v>
      </c>
      <c r="G4816" s="296">
        <f t="shared" si="1447"/>
        <v>0</v>
      </c>
    </row>
    <row r="4817" spans="1:7" s="232" customFormat="1" ht="24" customHeight="1" x14ac:dyDescent="0.2">
      <c r="A4817" s="229" t="str">
        <f t="shared" si="1443"/>
        <v/>
      </c>
      <c r="B4817" s="227" t="str">
        <f t="shared" si="1444"/>
        <v/>
      </c>
      <c r="C4817" s="228"/>
      <c r="D4817" s="229" t="str">
        <f t="shared" si="1445"/>
        <v/>
      </c>
      <c r="E4817" s="230"/>
      <c r="F4817" s="231">
        <f t="shared" si="1446"/>
        <v>0</v>
      </c>
      <c r="G4817" s="296">
        <f t="shared" si="1447"/>
        <v>0</v>
      </c>
    </row>
    <row r="4818" spans="1:7" s="232" customFormat="1" ht="24" customHeight="1" x14ac:dyDescent="0.2">
      <c r="A4818" s="229" t="str">
        <f t="shared" si="1443"/>
        <v/>
      </c>
      <c r="B4818" s="227" t="str">
        <f t="shared" si="1444"/>
        <v/>
      </c>
      <c r="C4818" s="228"/>
      <c r="D4818" s="229" t="str">
        <f t="shared" si="1445"/>
        <v/>
      </c>
      <c r="E4818" s="230"/>
      <c r="F4818" s="231">
        <f t="shared" si="1446"/>
        <v>0</v>
      </c>
      <c r="G4818" s="296">
        <f t="shared" si="1447"/>
        <v>0</v>
      </c>
    </row>
    <row r="4819" spans="1:7" s="232" customFormat="1" ht="24" customHeight="1" x14ac:dyDescent="0.2">
      <c r="A4819" s="229" t="str">
        <f t="shared" si="1443"/>
        <v/>
      </c>
      <c r="B4819" s="227" t="str">
        <f t="shared" si="1444"/>
        <v/>
      </c>
      <c r="C4819" s="228"/>
      <c r="D4819" s="229" t="str">
        <f t="shared" si="1445"/>
        <v/>
      </c>
      <c r="E4819" s="230"/>
      <c r="F4819" s="231">
        <f t="shared" si="1446"/>
        <v>0</v>
      </c>
      <c r="G4819" s="296">
        <f t="shared" si="1447"/>
        <v>0</v>
      </c>
    </row>
    <row r="4820" spans="1:7" s="232" customFormat="1" ht="24" customHeight="1" x14ac:dyDescent="0.2">
      <c r="A4820" s="229" t="str">
        <f t="shared" si="1443"/>
        <v/>
      </c>
      <c r="B4820" s="227" t="str">
        <f t="shared" si="1444"/>
        <v/>
      </c>
      <c r="C4820" s="228"/>
      <c r="D4820" s="229" t="str">
        <f t="shared" si="1445"/>
        <v/>
      </c>
      <c r="E4820" s="230"/>
      <c r="F4820" s="231">
        <f t="shared" si="1446"/>
        <v>0</v>
      </c>
      <c r="G4820" s="296">
        <f t="shared" si="1447"/>
        <v>0</v>
      </c>
    </row>
    <row r="4821" spans="1:7" s="232" customFormat="1" ht="24" customHeight="1" x14ac:dyDescent="0.2">
      <c r="A4821" s="229" t="str">
        <f t="shared" si="1443"/>
        <v/>
      </c>
      <c r="B4821" s="227" t="str">
        <f t="shared" si="1444"/>
        <v/>
      </c>
      <c r="C4821" s="228"/>
      <c r="D4821" s="229" t="str">
        <f t="shared" si="1445"/>
        <v/>
      </c>
      <c r="E4821" s="230"/>
      <c r="F4821" s="231">
        <f t="shared" si="1446"/>
        <v>0</v>
      </c>
      <c r="G4821" s="296">
        <f t="shared" si="1447"/>
        <v>0</v>
      </c>
    </row>
    <row r="4822" spans="1:7" s="232" customFormat="1" ht="24" customHeight="1" x14ac:dyDescent="0.2">
      <c r="A4822" s="229" t="str">
        <f t="shared" si="1443"/>
        <v/>
      </c>
      <c r="B4822" s="227" t="str">
        <f t="shared" si="1444"/>
        <v/>
      </c>
      <c r="C4822" s="228"/>
      <c r="D4822" s="229" t="str">
        <f t="shared" si="1445"/>
        <v/>
      </c>
      <c r="E4822" s="230"/>
      <c r="F4822" s="231">
        <f t="shared" si="1446"/>
        <v>0</v>
      </c>
      <c r="G4822" s="296">
        <f t="shared" si="1447"/>
        <v>0</v>
      </c>
    </row>
    <row r="4823" spans="1:7" s="232" customFormat="1" ht="24" customHeight="1" x14ac:dyDescent="0.2">
      <c r="A4823" s="229" t="str">
        <f t="shared" si="1443"/>
        <v/>
      </c>
      <c r="B4823" s="227" t="str">
        <f t="shared" si="1444"/>
        <v/>
      </c>
      <c r="C4823" s="228"/>
      <c r="D4823" s="229" t="str">
        <f t="shared" si="1445"/>
        <v/>
      </c>
      <c r="E4823" s="230"/>
      <c r="F4823" s="231">
        <f t="shared" si="1446"/>
        <v>0</v>
      </c>
      <c r="G4823" s="296">
        <f t="shared" si="1447"/>
        <v>0</v>
      </c>
    </row>
    <row r="4824" spans="1:7" s="232" customFormat="1" ht="24" customHeight="1" x14ac:dyDescent="0.2">
      <c r="A4824" s="229" t="str">
        <f t="shared" si="1443"/>
        <v/>
      </c>
      <c r="B4824" s="227" t="str">
        <f t="shared" si="1444"/>
        <v/>
      </c>
      <c r="C4824" s="228"/>
      <c r="D4824" s="229" t="str">
        <f t="shared" si="1445"/>
        <v/>
      </c>
      <c r="E4824" s="230"/>
      <c r="F4824" s="231">
        <f t="shared" si="1446"/>
        <v>0</v>
      </c>
      <c r="G4824" s="296">
        <f t="shared" si="1447"/>
        <v>0</v>
      </c>
    </row>
    <row r="4825" spans="1:7" s="232" customFormat="1" ht="24" customHeight="1" x14ac:dyDescent="0.2">
      <c r="A4825" s="229" t="str">
        <f t="shared" si="1443"/>
        <v/>
      </c>
      <c r="B4825" s="227" t="str">
        <f t="shared" si="1444"/>
        <v/>
      </c>
      <c r="C4825" s="228"/>
      <c r="D4825" s="229" t="str">
        <f t="shared" si="1445"/>
        <v/>
      </c>
      <c r="E4825" s="230"/>
      <c r="F4825" s="231">
        <f t="shared" si="1446"/>
        <v>0</v>
      </c>
      <c r="G4825" s="296">
        <f t="shared" si="1447"/>
        <v>0</v>
      </c>
    </row>
    <row r="4826" spans="1:7" s="232" customFormat="1" ht="24" customHeight="1" x14ac:dyDescent="0.2">
      <c r="A4826" s="229" t="str">
        <f t="shared" si="1443"/>
        <v/>
      </c>
      <c r="B4826" s="227" t="str">
        <f t="shared" si="1444"/>
        <v/>
      </c>
      <c r="C4826" s="228"/>
      <c r="D4826" s="229" t="str">
        <f t="shared" si="1445"/>
        <v/>
      </c>
      <c r="E4826" s="230"/>
      <c r="F4826" s="231">
        <f t="shared" si="1446"/>
        <v>0</v>
      </c>
      <c r="G4826" s="296">
        <f t="shared" si="1447"/>
        <v>0</v>
      </c>
    </row>
    <row r="4827" spans="1:7" ht="24" customHeight="1" x14ac:dyDescent="0.2">
      <c r="A4827" s="297"/>
      <c r="B4827" s="97"/>
      <c r="C4827" s="97"/>
      <c r="D4827" s="103"/>
      <c r="E4827" s="104"/>
      <c r="F4827" s="368" t="s">
        <v>31</v>
      </c>
      <c r="G4827" s="298">
        <f>SUBTOTAL(9,G4813:G4826)</f>
        <v>0</v>
      </c>
    </row>
    <row r="4828" spans="1:7" ht="24" customHeight="1" x14ac:dyDescent="0.2">
      <c r="A4828" s="297"/>
      <c r="B4828" s="97"/>
      <c r="C4828" s="366" t="s">
        <v>605</v>
      </c>
      <c r="D4828" s="103"/>
      <c r="E4828" s="104"/>
      <c r="F4828" s="105"/>
      <c r="G4828" s="299"/>
    </row>
    <row r="4829" spans="1:7" s="232" customFormat="1" ht="24" customHeight="1" x14ac:dyDescent="0.2">
      <c r="A4829" s="229" t="str">
        <f t="shared" ref="A4829:A4836" si="1448">IFERROR(VLOOKUP(C4829,Tabla_Insumos,4,FALSE),"")</f>
        <v/>
      </c>
      <c r="B4829" s="227">
        <f t="shared" ref="B4829:B4836" si="1449">IFERROR(VLOOKUP(A4829,Tabla_Indices,5,FALSE),"")</f>
        <v>0</v>
      </c>
      <c r="C4829" s="228"/>
      <c r="D4829" s="229" t="str">
        <f t="shared" ref="D4829:D4836" si="1450">IFERROR(VLOOKUP(C4829,Tabla_Insumos,2,FALSE),"")</f>
        <v/>
      </c>
      <c r="E4829" s="230"/>
      <c r="F4829" s="231">
        <f t="shared" ref="F4829:F4836" si="1451">IFERROR(VLOOKUP(C4829,Tabla_Insumos,3,FALSE),0)</f>
        <v>0</v>
      </c>
      <c r="G4829" s="296">
        <f>ROUND(E4829*F4829,2)</f>
        <v>0</v>
      </c>
    </row>
    <row r="4830" spans="1:7" s="232" customFormat="1" ht="24" customHeight="1" x14ac:dyDescent="0.2">
      <c r="A4830" s="229" t="str">
        <f t="shared" si="1448"/>
        <v/>
      </c>
      <c r="B4830" s="227">
        <f t="shared" si="1449"/>
        <v>0</v>
      </c>
      <c r="C4830" s="228"/>
      <c r="D4830" s="229" t="str">
        <f t="shared" si="1450"/>
        <v/>
      </c>
      <c r="E4830" s="230"/>
      <c r="F4830" s="231">
        <f t="shared" si="1451"/>
        <v>0</v>
      </c>
      <c r="G4830" s="296">
        <f>ROUND(E4830*F4830,2)</f>
        <v>0</v>
      </c>
    </row>
    <row r="4831" spans="1:7" s="232" customFormat="1" ht="24" customHeight="1" x14ac:dyDescent="0.2">
      <c r="A4831" s="229" t="str">
        <f t="shared" si="1448"/>
        <v/>
      </c>
      <c r="B4831" s="227">
        <f t="shared" si="1449"/>
        <v>0</v>
      </c>
      <c r="C4831" s="228"/>
      <c r="D4831" s="229" t="str">
        <f t="shared" si="1450"/>
        <v/>
      </c>
      <c r="E4831" s="230"/>
      <c r="F4831" s="231">
        <f t="shared" si="1451"/>
        <v>0</v>
      </c>
      <c r="G4831" s="296">
        <f t="shared" ref="G4831:G4836" si="1452">ROUND(E4831*F4831,2)</f>
        <v>0</v>
      </c>
    </row>
    <row r="4832" spans="1:7" s="232" customFormat="1" ht="24" customHeight="1" x14ac:dyDescent="0.2">
      <c r="A4832" s="229" t="str">
        <f t="shared" si="1448"/>
        <v/>
      </c>
      <c r="B4832" s="227">
        <f t="shared" si="1449"/>
        <v>0</v>
      </c>
      <c r="C4832" s="228"/>
      <c r="D4832" s="229" t="str">
        <f t="shared" si="1450"/>
        <v/>
      </c>
      <c r="E4832" s="230"/>
      <c r="F4832" s="231">
        <f t="shared" si="1451"/>
        <v>0</v>
      </c>
      <c r="G4832" s="296">
        <f t="shared" si="1452"/>
        <v>0</v>
      </c>
    </row>
    <row r="4833" spans="1:7" s="232" customFormat="1" ht="24" customHeight="1" x14ac:dyDescent="0.2">
      <c r="A4833" s="229" t="str">
        <f t="shared" si="1448"/>
        <v/>
      </c>
      <c r="B4833" s="227">
        <f t="shared" si="1449"/>
        <v>0</v>
      </c>
      <c r="C4833" s="228"/>
      <c r="D4833" s="229" t="str">
        <f t="shared" si="1450"/>
        <v/>
      </c>
      <c r="E4833" s="230"/>
      <c r="F4833" s="231">
        <f t="shared" si="1451"/>
        <v>0</v>
      </c>
      <c r="G4833" s="296">
        <f t="shared" si="1452"/>
        <v>0</v>
      </c>
    </row>
    <row r="4834" spans="1:7" s="232" customFormat="1" ht="24" customHeight="1" x14ac:dyDescent="0.2">
      <c r="A4834" s="229" t="str">
        <f t="shared" si="1448"/>
        <v/>
      </c>
      <c r="B4834" s="227">
        <f t="shared" si="1449"/>
        <v>0</v>
      </c>
      <c r="C4834" s="228"/>
      <c r="D4834" s="229" t="str">
        <f t="shared" si="1450"/>
        <v/>
      </c>
      <c r="E4834" s="230"/>
      <c r="F4834" s="231">
        <f t="shared" si="1451"/>
        <v>0</v>
      </c>
      <c r="G4834" s="296">
        <f t="shared" si="1452"/>
        <v>0</v>
      </c>
    </row>
    <row r="4835" spans="1:7" s="232" customFormat="1" ht="24" customHeight="1" x14ac:dyDescent="0.2">
      <c r="A4835" s="229" t="str">
        <f t="shared" si="1448"/>
        <v/>
      </c>
      <c r="B4835" s="227">
        <f t="shared" si="1449"/>
        <v>0</v>
      </c>
      <c r="C4835" s="228"/>
      <c r="D4835" s="229" t="str">
        <f t="shared" si="1450"/>
        <v/>
      </c>
      <c r="E4835" s="230"/>
      <c r="F4835" s="231">
        <f t="shared" si="1451"/>
        <v>0</v>
      </c>
      <c r="G4835" s="296">
        <f t="shared" si="1452"/>
        <v>0</v>
      </c>
    </row>
    <row r="4836" spans="1:7" s="232" customFormat="1" ht="24" customHeight="1" x14ac:dyDescent="0.2">
      <c r="A4836" s="229" t="str">
        <f t="shared" si="1448"/>
        <v/>
      </c>
      <c r="B4836" s="227">
        <f t="shared" si="1449"/>
        <v>0</v>
      </c>
      <c r="C4836" s="228"/>
      <c r="D4836" s="229" t="str">
        <f t="shared" si="1450"/>
        <v/>
      </c>
      <c r="E4836" s="230"/>
      <c r="F4836" s="231">
        <f t="shared" si="1451"/>
        <v>0</v>
      </c>
      <c r="G4836" s="296">
        <f t="shared" si="1452"/>
        <v>0</v>
      </c>
    </row>
    <row r="4837" spans="1:7" ht="24" customHeight="1" x14ac:dyDescent="0.2">
      <c r="A4837" s="297"/>
      <c r="B4837" s="97"/>
      <c r="C4837" s="97"/>
      <c r="D4837" s="103"/>
      <c r="E4837" s="104"/>
      <c r="F4837" s="368" t="s">
        <v>32</v>
      </c>
      <c r="G4837" s="298">
        <f>SUBTOTAL(9,G4829:G4836)</f>
        <v>0</v>
      </c>
    </row>
    <row r="4838" spans="1:7" ht="24" customHeight="1" x14ac:dyDescent="0.2">
      <c r="A4838" s="297"/>
      <c r="B4838" s="97"/>
      <c r="C4838" s="366" t="s">
        <v>606</v>
      </c>
      <c r="D4838" s="103"/>
      <c r="E4838" s="104"/>
      <c r="F4838" s="105"/>
      <c r="G4838" s="299"/>
    </row>
    <row r="4839" spans="1:7" s="232" customFormat="1" ht="24" customHeight="1" x14ac:dyDescent="0.2">
      <c r="A4839" s="229" t="str">
        <f t="shared" ref="A4839:A4847" si="1453">IFERROR(VLOOKUP(C4839,Tabla_Insumos,4,FALSE),"")</f>
        <v/>
      </c>
      <c r="B4839" s="227" t="str">
        <f t="shared" ref="B4839:B4847" si="1454">IFERROR(VLOOKUP(C4839,Tabla_Insumos,5,FALSE),"")</f>
        <v/>
      </c>
      <c r="C4839" s="228"/>
      <c r="D4839" s="229" t="str">
        <f t="shared" ref="D4839:D4847" si="1455">IFERROR(VLOOKUP(C4839,Tabla_Insumos,2,FALSE),"")</f>
        <v/>
      </c>
      <c r="E4839" s="230"/>
      <c r="F4839" s="231">
        <f t="shared" ref="F4839:F4847" si="1456">IFERROR(VLOOKUP(C4839,Tabla_Insumos,3,FALSE),0)</f>
        <v>0</v>
      </c>
      <c r="G4839" s="296">
        <f t="shared" ref="G4839:G4847" si="1457">ROUND(E4839*F4839,2)</f>
        <v>0</v>
      </c>
    </row>
    <row r="4840" spans="1:7" s="232" customFormat="1" ht="24" customHeight="1" x14ac:dyDescent="0.2">
      <c r="A4840" s="229" t="str">
        <f t="shared" si="1453"/>
        <v/>
      </c>
      <c r="B4840" s="227" t="str">
        <f t="shared" si="1454"/>
        <v/>
      </c>
      <c r="C4840" s="228"/>
      <c r="D4840" s="229" t="str">
        <f t="shared" si="1455"/>
        <v/>
      </c>
      <c r="E4840" s="230"/>
      <c r="F4840" s="231">
        <f t="shared" si="1456"/>
        <v>0</v>
      </c>
      <c r="G4840" s="296">
        <f t="shared" si="1457"/>
        <v>0</v>
      </c>
    </row>
    <row r="4841" spans="1:7" s="232" customFormat="1" ht="24" customHeight="1" x14ac:dyDescent="0.2">
      <c r="A4841" s="229" t="str">
        <f t="shared" si="1453"/>
        <v/>
      </c>
      <c r="B4841" s="227" t="str">
        <f t="shared" si="1454"/>
        <v/>
      </c>
      <c r="C4841" s="228"/>
      <c r="D4841" s="229" t="str">
        <f t="shared" si="1455"/>
        <v/>
      </c>
      <c r="E4841" s="230"/>
      <c r="F4841" s="231">
        <f t="shared" si="1456"/>
        <v>0</v>
      </c>
      <c r="G4841" s="296">
        <f t="shared" si="1457"/>
        <v>0</v>
      </c>
    </row>
    <row r="4842" spans="1:7" s="232" customFormat="1" ht="24" customHeight="1" x14ac:dyDescent="0.2">
      <c r="A4842" s="229" t="str">
        <f t="shared" si="1453"/>
        <v/>
      </c>
      <c r="B4842" s="227" t="str">
        <f t="shared" si="1454"/>
        <v/>
      </c>
      <c r="C4842" s="228"/>
      <c r="D4842" s="229" t="str">
        <f t="shared" si="1455"/>
        <v/>
      </c>
      <c r="E4842" s="230"/>
      <c r="F4842" s="231">
        <f t="shared" si="1456"/>
        <v>0</v>
      </c>
      <c r="G4842" s="296">
        <f t="shared" si="1457"/>
        <v>0</v>
      </c>
    </row>
    <row r="4843" spans="1:7" s="232" customFormat="1" ht="24" customHeight="1" x14ac:dyDescent="0.2">
      <c r="A4843" s="229" t="str">
        <f t="shared" si="1453"/>
        <v/>
      </c>
      <c r="B4843" s="227" t="str">
        <f t="shared" si="1454"/>
        <v/>
      </c>
      <c r="C4843" s="228"/>
      <c r="D4843" s="229" t="str">
        <f t="shared" si="1455"/>
        <v/>
      </c>
      <c r="E4843" s="230"/>
      <c r="F4843" s="231">
        <f t="shared" si="1456"/>
        <v>0</v>
      </c>
      <c r="G4843" s="296">
        <f t="shared" si="1457"/>
        <v>0</v>
      </c>
    </row>
    <row r="4844" spans="1:7" s="232" customFormat="1" ht="24" customHeight="1" x14ac:dyDescent="0.2">
      <c r="A4844" s="229" t="str">
        <f t="shared" si="1453"/>
        <v/>
      </c>
      <c r="B4844" s="227" t="str">
        <f t="shared" si="1454"/>
        <v/>
      </c>
      <c r="C4844" s="228"/>
      <c r="D4844" s="229" t="str">
        <f t="shared" si="1455"/>
        <v/>
      </c>
      <c r="E4844" s="230"/>
      <c r="F4844" s="231">
        <f t="shared" si="1456"/>
        <v>0</v>
      </c>
      <c r="G4844" s="296">
        <f t="shared" si="1457"/>
        <v>0</v>
      </c>
    </row>
    <row r="4845" spans="1:7" s="232" customFormat="1" ht="24" customHeight="1" x14ac:dyDescent="0.2">
      <c r="A4845" s="229" t="str">
        <f t="shared" si="1453"/>
        <v/>
      </c>
      <c r="B4845" s="227" t="str">
        <f t="shared" si="1454"/>
        <v/>
      </c>
      <c r="C4845" s="228"/>
      <c r="D4845" s="229" t="str">
        <f t="shared" si="1455"/>
        <v/>
      </c>
      <c r="E4845" s="230"/>
      <c r="F4845" s="231">
        <f t="shared" si="1456"/>
        <v>0</v>
      </c>
      <c r="G4845" s="296">
        <f t="shared" si="1457"/>
        <v>0</v>
      </c>
    </row>
    <row r="4846" spans="1:7" s="232" customFormat="1" ht="24" customHeight="1" x14ac:dyDescent="0.2">
      <c r="A4846" s="229" t="str">
        <f t="shared" si="1453"/>
        <v/>
      </c>
      <c r="B4846" s="227" t="str">
        <f t="shared" si="1454"/>
        <v/>
      </c>
      <c r="C4846" s="228"/>
      <c r="D4846" s="229" t="str">
        <f t="shared" si="1455"/>
        <v/>
      </c>
      <c r="E4846" s="230"/>
      <c r="F4846" s="231">
        <f t="shared" si="1456"/>
        <v>0</v>
      </c>
      <c r="G4846" s="296">
        <f t="shared" si="1457"/>
        <v>0</v>
      </c>
    </row>
    <row r="4847" spans="1:7" s="232" customFormat="1" ht="24" customHeight="1" x14ac:dyDescent="0.2">
      <c r="A4847" s="229" t="str">
        <f t="shared" si="1453"/>
        <v/>
      </c>
      <c r="B4847" s="227" t="str">
        <f t="shared" si="1454"/>
        <v/>
      </c>
      <c r="C4847" s="228"/>
      <c r="D4847" s="229" t="str">
        <f t="shared" si="1455"/>
        <v/>
      </c>
      <c r="E4847" s="230"/>
      <c r="F4847" s="231">
        <f t="shared" si="1456"/>
        <v>0</v>
      </c>
      <c r="G4847" s="296">
        <f t="shared" si="1457"/>
        <v>0</v>
      </c>
    </row>
    <row r="4848" spans="1:7" ht="24" customHeight="1" x14ac:dyDescent="0.2">
      <c r="A4848" s="300"/>
      <c r="B4848" s="103"/>
      <c r="C4848" s="97"/>
      <c r="D4848" s="103"/>
      <c r="E4848" s="104"/>
      <c r="F4848" s="368" t="s">
        <v>33</v>
      </c>
      <c r="G4848" s="298">
        <f>SUBTOTAL(9,G4839:G4847)</f>
        <v>0</v>
      </c>
    </row>
    <row r="4849" spans="1:123" ht="24" customHeight="1" x14ac:dyDescent="0.2">
      <c r="A4849" s="301"/>
      <c r="B4849" s="103"/>
      <c r="C4849" s="97"/>
      <c r="D4849" s="103"/>
      <c r="E4849" s="104"/>
      <c r="F4849" s="105"/>
      <c r="G4849" s="299"/>
    </row>
    <row r="4850" spans="1:123" ht="24" customHeight="1" x14ac:dyDescent="0.2">
      <c r="A4850" s="302" t="str">
        <f>B4808</f>
        <v/>
      </c>
      <c r="B4850" s="303" t="str">
        <f>C4808</f>
        <v/>
      </c>
      <c r="C4850" s="111"/>
      <c r="D4850" s="111" t="s">
        <v>34</v>
      </c>
      <c r="E4850" s="112"/>
      <c r="F4850" s="305" t="s">
        <v>35</v>
      </c>
      <c r="G4850" s="304">
        <f>SUBTOTAL(9,G4813:G4849)</f>
        <v>0</v>
      </c>
    </row>
    <row r="4852" spans="1:123" ht="24" customHeight="1" x14ac:dyDescent="0.2">
      <c r="A4852" s="284" t="s">
        <v>37</v>
      </c>
      <c r="B4852" s="285"/>
      <c r="C4852" s="285"/>
      <c r="D4852" s="285"/>
      <c r="E4852" s="285"/>
      <c r="F4852" s="285"/>
      <c r="G4852" s="286"/>
    </row>
    <row r="4853" spans="1:123" ht="24" customHeight="1" x14ac:dyDescent="0.2">
      <c r="A4853" s="287" t="s">
        <v>602</v>
      </c>
      <c r="B4853" s="99" t="str">
        <f>Comitente</f>
        <v>DIRECCION PROVINCIAL REDES DE GAS</v>
      </c>
      <c r="C4853" s="94"/>
      <c r="D4853" s="100"/>
      <c r="E4853" s="100"/>
      <c r="F4853" s="101"/>
      <c r="G4853" s="288"/>
    </row>
    <row r="4854" spans="1:123" ht="24" customHeight="1" x14ac:dyDescent="0.2">
      <c r="A4854" s="287" t="s">
        <v>603</v>
      </c>
      <c r="B4854" s="99">
        <f>Contratista</f>
        <v>0</v>
      </c>
      <c r="C4854" s="95"/>
      <c r="D4854" s="95"/>
      <c r="E4854" s="95"/>
      <c r="F4854" s="102"/>
      <c r="G4854" s="289"/>
    </row>
    <row r="4855" spans="1:123" ht="24" customHeight="1" x14ac:dyDescent="0.2">
      <c r="A4855" s="287" t="s">
        <v>24</v>
      </c>
      <c r="B4855" s="99" t="str">
        <f>Obra</f>
        <v>“SERVICIO de MANTENIMIENTO de las INSTALACIONES de GAS en los ESTABLECIMIENTOS EDUCATIVOS”</v>
      </c>
      <c r="C4855" s="95"/>
      <c r="D4855" s="95"/>
      <c r="E4855" s="95"/>
      <c r="F4855" s="102" t="s">
        <v>38</v>
      </c>
      <c r="G4855" s="290">
        <f>Fecha_Base</f>
        <v>0</v>
      </c>
    </row>
    <row r="4856" spans="1:123" ht="24" customHeight="1" x14ac:dyDescent="0.2">
      <c r="A4856" s="291" t="s">
        <v>601</v>
      </c>
      <c r="B4856" s="96" t="str">
        <f>Ubicación</f>
        <v>DEPARTAMENTO JACHAL A</v>
      </c>
      <c r="C4856" s="96"/>
      <c r="D4856" s="103"/>
      <c r="E4856" s="104"/>
      <c r="F4856" s="105"/>
      <c r="G4856" s="292"/>
    </row>
    <row r="4857" spans="1:123" ht="24" customHeight="1" x14ac:dyDescent="0.2">
      <c r="A4857" s="291" t="s">
        <v>39</v>
      </c>
      <c r="B4857" s="106" t="str">
        <f>IFERROR(VALUE(LEFT(B4858,FIND(".",B4858)-1)),"")</f>
        <v/>
      </c>
      <c r="C4857" s="97" t="str">
        <f>IFERROR(VLOOKUP(B4857,Tabla_CyP,2,FALSE),"")</f>
        <v/>
      </c>
      <c r="D4857" s="97"/>
      <c r="E4857" s="104"/>
      <c r="F4857" s="105"/>
      <c r="G4857" s="292"/>
    </row>
    <row r="4858" spans="1:123" ht="24" customHeight="1" x14ac:dyDescent="0.2">
      <c r="A4858" s="291" t="s">
        <v>25</v>
      </c>
      <c r="B4858" s="107" t="str">
        <f>IFERROR(VLOOKUP(COUNTIF($A$1:A4858,"ANALISIS DE PRECIOS"),Tabla_NumeroItem,2,FALSE),"")</f>
        <v/>
      </c>
      <c r="C4858" s="97" t="str">
        <f>IFERROR(VLOOKUP(B4858,Tabla_CyP,2,FALSE),"")</f>
        <v/>
      </c>
      <c r="D4858" s="103"/>
      <c r="E4858" s="104"/>
      <c r="F4858" s="102" t="s">
        <v>26</v>
      </c>
      <c r="G4858" s="293" t="str">
        <f>IFERROR(VLOOKUP(B4858,Tabla_CyP,4,FALSE),"")</f>
        <v/>
      </c>
    </row>
    <row r="4859" spans="1:123" ht="24" customHeight="1" x14ac:dyDescent="0.2">
      <c r="A4859" s="291"/>
      <c r="B4859" s="96"/>
      <c r="C4859" s="97"/>
      <c r="D4859" s="103"/>
      <c r="E4859" s="104"/>
      <c r="F4859" s="105"/>
      <c r="G4859" s="292"/>
    </row>
    <row r="4860" spans="1:123" ht="24" customHeight="1" x14ac:dyDescent="0.2">
      <c r="A4860" s="389" t="s">
        <v>507</v>
      </c>
      <c r="B4860" s="390"/>
      <c r="C4860" s="391" t="s">
        <v>0</v>
      </c>
      <c r="D4860" s="391" t="s">
        <v>27</v>
      </c>
      <c r="E4860" s="393" t="s">
        <v>28</v>
      </c>
      <c r="F4860" s="387" t="s">
        <v>29</v>
      </c>
      <c r="G4860" s="387" t="s">
        <v>30</v>
      </c>
    </row>
    <row r="4861" spans="1:123" s="109" customFormat="1" ht="24" customHeight="1" x14ac:dyDescent="0.2">
      <c r="A4861" s="108" t="s">
        <v>508</v>
      </c>
      <c r="B4861" s="108" t="s">
        <v>509</v>
      </c>
      <c r="C4861" s="392"/>
      <c r="D4861" s="392"/>
      <c r="E4861" s="394"/>
      <c r="F4861" s="388"/>
      <c r="G4861" s="388"/>
      <c r="H4861" s="233"/>
      <c r="I4861" s="233"/>
      <c r="J4861" s="233"/>
      <c r="K4861" s="233"/>
      <c r="L4861" s="233"/>
      <c r="M4861" s="233"/>
      <c r="N4861" s="233"/>
      <c r="O4861" s="233"/>
      <c r="P4861" s="233"/>
      <c r="Q4861" s="233"/>
      <c r="R4861" s="233"/>
      <c r="S4861" s="233"/>
      <c r="T4861" s="233"/>
      <c r="U4861" s="233"/>
      <c r="V4861" s="233"/>
      <c r="W4861" s="233"/>
      <c r="X4861" s="233"/>
      <c r="Y4861" s="233"/>
      <c r="Z4861" s="233"/>
      <c r="AA4861" s="233"/>
      <c r="AB4861" s="233"/>
      <c r="AC4861" s="233"/>
      <c r="AD4861" s="233"/>
      <c r="AE4861" s="233"/>
      <c r="AF4861" s="233"/>
      <c r="AG4861" s="233"/>
      <c r="AH4861" s="233"/>
      <c r="AI4861" s="233"/>
      <c r="AJ4861" s="233"/>
      <c r="AK4861" s="233"/>
      <c r="AL4861" s="233"/>
      <c r="AM4861" s="233"/>
      <c r="AN4861" s="233"/>
      <c r="AO4861" s="233"/>
      <c r="AP4861" s="233"/>
      <c r="AQ4861" s="233"/>
      <c r="AR4861" s="233"/>
      <c r="AS4861" s="233"/>
      <c r="AT4861" s="233"/>
      <c r="AU4861" s="233"/>
      <c r="AV4861" s="233"/>
      <c r="AW4861" s="233"/>
      <c r="AX4861" s="233"/>
      <c r="AY4861" s="233"/>
      <c r="AZ4861" s="233"/>
      <c r="BA4861" s="233"/>
      <c r="BB4861" s="233"/>
      <c r="BC4861" s="233"/>
      <c r="BD4861" s="233"/>
      <c r="BE4861" s="233"/>
      <c r="BF4861" s="233"/>
      <c r="BG4861" s="233"/>
      <c r="BH4861" s="233"/>
      <c r="BI4861" s="233"/>
      <c r="BJ4861" s="233"/>
      <c r="BK4861" s="233"/>
      <c r="BL4861" s="233"/>
      <c r="BM4861" s="233"/>
      <c r="BN4861" s="233"/>
      <c r="BO4861" s="233"/>
      <c r="BP4861" s="233"/>
      <c r="BQ4861" s="233"/>
      <c r="BR4861" s="233"/>
      <c r="BS4861" s="233"/>
      <c r="BT4861" s="233"/>
      <c r="BU4861" s="233"/>
      <c r="BV4861" s="233"/>
      <c r="BW4861" s="233"/>
      <c r="BX4861" s="233"/>
      <c r="BY4861" s="233"/>
      <c r="BZ4861" s="233"/>
      <c r="CA4861" s="233"/>
      <c r="CB4861" s="233"/>
      <c r="CC4861" s="233"/>
      <c r="CD4861" s="233"/>
      <c r="CE4861" s="233"/>
      <c r="CF4861" s="233"/>
      <c r="CG4861" s="233"/>
      <c r="CH4861" s="233"/>
      <c r="CI4861" s="233"/>
      <c r="CJ4861" s="233"/>
      <c r="CK4861" s="233"/>
      <c r="CL4861" s="233"/>
      <c r="CM4861" s="233"/>
      <c r="CN4861" s="233"/>
      <c r="CO4861" s="233"/>
      <c r="CP4861" s="233"/>
      <c r="CQ4861" s="233"/>
      <c r="CR4861" s="233"/>
      <c r="CS4861" s="233"/>
      <c r="CT4861" s="233"/>
      <c r="CU4861" s="233"/>
      <c r="CV4861" s="233"/>
      <c r="CW4861" s="233"/>
      <c r="CX4861" s="233"/>
      <c r="CY4861" s="233"/>
      <c r="CZ4861" s="233"/>
      <c r="DA4861" s="233"/>
      <c r="DB4861" s="233"/>
      <c r="DC4861" s="233"/>
      <c r="DD4861" s="233"/>
      <c r="DE4861" s="233"/>
      <c r="DF4861" s="233"/>
      <c r="DG4861" s="233"/>
      <c r="DH4861" s="233"/>
      <c r="DI4861" s="233"/>
      <c r="DJ4861" s="233"/>
      <c r="DK4861" s="233"/>
      <c r="DL4861" s="233"/>
      <c r="DM4861" s="233"/>
      <c r="DN4861" s="233"/>
      <c r="DO4861" s="233"/>
      <c r="DP4861" s="233"/>
      <c r="DQ4861" s="233"/>
      <c r="DR4861" s="233"/>
      <c r="DS4861" s="233"/>
    </row>
    <row r="4862" spans="1:123" ht="24" customHeight="1" x14ac:dyDescent="0.2">
      <c r="A4862" s="369"/>
      <c r="B4862" s="110"/>
      <c r="C4862" s="367" t="s">
        <v>604</v>
      </c>
      <c r="D4862" s="111"/>
      <c r="E4862" s="112"/>
      <c r="F4862" s="113"/>
      <c r="G4862" s="295"/>
    </row>
    <row r="4863" spans="1:123" s="232" customFormat="1" ht="24" customHeight="1" x14ac:dyDescent="0.2">
      <c r="A4863" s="229" t="str">
        <f t="shared" ref="A4863:A4876" si="1458">IFERROR(VLOOKUP(C4863,Tabla_Insumos,4,FALSE),"")</f>
        <v/>
      </c>
      <c r="B4863" s="227" t="str">
        <f t="shared" ref="B4863:B4876" si="1459">IFERROR(VLOOKUP(C4863,Tabla_Insumos,5,FALSE),"")</f>
        <v/>
      </c>
      <c r="C4863" s="228"/>
      <c r="D4863" s="229" t="str">
        <f t="shared" ref="D4863:D4876" si="1460">IFERROR(VLOOKUP(C4863,Tabla_Insumos,2,FALSE),"")</f>
        <v/>
      </c>
      <c r="E4863" s="230"/>
      <c r="F4863" s="231">
        <f t="shared" ref="F4863:F4876" si="1461">IFERROR(VLOOKUP(C4863,Tabla_Insumos,3,FALSE),0)</f>
        <v>0</v>
      </c>
      <c r="G4863" s="296">
        <f>ROUND(E4863*F4863,2)</f>
        <v>0</v>
      </c>
    </row>
    <row r="4864" spans="1:123" s="232" customFormat="1" ht="24" customHeight="1" x14ac:dyDescent="0.2">
      <c r="A4864" s="229" t="str">
        <f t="shared" si="1458"/>
        <v/>
      </c>
      <c r="B4864" s="227" t="str">
        <f t="shared" si="1459"/>
        <v/>
      </c>
      <c r="C4864" s="228"/>
      <c r="D4864" s="229" t="str">
        <f t="shared" si="1460"/>
        <v/>
      </c>
      <c r="E4864" s="230"/>
      <c r="F4864" s="231">
        <f t="shared" si="1461"/>
        <v>0</v>
      </c>
      <c r="G4864" s="296">
        <f t="shared" ref="G4864:G4876" si="1462">ROUND(E4864*F4864,2)</f>
        <v>0</v>
      </c>
    </row>
    <row r="4865" spans="1:7" s="232" customFormat="1" ht="24" customHeight="1" x14ac:dyDescent="0.2">
      <c r="A4865" s="229" t="str">
        <f t="shared" si="1458"/>
        <v/>
      </c>
      <c r="B4865" s="227" t="str">
        <f t="shared" si="1459"/>
        <v/>
      </c>
      <c r="C4865" s="228"/>
      <c r="D4865" s="229" t="str">
        <f t="shared" si="1460"/>
        <v/>
      </c>
      <c r="E4865" s="230"/>
      <c r="F4865" s="231">
        <f t="shared" si="1461"/>
        <v>0</v>
      </c>
      <c r="G4865" s="296">
        <f t="shared" si="1462"/>
        <v>0</v>
      </c>
    </row>
    <row r="4866" spans="1:7" s="232" customFormat="1" ht="24" customHeight="1" x14ac:dyDescent="0.2">
      <c r="A4866" s="229" t="str">
        <f t="shared" si="1458"/>
        <v/>
      </c>
      <c r="B4866" s="227" t="str">
        <f t="shared" si="1459"/>
        <v/>
      </c>
      <c r="C4866" s="228"/>
      <c r="D4866" s="229" t="str">
        <f t="shared" si="1460"/>
        <v/>
      </c>
      <c r="E4866" s="230"/>
      <c r="F4866" s="231">
        <f t="shared" si="1461"/>
        <v>0</v>
      </c>
      <c r="G4866" s="296">
        <f t="shared" si="1462"/>
        <v>0</v>
      </c>
    </row>
    <row r="4867" spans="1:7" s="232" customFormat="1" ht="24" customHeight="1" x14ac:dyDescent="0.2">
      <c r="A4867" s="229" t="str">
        <f t="shared" si="1458"/>
        <v/>
      </c>
      <c r="B4867" s="227" t="str">
        <f t="shared" si="1459"/>
        <v/>
      </c>
      <c r="C4867" s="228"/>
      <c r="D4867" s="229" t="str">
        <f t="shared" si="1460"/>
        <v/>
      </c>
      <c r="E4867" s="230"/>
      <c r="F4867" s="231">
        <f t="shared" si="1461"/>
        <v>0</v>
      </c>
      <c r="G4867" s="296">
        <f t="shared" si="1462"/>
        <v>0</v>
      </c>
    </row>
    <row r="4868" spans="1:7" s="232" customFormat="1" ht="24" customHeight="1" x14ac:dyDescent="0.2">
      <c r="A4868" s="229" t="str">
        <f t="shared" si="1458"/>
        <v/>
      </c>
      <c r="B4868" s="227" t="str">
        <f t="shared" si="1459"/>
        <v/>
      </c>
      <c r="C4868" s="228"/>
      <c r="D4868" s="229" t="str">
        <f t="shared" si="1460"/>
        <v/>
      </c>
      <c r="E4868" s="230"/>
      <c r="F4868" s="231">
        <f t="shared" si="1461"/>
        <v>0</v>
      </c>
      <c r="G4868" s="296">
        <f t="shared" si="1462"/>
        <v>0</v>
      </c>
    </row>
    <row r="4869" spans="1:7" s="232" customFormat="1" ht="24" customHeight="1" x14ac:dyDescent="0.2">
      <c r="A4869" s="229" t="str">
        <f t="shared" si="1458"/>
        <v/>
      </c>
      <c r="B4869" s="227" t="str">
        <f t="shared" si="1459"/>
        <v/>
      </c>
      <c r="C4869" s="228"/>
      <c r="D4869" s="229" t="str">
        <f t="shared" si="1460"/>
        <v/>
      </c>
      <c r="E4869" s="230"/>
      <c r="F4869" s="231">
        <f t="shared" si="1461"/>
        <v>0</v>
      </c>
      <c r="G4869" s="296">
        <f t="shared" si="1462"/>
        <v>0</v>
      </c>
    </row>
    <row r="4870" spans="1:7" s="232" customFormat="1" ht="24" customHeight="1" x14ac:dyDescent="0.2">
      <c r="A4870" s="229" t="str">
        <f t="shared" si="1458"/>
        <v/>
      </c>
      <c r="B4870" s="227" t="str">
        <f t="shared" si="1459"/>
        <v/>
      </c>
      <c r="C4870" s="228"/>
      <c r="D4870" s="229" t="str">
        <f t="shared" si="1460"/>
        <v/>
      </c>
      <c r="E4870" s="230"/>
      <c r="F4870" s="231">
        <f t="shared" si="1461"/>
        <v>0</v>
      </c>
      <c r="G4870" s="296">
        <f t="shared" si="1462"/>
        <v>0</v>
      </c>
    </row>
    <row r="4871" spans="1:7" s="232" customFormat="1" ht="24" customHeight="1" x14ac:dyDescent="0.2">
      <c r="A4871" s="229" t="str">
        <f t="shared" si="1458"/>
        <v/>
      </c>
      <c r="B4871" s="227" t="str">
        <f t="shared" si="1459"/>
        <v/>
      </c>
      <c r="C4871" s="228"/>
      <c r="D4871" s="229" t="str">
        <f t="shared" si="1460"/>
        <v/>
      </c>
      <c r="E4871" s="230"/>
      <c r="F4871" s="231">
        <f t="shared" si="1461"/>
        <v>0</v>
      </c>
      <c r="G4871" s="296">
        <f t="shared" si="1462"/>
        <v>0</v>
      </c>
    </row>
    <row r="4872" spans="1:7" s="232" customFormat="1" ht="24" customHeight="1" x14ac:dyDescent="0.2">
      <c r="A4872" s="229" t="str">
        <f t="shared" si="1458"/>
        <v/>
      </c>
      <c r="B4872" s="227" t="str">
        <f t="shared" si="1459"/>
        <v/>
      </c>
      <c r="C4872" s="228"/>
      <c r="D4872" s="229" t="str">
        <f t="shared" si="1460"/>
        <v/>
      </c>
      <c r="E4872" s="230"/>
      <c r="F4872" s="231">
        <f t="shared" si="1461"/>
        <v>0</v>
      </c>
      <c r="G4872" s="296">
        <f t="shared" si="1462"/>
        <v>0</v>
      </c>
    </row>
    <row r="4873" spans="1:7" s="232" customFormat="1" ht="24" customHeight="1" x14ac:dyDescent="0.2">
      <c r="A4873" s="229" t="str">
        <f t="shared" si="1458"/>
        <v/>
      </c>
      <c r="B4873" s="227" t="str">
        <f t="shared" si="1459"/>
        <v/>
      </c>
      <c r="C4873" s="228"/>
      <c r="D4873" s="229" t="str">
        <f t="shared" si="1460"/>
        <v/>
      </c>
      <c r="E4873" s="230"/>
      <c r="F4873" s="231">
        <f t="shared" si="1461"/>
        <v>0</v>
      </c>
      <c r="G4873" s="296">
        <f t="shared" si="1462"/>
        <v>0</v>
      </c>
    </row>
    <row r="4874" spans="1:7" s="232" customFormat="1" ht="24" customHeight="1" x14ac:dyDescent="0.2">
      <c r="A4874" s="229" t="str">
        <f t="shared" si="1458"/>
        <v/>
      </c>
      <c r="B4874" s="227" t="str">
        <f t="shared" si="1459"/>
        <v/>
      </c>
      <c r="C4874" s="228"/>
      <c r="D4874" s="229" t="str">
        <f t="shared" si="1460"/>
        <v/>
      </c>
      <c r="E4874" s="230"/>
      <c r="F4874" s="231">
        <f t="shared" si="1461"/>
        <v>0</v>
      </c>
      <c r="G4874" s="296">
        <f t="shared" si="1462"/>
        <v>0</v>
      </c>
    </row>
    <row r="4875" spans="1:7" s="232" customFormat="1" ht="24" customHeight="1" x14ac:dyDescent="0.2">
      <c r="A4875" s="229" t="str">
        <f t="shared" si="1458"/>
        <v/>
      </c>
      <c r="B4875" s="227" t="str">
        <f t="shared" si="1459"/>
        <v/>
      </c>
      <c r="C4875" s="228"/>
      <c r="D4875" s="229" t="str">
        <f t="shared" si="1460"/>
        <v/>
      </c>
      <c r="E4875" s="230"/>
      <c r="F4875" s="231">
        <f t="shared" si="1461"/>
        <v>0</v>
      </c>
      <c r="G4875" s="296">
        <f t="shared" si="1462"/>
        <v>0</v>
      </c>
    </row>
    <row r="4876" spans="1:7" s="232" customFormat="1" ht="24" customHeight="1" x14ac:dyDescent="0.2">
      <c r="A4876" s="229" t="str">
        <f t="shared" si="1458"/>
        <v/>
      </c>
      <c r="B4876" s="227" t="str">
        <f t="shared" si="1459"/>
        <v/>
      </c>
      <c r="C4876" s="228"/>
      <c r="D4876" s="229" t="str">
        <f t="shared" si="1460"/>
        <v/>
      </c>
      <c r="E4876" s="230"/>
      <c r="F4876" s="231">
        <f t="shared" si="1461"/>
        <v>0</v>
      </c>
      <c r="G4876" s="296">
        <f t="shared" si="1462"/>
        <v>0</v>
      </c>
    </row>
    <row r="4877" spans="1:7" ht="24" customHeight="1" x14ac:dyDescent="0.2">
      <c r="A4877" s="297"/>
      <c r="B4877" s="97"/>
      <c r="C4877" s="97"/>
      <c r="D4877" s="103"/>
      <c r="E4877" s="104"/>
      <c r="F4877" s="368" t="s">
        <v>31</v>
      </c>
      <c r="G4877" s="298">
        <f>SUBTOTAL(9,G4863:G4876)</f>
        <v>0</v>
      </c>
    </row>
    <row r="4878" spans="1:7" ht="24" customHeight="1" x14ac:dyDescent="0.2">
      <c r="A4878" s="297"/>
      <c r="B4878" s="97"/>
      <c r="C4878" s="366" t="s">
        <v>605</v>
      </c>
      <c r="D4878" s="103"/>
      <c r="E4878" s="104"/>
      <c r="F4878" s="105"/>
      <c r="G4878" s="299"/>
    </row>
    <row r="4879" spans="1:7" s="232" customFormat="1" ht="24" customHeight="1" x14ac:dyDescent="0.2">
      <c r="A4879" s="229" t="str">
        <f t="shared" ref="A4879:A4886" si="1463">IFERROR(VLOOKUP(C4879,Tabla_Insumos,4,FALSE),"")</f>
        <v/>
      </c>
      <c r="B4879" s="227">
        <f t="shared" ref="B4879:B4886" si="1464">IFERROR(VLOOKUP(A4879,Tabla_Indices,5,FALSE),"")</f>
        <v>0</v>
      </c>
      <c r="C4879" s="228"/>
      <c r="D4879" s="229" t="str">
        <f t="shared" ref="D4879:D4886" si="1465">IFERROR(VLOOKUP(C4879,Tabla_Insumos,2,FALSE),"")</f>
        <v/>
      </c>
      <c r="E4879" s="230"/>
      <c r="F4879" s="231">
        <f t="shared" ref="F4879:F4886" si="1466">IFERROR(VLOOKUP(C4879,Tabla_Insumos,3,FALSE),0)</f>
        <v>0</v>
      </c>
      <c r="G4879" s="296">
        <f>ROUND(E4879*F4879,2)</f>
        <v>0</v>
      </c>
    </row>
    <row r="4880" spans="1:7" s="232" customFormat="1" ht="24" customHeight="1" x14ac:dyDescent="0.2">
      <c r="A4880" s="229" t="str">
        <f t="shared" si="1463"/>
        <v/>
      </c>
      <c r="B4880" s="227">
        <f t="shared" si="1464"/>
        <v>0</v>
      </c>
      <c r="C4880" s="228"/>
      <c r="D4880" s="229" t="str">
        <f t="shared" si="1465"/>
        <v/>
      </c>
      <c r="E4880" s="230"/>
      <c r="F4880" s="231">
        <f t="shared" si="1466"/>
        <v>0</v>
      </c>
      <c r="G4880" s="296">
        <f>ROUND(E4880*F4880,2)</f>
        <v>0</v>
      </c>
    </row>
    <row r="4881" spans="1:7" s="232" customFormat="1" ht="24" customHeight="1" x14ac:dyDescent="0.2">
      <c r="A4881" s="229" t="str">
        <f t="shared" si="1463"/>
        <v/>
      </c>
      <c r="B4881" s="227">
        <f t="shared" si="1464"/>
        <v>0</v>
      </c>
      <c r="C4881" s="228"/>
      <c r="D4881" s="229" t="str">
        <f t="shared" si="1465"/>
        <v/>
      </c>
      <c r="E4881" s="230"/>
      <c r="F4881" s="231">
        <f t="shared" si="1466"/>
        <v>0</v>
      </c>
      <c r="G4881" s="296">
        <f t="shared" ref="G4881:G4886" si="1467">ROUND(E4881*F4881,2)</f>
        <v>0</v>
      </c>
    </row>
    <row r="4882" spans="1:7" s="232" customFormat="1" ht="24" customHeight="1" x14ac:dyDescent="0.2">
      <c r="A4882" s="229" t="str">
        <f t="shared" si="1463"/>
        <v/>
      </c>
      <c r="B4882" s="227">
        <f t="shared" si="1464"/>
        <v>0</v>
      </c>
      <c r="C4882" s="228"/>
      <c r="D4882" s="229" t="str">
        <f t="shared" si="1465"/>
        <v/>
      </c>
      <c r="E4882" s="230"/>
      <c r="F4882" s="231">
        <f t="shared" si="1466"/>
        <v>0</v>
      </c>
      <c r="G4882" s="296">
        <f t="shared" si="1467"/>
        <v>0</v>
      </c>
    </row>
    <row r="4883" spans="1:7" s="232" customFormat="1" ht="24" customHeight="1" x14ac:dyDescent="0.2">
      <c r="A4883" s="229" t="str">
        <f t="shared" si="1463"/>
        <v/>
      </c>
      <c r="B4883" s="227">
        <f t="shared" si="1464"/>
        <v>0</v>
      </c>
      <c r="C4883" s="228"/>
      <c r="D4883" s="229" t="str">
        <f t="shared" si="1465"/>
        <v/>
      </c>
      <c r="E4883" s="230"/>
      <c r="F4883" s="231">
        <f t="shared" si="1466"/>
        <v>0</v>
      </c>
      <c r="G4883" s="296">
        <f t="shared" si="1467"/>
        <v>0</v>
      </c>
    </row>
    <row r="4884" spans="1:7" s="232" customFormat="1" ht="24" customHeight="1" x14ac:dyDescent="0.2">
      <c r="A4884" s="229" t="str">
        <f t="shared" si="1463"/>
        <v/>
      </c>
      <c r="B4884" s="227">
        <f t="shared" si="1464"/>
        <v>0</v>
      </c>
      <c r="C4884" s="228"/>
      <c r="D4884" s="229" t="str">
        <f t="shared" si="1465"/>
        <v/>
      </c>
      <c r="E4884" s="230"/>
      <c r="F4884" s="231">
        <f t="shared" si="1466"/>
        <v>0</v>
      </c>
      <c r="G4884" s="296">
        <f t="shared" si="1467"/>
        <v>0</v>
      </c>
    </row>
    <row r="4885" spans="1:7" s="232" customFormat="1" ht="24" customHeight="1" x14ac:dyDescent="0.2">
      <c r="A4885" s="229" t="str">
        <f t="shared" si="1463"/>
        <v/>
      </c>
      <c r="B4885" s="227">
        <f t="shared" si="1464"/>
        <v>0</v>
      </c>
      <c r="C4885" s="228"/>
      <c r="D4885" s="229" t="str">
        <f t="shared" si="1465"/>
        <v/>
      </c>
      <c r="E4885" s="230"/>
      <c r="F4885" s="231">
        <f t="shared" si="1466"/>
        <v>0</v>
      </c>
      <c r="G4885" s="296">
        <f t="shared" si="1467"/>
        <v>0</v>
      </c>
    </row>
    <row r="4886" spans="1:7" s="232" customFormat="1" ht="24" customHeight="1" x14ac:dyDescent="0.2">
      <c r="A4886" s="229" t="str">
        <f t="shared" si="1463"/>
        <v/>
      </c>
      <c r="B4886" s="227">
        <f t="shared" si="1464"/>
        <v>0</v>
      </c>
      <c r="C4886" s="228"/>
      <c r="D4886" s="229" t="str">
        <f t="shared" si="1465"/>
        <v/>
      </c>
      <c r="E4886" s="230"/>
      <c r="F4886" s="231">
        <f t="shared" si="1466"/>
        <v>0</v>
      </c>
      <c r="G4886" s="296">
        <f t="shared" si="1467"/>
        <v>0</v>
      </c>
    </row>
    <row r="4887" spans="1:7" ht="24" customHeight="1" x14ac:dyDescent="0.2">
      <c r="A4887" s="297"/>
      <c r="B4887" s="97"/>
      <c r="C4887" s="97"/>
      <c r="D4887" s="103"/>
      <c r="E4887" s="104"/>
      <c r="F4887" s="368" t="s">
        <v>32</v>
      </c>
      <c r="G4887" s="298">
        <f>SUBTOTAL(9,G4879:G4886)</f>
        <v>0</v>
      </c>
    </row>
    <row r="4888" spans="1:7" ht="24" customHeight="1" x14ac:dyDescent="0.2">
      <c r="A4888" s="297"/>
      <c r="B4888" s="97"/>
      <c r="C4888" s="366" t="s">
        <v>606</v>
      </c>
      <c r="D4888" s="103"/>
      <c r="E4888" s="104"/>
      <c r="F4888" s="105"/>
      <c r="G4888" s="299"/>
    </row>
    <row r="4889" spans="1:7" s="232" customFormat="1" ht="24" customHeight="1" x14ac:dyDescent="0.2">
      <c r="A4889" s="229" t="str">
        <f t="shared" ref="A4889:A4897" si="1468">IFERROR(VLOOKUP(C4889,Tabla_Insumos,4,FALSE),"")</f>
        <v/>
      </c>
      <c r="B4889" s="227" t="str">
        <f t="shared" ref="B4889:B4897" si="1469">IFERROR(VLOOKUP(C4889,Tabla_Insumos,5,FALSE),"")</f>
        <v/>
      </c>
      <c r="C4889" s="228"/>
      <c r="D4889" s="229" t="str">
        <f t="shared" ref="D4889:D4897" si="1470">IFERROR(VLOOKUP(C4889,Tabla_Insumos,2,FALSE),"")</f>
        <v/>
      </c>
      <c r="E4889" s="230"/>
      <c r="F4889" s="231">
        <f t="shared" ref="F4889:F4897" si="1471">IFERROR(VLOOKUP(C4889,Tabla_Insumos,3,FALSE),0)</f>
        <v>0</v>
      </c>
      <c r="G4889" s="296">
        <f t="shared" ref="G4889:G4897" si="1472">ROUND(E4889*F4889,2)</f>
        <v>0</v>
      </c>
    </row>
    <row r="4890" spans="1:7" s="232" customFormat="1" ht="24" customHeight="1" x14ac:dyDescent="0.2">
      <c r="A4890" s="229" t="str">
        <f t="shared" si="1468"/>
        <v/>
      </c>
      <c r="B4890" s="227" t="str">
        <f t="shared" si="1469"/>
        <v/>
      </c>
      <c r="C4890" s="228"/>
      <c r="D4890" s="229" t="str">
        <f t="shared" si="1470"/>
        <v/>
      </c>
      <c r="E4890" s="230"/>
      <c r="F4890" s="231">
        <f t="shared" si="1471"/>
        <v>0</v>
      </c>
      <c r="G4890" s="296">
        <f t="shared" si="1472"/>
        <v>0</v>
      </c>
    </row>
    <row r="4891" spans="1:7" s="232" customFormat="1" ht="24" customHeight="1" x14ac:dyDescent="0.2">
      <c r="A4891" s="229" t="str">
        <f t="shared" si="1468"/>
        <v/>
      </c>
      <c r="B4891" s="227" t="str">
        <f t="shared" si="1469"/>
        <v/>
      </c>
      <c r="C4891" s="228"/>
      <c r="D4891" s="229" t="str">
        <f t="shared" si="1470"/>
        <v/>
      </c>
      <c r="E4891" s="230"/>
      <c r="F4891" s="231">
        <f t="shared" si="1471"/>
        <v>0</v>
      </c>
      <c r="G4891" s="296">
        <f t="shared" si="1472"/>
        <v>0</v>
      </c>
    </row>
    <row r="4892" spans="1:7" s="232" customFormat="1" ht="24" customHeight="1" x14ac:dyDescent="0.2">
      <c r="A4892" s="229" t="str">
        <f t="shared" si="1468"/>
        <v/>
      </c>
      <c r="B4892" s="227" t="str">
        <f t="shared" si="1469"/>
        <v/>
      </c>
      <c r="C4892" s="228"/>
      <c r="D4892" s="229" t="str">
        <f t="shared" si="1470"/>
        <v/>
      </c>
      <c r="E4892" s="230"/>
      <c r="F4892" s="231">
        <f t="shared" si="1471"/>
        <v>0</v>
      </c>
      <c r="G4892" s="296">
        <f t="shared" si="1472"/>
        <v>0</v>
      </c>
    </row>
    <row r="4893" spans="1:7" s="232" customFormat="1" ht="24" customHeight="1" x14ac:dyDescent="0.2">
      <c r="A4893" s="229" t="str">
        <f t="shared" si="1468"/>
        <v/>
      </c>
      <c r="B4893" s="227" t="str">
        <f t="shared" si="1469"/>
        <v/>
      </c>
      <c r="C4893" s="228"/>
      <c r="D4893" s="229" t="str">
        <f t="shared" si="1470"/>
        <v/>
      </c>
      <c r="E4893" s="230"/>
      <c r="F4893" s="231">
        <f t="shared" si="1471"/>
        <v>0</v>
      </c>
      <c r="G4893" s="296">
        <f t="shared" si="1472"/>
        <v>0</v>
      </c>
    </row>
    <row r="4894" spans="1:7" s="232" customFormat="1" ht="24" customHeight="1" x14ac:dyDescent="0.2">
      <c r="A4894" s="229" t="str">
        <f t="shared" si="1468"/>
        <v/>
      </c>
      <c r="B4894" s="227" t="str">
        <f t="shared" si="1469"/>
        <v/>
      </c>
      <c r="C4894" s="228"/>
      <c r="D4894" s="229" t="str">
        <f t="shared" si="1470"/>
        <v/>
      </c>
      <c r="E4894" s="230"/>
      <c r="F4894" s="231">
        <f t="shared" si="1471"/>
        <v>0</v>
      </c>
      <c r="G4894" s="296">
        <f t="shared" si="1472"/>
        <v>0</v>
      </c>
    </row>
    <row r="4895" spans="1:7" s="232" customFormat="1" ht="24" customHeight="1" x14ac:dyDescent="0.2">
      <c r="A4895" s="229" t="str">
        <f t="shared" si="1468"/>
        <v/>
      </c>
      <c r="B4895" s="227" t="str">
        <f t="shared" si="1469"/>
        <v/>
      </c>
      <c r="C4895" s="228"/>
      <c r="D4895" s="229" t="str">
        <f t="shared" si="1470"/>
        <v/>
      </c>
      <c r="E4895" s="230"/>
      <c r="F4895" s="231">
        <f t="shared" si="1471"/>
        <v>0</v>
      </c>
      <c r="G4895" s="296">
        <f t="shared" si="1472"/>
        <v>0</v>
      </c>
    </row>
    <row r="4896" spans="1:7" s="232" customFormat="1" ht="24" customHeight="1" x14ac:dyDescent="0.2">
      <c r="A4896" s="229" t="str">
        <f t="shared" si="1468"/>
        <v/>
      </c>
      <c r="B4896" s="227" t="str">
        <f t="shared" si="1469"/>
        <v/>
      </c>
      <c r="C4896" s="228"/>
      <c r="D4896" s="229" t="str">
        <f t="shared" si="1470"/>
        <v/>
      </c>
      <c r="E4896" s="230"/>
      <c r="F4896" s="231">
        <f t="shared" si="1471"/>
        <v>0</v>
      </c>
      <c r="G4896" s="296">
        <f t="shared" si="1472"/>
        <v>0</v>
      </c>
    </row>
    <row r="4897" spans="1:123" s="232" customFormat="1" ht="24" customHeight="1" x14ac:dyDescent="0.2">
      <c r="A4897" s="229" t="str">
        <f t="shared" si="1468"/>
        <v/>
      </c>
      <c r="B4897" s="227" t="str">
        <f t="shared" si="1469"/>
        <v/>
      </c>
      <c r="C4897" s="228"/>
      <c r="D4897" s="229" t="str">
        <f t="shared" si="1470"/>
        <v/>
      </c>
      <c r="E4897" s="230"/>
      <c r="F4897" s="231">
        <f t="shared" si="1471"/>
        <v>0</v>
      </c>
      <c r="G4897" s="296">
        <f t="shared" si="1472"/>
        <v>0</v>
      </c>
    </row>
    <row r="4898" spans="1:123" ht="24" customHeight="1" x14ac:dyDescent="0.2">
      <c r="A4898" s="300"/>
      <c r="B4898" s="103"/>
      <c r="C4898" s="97"/>
      <c r="D4898" s="103"/>
      <c r="E4898" s="104"/>
      <c r="F4898" s="368" t="s">
        <v>33</v>
      </c>
      <c r="G4898" s="298">
        <f>SUBTOTAL(9,G4889:G4897)</f>
        <v>0</v>
      </c>
    </row>
    <row r="4899" spans="1:123" ht="24" customHeight="1" x14ac:dyDescent="0.2">
      <c r="A4899" s="301"/>
      <c r="B4899" s="103"/>
      <c r="C4899" s="97"/>
      <c r="D4899" s="103"/>
      <c r="E4899" s="104"/>
      <c r="F4899" s="105"/>
      <c r="G4899" s="299"/>
    </row>
    <row r="4900" spans="1:123" ht="24" customHeight="1" x14ac:dyDescent="0.2">
      <c r="A4900" s="302" t="str">
        <f>B4858</f>
        <v/>
      </c>
      <c r="B4900" s="303" t="str">
        <f>C4858</f>
        <v/>
      </c>
      <c r="C4900" s="111"/>
      <c r="D4900" s="111" t="s">
        <v>34</v>
      </c>
      <c r="E4900" s="112"/>
      <c r="F4900" s="305" t="s">
        <v>35</v>
      </c>
      <c r="G4900" s="304">
        <f>SUBTOTAL(9,G4863:G4899)</f>
        <v>0</v>
      </c>
    </row>
    <row r="4902" spans="1:123" ht="24" customHeight="1" x14ac:dyDescent="0.2">
      <c r="A4902" s="284" t="s">
        <v>37</v>
      </c>
      <c r="B4902" s="285"/>
      <c r="C4902" s="285"/>
      <c r="D4902" s="285"/>
      <c r="E4902" s="285"/>
      <c r="F4902" s="285"/>
      <c r="G4902" s="286"/>
    </row>
    <row r="4903" spans="1:123" ht="24" customHeight="1" x14ac:dyDescent="0.2">
      <c r="A4903" s="287" t="s">
        <v>602</v>
      </c>
      <c r="B4903" s="99" t="str">
        <f>Comitente</f>
        <v>DIRECCION PROVINCIAL REDES DE GAS</v>
      </c>
      <c r="C4903" s="94"/>
      <c r="D4903" s="100"/>
      <c r="E4903" s="100"/>
      <c r="F4903" s="101"/>
      <c r="G4903" s="288"/>
    </row>
    <row r="4904" spans="1:123" ht="24" customHeight="1" x14ac:dyDescent="0.2">
      <c r="A4904" s="287" t="s">
        <v>603</v>
      </c>
      <c r="B4904" s="99">
        <f>Contratista</f>
        <v>0</v>
      </c>
      <c r="C4904" s="95"/>
      <c r="D4904" s="95"/>
      <c r="E4904" s="95"/>
      <c r="F4904" s="102"/>
      <c r="G4904" s="289"/>
    </row>
    <row r="4905" spans="1:123" ht="24" customHeight="1" x14ac:dyDescent="0.2">
      <c r="A4905" s="287" t="s">
        <v>24</v>
      </c>
      <c r="B4905" s="99" t="str">
        <f>Obra</f>
        <v>“SERVICIO de MANTENIMIENTO de las INSTALACIONES de GAS en los ESTABLECIMIENTOS EDUCATIVOS”</v>
      </c>
      <c r="C4905" s="95"/>
      <c r="D4905" s="95"/>
      <c r="E4905" s="95"/>
      <c r="F4905" s="102" t="s">
        <v>38</v>
      </c>
      <c r="G4905" s="290">
        <f>Fecha_Base</f>
        <v>0</v>
      </c>
    </row>
    <row r="4906" spans="1:123" ht="24" customHeight="1" x14ac:dyDescent="0.2">
      <c r="A4906" s="291" t="s">
        <v>601</v>
      </c>
      <c r="B4906" s="96" t="str">
        <f>Ubicación</f>
        <v>DEPARTAMENTO JACHAL A</v>
      </c>
      <c r="C4906" s="96"/>
      <c r="D4906" s="103"/>
      <c r="E4906" s="104"/>
      <c r="F4906" s="105"/>
      <c r="G4906" s="292"/>
    </row>
    <row r="4907" spans="1:123" ht="24" customHeight="1" x14ac:dyDescent="0.2">
      <c r="A4907" s="291" t="s">
        <v>39</v>
      </c>
      <c r="B4907" s="106" t="str">
        <f>IFERROR(VALUE(LEFT(B4908,FIND(".",B4908)-1)),"")</f>
        <v/>
      </c>
      <c r="C4907" s="97" t="str">
        <f>IFERROR(VLOOKUP(B4907,Tabla_CyP,2,FALSE),"")</f>
        <v/>
      </c>
      <c r="D4907" s="97"/>
      <c r="E4907" s="104"/>
      <c r="F4907" s="105"/>
      <c r="G4907" s="292"/>
    </row>
    <row r="4908" spans="1:123" ht="24" customHeight="1" x14ac:dyDescent="0.2">
      <c r="A4908" s="291" t="s">
        <v>25</v>
      </c>
      <c r="B4908" s="107" t="str">
        <f>IFERROR(VLOOKUP(COUNTIF($A$1:A4908,"ANALISIS DE PRECIOS"),Tabla_NumeroItem,2,FALSE),"")</f>
        <v/>
      </c>
      <c r="C4908" s="97" t="str">
        <f>IFERROR(VLOOKUP(B4908,Tabla_CyP,2,FALSE),"")</f>
        <v/>
      </c>
      <c r="D4908" s="103"/>
      <c r="E4908" s="104"/>
      <c r="F4908" s="102" t="s">
        <v>26</v>
      </c>
      <c r="G4908" s="293" t="str">
        <f>IFERROR(VLOOKUP(B4908,Tabla_CyP,4,FALSE),"")</f>
        <v/>
      </c>
    </row>
    <row r="4909" spans="1:123" ht="24" customHeight="1" x14ac:dyDescent="0.2">
      <c r="A4909" s="291"/>
      <c r="B4909" s="96"/>
      <c r="C4909" s="97"/>
      <c r="D4909" s="103"/>
      <c r="E4909" s="104"/>
      <c r="F4909" s="105"/>
      <c r="G4909" s="292"/>
    </row>
    <row r="4910" spans="1:123" ht="24" customHeight="1" x14ac:dyDescent="0.2">
      <c r="A4910" s="389" t="s">
        <v>507</v>
      </c>
      <c r="B4910" s="390"/>
      <c r="C4910" s="391" t="s">
        <v>0</v>
      </c>
      <c r="D4910" s="391" t="s">
        <v>27</v>
      </c>
      <c r="E4910" s="393" t="s">
        <v>28</v>
      </c>
      <c r="F4910" s="387" t="s">
        <v>29</v>
      </c>
      <c r="G4910" s="387" t="s">
        <v>30</v>
      </c>
    </row>
    <row r="4911" spans="1:123" s="109" customFormat="1" ht="24" customHeight="1" x14ac:dyDescent="0.2">
      <c r="A4911" s="108" t="s">
        <v>508</v>
      </c>
      <c r="B4911" s="108" t="s">
        <v>509</v>
      </c>
      <c r="C4911" s="392"/>
      <c r="D4911" s="392"/>
      <c r="E4911" s="394"/>
      <c r="F4911" s="388"/>
      <c r="G4911" s="388"/>
      <c r="H4911" s="233"/>
      <c r="I4911" s="233"/>
      <c r="J4911" s="233"/>
      <c r="K4911" s="233"/>
      <c r="L4911" s="233"/>
      <c r="M4911" s="233"/>
      <c r="N4911" s="233"/>
      <c r="O4911" s="233"/>
      <c r="P4911" s="233"/>
      <c r="Q4911" s="233"/>
      <c r="R4911" s="233"/>
      <c r="S4911" s="233"/>
      <c r="T4911" s="233"/>
      <c r="U4911" s="233"/>
      <c r="V4911" s="233"/>
      <c r="W4911" s="233"/>
      <c r="X4911" s="233"/>
      <c r="Y4911" s="233"/>
      <c r="Z4911" s="233"/>
      <c r="AA4911" s="233"/>
      <c r="AB4911" s="233"/>
      <c r="AC4911" s="233"/>
      <c r="AD4911" s="233"/>
      <c r="AE4911" s="233"/>
      <c r="AF4911" s="233"/>
      <c r="AG4911" s="233"/>
      <c r="AH4911" s="233"/>
      <c r="AI4911" s="233"/>
      <c r="AJ4911" s="233"/>
      <c r="AK4911" s="233"/>
      <c r="AL4911" s="233"/>
      <c r="AM4911" s="233"/>
      <c r="AN4911" s="233"/>
      <c r="AO4911" s="233"/>
      <c r="AP4911" s="233"/>
      <c r="AQ4911" s="233"/>
      <c r="AR4911" s="233"/>
      <c r="AS4911" s="233"/>
      <c r="AT4911" s="233"/>
      <c r="AU4911" s="233"/>
      <c r="AV4911" s="233"/>
      <c r="AW4911" s="233"/>
      <c r="AX4911" s="233"/>
      <c r="AY4911" s="233"/>
      <c r="AZ4911" s="233"/>
      <c r="BA4911" s="233"/>
      <c r="BB4911" s="233"/>
      <c r="BC4911" s="233"/>
      <c r="BD4911" s="233"/>
      <c r="BE4911" s="233"/>
      <c r="BF4911" s="233"/>
      <c r="BG4911" s="233"/>
      <c r="BH4911" s="233"/>
      <c r="BI4911" s="233"/>
      <c r="BJ4911" s="233"/>
      <c r="BK4911" s="233"/>
      <c r="BL4911" s="233"/>
      <c r="BM4911" s="233"/>
      <c r="BN4911" s="233"/>
      <c r="BO4911" s="233"/>
      <c r="BP4911" s="233"/>
      <c r="BQ4911" s="233"/>
      <c r="BR4911" s="233"/>
      <c r="BS4911" s="233"/>
      <c r="BT4911" s="233"/>
      <c r="BU4911" s="233"/>
      <c r="BV4911" s="233"/>
      <c r="BW4911" s="233"/>
      <c r="BX4911" s="233"/>
      <c r="BY4911" s="233"/>
      <c r="BZ4911" s="233"/>
      <c r="CA4911" s="233"/>
      <c r="CB4911" s="233"/>
      <c r="CC4911" s="233"/>
      <c r="CD4911" s="233"/>
      <c r="CE4911" s="233"/>
      <c r="CF4911" s="233"/>
      <c r="CG4911" s="233"/>
      <c r="CH4911" s="233"/>
      <c r="CI4911" s="233"/>
      <c r="CJ4911" s="233"/>
      <c r="CK4911" s="233"/>
      <c r="CL4911" s="233"/>
      <c r="CM4911" s="233"/>
      <c r="CN4911" s="233"/>
      <c r="CO4911" s="233"/>
      <c r="CP4911" s="233"/>
      <c r="CQ4911" s="233"/>
      <c r="CR4911" s="233"/>
      <c r="CS4911" s="233"/>
      <c r="CT4911" s="233"/>
      <c r="CU4911" s="233"/>
      <c r="CV4911" s="233"/>
      <c r="CW4911" s="233"/>
      <c r="CX4911" s="233"/>
      <c r="CY4911" s="233"/>
      <c r="CZ4911" s="233"/>
      <c r="DA4911" s="233"/>
      <c r="DB4911" s="233"/>
      <c r="DC4911" s="233"/>
      <c r="DD4911" s="233"/>
      <c r="DE4911" s="233"/>
      <c r="DF4911" s="233"/>
      <c r="DG4911" s="233"/>
      <c r="DH4911" s="233"/>
      <c r="DI4911" s="233"/>
      <c r="DJ4911" s="233"/>
      <c r="DK4911" s="233"/>
      <c r="DL4911" s="233"/>
      <c r="DM4911" s="233"/>
      <c r="DN4911" s="233"/>
      <c r="DO4911" s="233"/>
      <c r="DP4911" s="233"/>
      <c r="DQ4911" s="233"/>
      <c r="DR4911" s="233"/>
      <c r="DS4911" s="233"/>
    </row>
    <row r="4912" spans="1:123" ht="24" customHeight="1" x14ac:dyDescent="0.2">
      <c r="A4912" s="369"/>
      <c r="B4912" s="110"/>
      <c r="C4912" s="367" t="s">
        <v>604</v>
      </c>
      <c r="D4912" s="111"/>
      <c r="E4912" s="112"/>
      <c r="F4912" s="113"/>
      <c r="G4912" s="295"/>
    </row>
    <row r="4913" spans="1:7" s="232" customFormat="1" ht="24" customHeight="1" x14ac:dyDescent="0.2">
      <c r="A4913" s="229" t="str">
        <f t="shared" ref="A4913:A4926" si="1473">IFERROR(VLOOKUP(C4913,Tabla_Insumos,4,FALSE),"")</f>
        <v/>
      </c>
      <c r="B4913" s="227" t="str">
        <f t="shared" ref="B4913:B4926" si="1474">IFERROR(VLOOKUP(C4913,Tabla_Insumos,5,FALSE),"")</f>
        <v/>
      </c>
      <c r="C4913" s="228"/>
      <c r="D4913" s="229" t="str">
        <f t="shared" ref="D4913:D4926" si="1475">IFERROR(VLOOKUP(C4913,Tabla_Insumos,2,FALSE),"")</f>
        <v/>
      </c>
      <c r="E4913" s="230"/>
      <c r="F4913" s="231">
        <f t="shared" ref="F4913:F4926" si="1476">IFERROR(VLOOKUP(C4913,Tabla_Insumos,3,FALSE),0)</f>
        <v>0</v>
      </c>
      <c r="G4913" s="296">
        <f>ROUND(E4913*F4913,2)</f>
        <v>0</v>
      </c>
    </row>
    <row r="4914" spans="1:7" s="232" customFormat="1" ht="24" customHeight="1" x14ac:dyDescent="0.2">
      <c r="A4914" s="229" t="str">
        <f t="shared" si="1473"/>
        <v/>
      </c>
      <c r="B4914" s="227" t="str">
        <f t="shared" si="1474"/>
        <v/>
      </c>
      <c r="C4914" s="228"/>
      <c r="D4914" s="229" t="str">
        <f t="shared" si="1475"/>
        <v/>
      </c>
      <c r="E4914" s="230"/>
      <c r="F4914" s="231">
        <f t="shared" si="1476"/>
        <v>0</v>
      </c>
      <c r="G4914" s="296">
        <f t="shared" ref="G4914:G4926" si="1477">ROUND(E4914*F4914,2)</f>
        <v>0</v>
      </c>
    </row>
    <row r="4915" spans="1:7" s="232" customFormat="1" ht="24" customHeight="1" x14ac:dyDescent="0.2">
      <c r="A4915" s="229" t="str">
        <f t="shared" si="1473"/>
        <v/>
      </c>
      <c r="B4915" s="227" t="str">
        <f t="shared" si="1474"/>
        <v/>
      </c>
      <c r="C4915" s="228"/>
      <c r="D4915" s="229" t="str">
        <f t="shared" si="1475"/>
        <v/>
      </c>
      <c r="E4915" s="230"/>
      <c r="F4915" s="231">
        <f t="shared" si="1476"/>
        <v>0</v>
      </c>
      <c r="G4915" s="296">
        <f t="shared" si="1477"/>
        <v>0</v>
      </c>
    </row>
    <row r="4916" spans="1:7" s="232" customFormat="1" ht="24" customHeight="1" x14ac:dyDescent="0.2">
      <c r="A4916" s="229" t="str">
        <f t="shared" si="1473"/>
        <v/>
      </c>
      <c r="B4916" s="227" t="str">
        <f t="shared" si="1474"/>
        <v/>
      </c>
      <c r="C4916" s="228"/>
      <c r="D4916" s="229" t="str">
        <f t="shared" si="1475"/>
        <v/>
      </c>
      <c r="E4916" s="230"/>
      <c r="F4916" s="231">
        <f t="shared" si="1476"/>
        <v>0</v>
      </c>
      <c r="G4916" s="296">
        <f t="shared" si="1477"/>
        <v>0</v>
      </c>
    </row>
    <row r="4917" spans="1:7" s="232" customFormat="1" ht="24" customHeight="1" x14ac:dyDescent="0.2">
      <c r="A4917" s="229" t="str">
        <f t="shared" si="1473"/>
        <v/>
      </c>
      <c r="B4917" s="227" t="str">
        <f t="shared" si="1474"/>
        <v/>
      </c>
      <c r="C4917" s="228"/>
      <c r="D4917" s="229" t="str">
        <f t="shared" si="1475"/>
        <v/>
      </c>
      <c r="E4917" s="230"/>
      <c r="F4917" s="231">
        <f t="shared" si="1476"/>
        <v>0</v>
      </c>
      <c r="G4917" s="296">
        <f t="shared" si="1477"/>
        <v>0</v>
      </c>
    </row>
    <row r="4918" spans="1:7" s="232" customFormat="1" ht="24" customHeight="1" x14ac:dyDescent="0.2">
      <c r="A4918" s="229" t="str">
        <f t="shared" si="1473"/>
        <v/>
      </c>
      <c r="B4918" s="227" t="str">
        <f t="shared" si="1474"/>
        <v/>
      </c>
      <c r="C4918" s="228"/>
      <c r="D4918" s="229" t="str">
        <f t="shared" si="1475"/>
        <v/>
      </c>
      <c r="E4918" s="230"/>
      <c r="F4918" s="231">
        <f t="shared" si="1476"/>
        <v>0</v>
      </c>
      <c r="G4918" s="296">
        <f t="shared" si="1477"/>
        <v>0</v>
      </c>
    </row>
    <row r="4919" spans="1:7" s="232" customFormat="1" ht="24" customHeight="1" x14ac:dyDescent="0.2">
      <c r="A4919" s="229" t="str">
        <f t="shared" si="1473"/>
        <v/>
      </c>
      <c r="B4919" s="227" t="str">
        <f t="shared" si="1474"/>
        <v/>
      </c>
      <c r="C4919" s="228"/>
      <c r="D4919" s="229" t="str">
        <f t="shared" si="1475"/>
        <v/>
      </c>
      <c r="E4919" s="230"/>
      <c r="F4919" s="231">
        <f t="shared" si="1476"/>
        <v>0</v>
      </c>
      <c r="G4919" s="296">
        <f t="shared" si="1477"/>
        <v>0</v>
      </c>
    </row>
    <row r="4920" spans="1:7" s="232" customFormat="1" ht="24" customHeight="1" x14ac:dyDescent="0.2">
      <c r="A4920" s="229" t="str">
        <f t="shared" si="1473"/>
        <v/>
      </c>
      <c r="B4920" s="227" t="str">
        <f t="shared" si="1474"/>
        <v/>
      </c>
      <c r="C4920" s="228"/>
      <c r="D4920" s="229" t="str">
        <f t="shared" si="1475"/>
        <v/>
      </c>
      <c r="E4920" s="230"/>
      <c r="F4920" s="231">
        <f t="shared" si="1476"/>
        <v>0</v>
      </c>
      <c r="G4920" s="296">
        <f t="shared" si="1477"/>
        <v>0</v>
      </c>
    </row>
    <row r="4921" spans="1:7" s="232" customFormat="1" ht="24" customHeight="1" x14ac:dyDescent="0.2">
      <c r="A4921" s="229" t="str">
        <f t="shared" si="1473"/>
        <v/>
      </c>
      <c r="B4921" s="227" t="str">
        <f t="shared" si="1474"/>
        <v/>
      </c>
      <c r="C4921" s="228"/>
      <c r="D4921" s="229" t="str">
        <f t="shared" si="1475"/>
        <v/>
      </c>
      <c r="E4921" s="230"/>
      <c r="F4921" s="231">
        <f t="shared" si="1476"/>
        <v>0</v>
      </c>
      <c r="G4921" s="296">
        <f t="shared" si="1477"/>
        <v>0</v>
      </c>
    </row>
    <row r="4922" spans="1:7" s="232" customFormat="1" ht="24" customHeight="1" x14ac:dyDescent="0.2">
      <c r="A4922" s="229" t="str">
        <f t="shared" si="1473"/>
        <v/>
      </c>
      <c r="B4922" s="227" t="str">
        <f t="shared" si="1474"/>
        <v/>
      </c>
      <c r="C4922" s="228"/>
      <c r="D4922" s="229" t="str">
        <f t="shared" si="1475"/>
        <v/>
      </c>
      <c r="E4922" s="230"/>
      <c r="F4922" s="231">
        <f t="shared" si="1476"/>
        <v>0</v>
      </c>
      <c r="G4922" s="296">
        <f t="shared" si="1477"/>
        <v>0</v>
      </c>
    </row>
    <row r="4923" spans="1:7" s="232" customFormat="1" ht="24" customHeight="1" x14ac:dyDescent="0.2">
      <c r="A4923" s="229" t="str">
        <f t="shared" si="1473"/>
        <v/>
      </c>
      <c r="B4923" s="227" t="str">
        <f t="shared" si="1474"/>
        <v/>
      </c>
      <c r="C4923" s="228"/>
      <c r="D4923" s="229" t="str">
        <f t="shared" si="1475"/>
        <v/>
      </c>
      <c r="E4923" s="230"/>
      <c r="F4923" s="231">
        <f t="shared" si="1476"/>
        <v>0</v>
      </c>
      <c r="G4923" s="296">
        <f t="shared" si="1477"/>
        <v>0</v>
      </c>
    </row>
    <row r="4924" spans="1:7" s="232" customFormat="1" ht="24" customHeight="1" x14ac:dyDescent="0.2">
      <c r="A4924" s="229" t="str">
        <f t="shared" si="1473"/>
        <v/>
      </c>
      <c r="B4924" s="227" t="str">
        <f t="shared" si="1474"/>
        <v/>
      </c>
      <c r="C4924" s="228"/>
      <c r="D4924" s="229" t="str">
        <f t="shared" si="1475"/>
        <v/>
      </c>
      <c r="E4924" s="230"/>
      <c r="F4924" s="231">
        <f t="shared" si="1476"/>
        <v>0</v>
      </c>
      <c r="G4924" s="296">
        <f t="shared" si="1477"/>
        <v>0</v>
      </c>
    </row>
    <row r="4925" spans="1:7" s="232" customFormat="1" ht="24" customHeight="1" x14ac:dyDescent="0.2">
      <c r="A4925" s="229" t="str">
        <f t="shared" si="1473"/>
        <v/>
      </c>
      <c r="B4925" s="227" t="str">
        <f t="shared" si="1474"/>
        <v/>
      </c>
      <c r="C4925" s="228"/>
      <c r="D4925" s="229" t="str">
        <f t="shared" si="1475"/>
        <v/>
      </c>
      <c r="E4925" s="230"/>
      <c r="F4925" s="231">
        <f t="shared" si="1476"/>
        <v>0</v>
      </c>
      <c r="G4925" s="296">
        <f t="shared" si="1477"/>
        <v>0</v>
      </c>
    </row>
    <row r="4926" spans="1:7" s="232" customFormat="1" ht="24" customHeight="1" x14ac:dyDescent="0.2">
      <c r="A4926" s="229" t="str">
        <f t="shared" si="1473"/>
        <v/>
      </c>
      <c r="B4926" s="227" t="str">
        <f t="shared" si="1474"/>
        <v/>
      </c>
      <c r="C4926" s="228"/>
      <c r="D4926" s="229" t="str">
        <f t="shared" si="1475"/>
        <v/>
      </c>
      <c r="E4926" s="230"/>
      <c r="F4926" s="231">
        <f t="shared" si="1476"/>
        <v>0</v>
      </c>
      <c r="G4926" s="296">
        <f t="shared" si="1477"/>
        <v>0</v>
      </c>
    </row>
    <row r="4927" spans="1:7" ht="24" customHeight="1" x14ac:dyDescent="0.2">
      <c r="A4927" s="297"/>
      <c r="B4927" s="97"/>
      <c r="C4927" s="97"/>
      <c r="D4927" s="103"/>
      <c r="E4927" s="104"/>
      <c r="F4927" s="368" t="s">
        <v>31</v>
      </c>
      <c r="G4927" s="298">
        <f>SUBTOTAL(9,G4913:G4926)</f>
        <v>0</v>
      </c>
    </row>
    <row r="4928" spans="1:7" ht="24" customHeight="1" x14ac:dyDescent="0.2">
      <c r="A4928" s="297"/>
      <c r="B4928" s="97"/>
      <c r="C4928" s="366" t="s">
        <v>605</v>
      </c>
      <c r="D4928" s="103"/>
      <c r="E4928" s="104"/>
      <c r="F4928" s="105"/>
      <c r="G4928" s="299"/>
    </row>
    <row r="4929" spans="1:7" s="232" customFormat="1" ht="24" customHeight="1" x14ac:dyDescent="0.2">
      <c r="A4929" s="229" t="str">
        <f t="shared" ref="A4929:A4936" si="1478">IFERROR(VLOOKUP(C4929,Tabla_Insumos,4,FALSE),"")</f>
        <v/>
      </c>
      <c r="B4929" s="227">
        <f t="shared" ref="B4929:B4936" si="1479">IFERROR(VLOOKUP(A4929,Tabla_Indices,5,FALSE),"")</f>
        <v>0</v>
      </c>
      <c r="C4929" s="228"/>
      <c r="D4929" s="229" t="str">
        <f t="shared" ref="D4929:D4936" si="1480">IFERROR(VLOOKUP(C4929,Tabla_Insumos,2,FALSE),"")</f>
        <v/>
      </c>
      <c r="E4929" s="230"/>
      <c r="F4929" s="231">
        <f t="shared" ref="F4929:F4936" si="1481">IFERROR(VLOOKUP(C4929,Tabla_Insumos,3,FALSE),0)</f>
        <v>0</v>
      </c>
      <c r="G4929" s="296">
        <f>ROUND(E4929*F4929,2)</f>
        <v>0</v>
      </c>
    </row>
    <row r="4930" spans="1:7" s="232" customFormat="1" ht="24" customHeight="1" x14ac:dyDescent="0.2">
      <c r="A4930" s="229" t="str">
        <f t="shared" si="1478"/>
        <v/>
      </c>
      <c r="B4930" s="227">
        <f t="shared" si="1479"/>
        <v>0</v>
      </c>
      <c r="C4930" s="228"/>
      <c r="D4930" s="229" t="str">
        <f t="shared" si="1480"/>
        <v/>
      </c>
      <c r="E4930" s="230"/>
      <c r="F4930" s="231">
        <f t="shared" si="1481"/>
        <v>0</v>
      </c>
      <c r="G4930" s="296">
        <f>ROUND(E4930*F4930,2)</f>
        <v>0</v>
      </c>
    </row>
    <row r="4931" spans="1:7" s="232" customFormat="1" ht="24" customHeight="1" x14ac:dyDescent="0.2">
      <c r="A4931" s="229" t="str">
        <f t="shared" si="1478"/>
        <v/>
      </c>
      <c r="B4931" s="227">
        <f t="shared" si="1479"/>
        <v>0</v>
      </c>
      <c r="C4931" s="228"/>
      <c r="D4931" s="229" t="str">
        <f t="shared" si="1480"/>
        <v/>
      </c>
      <c r="E4931" s="230"/>
      <c r="F4931" s="231">
        <f t="shared" si="1481"/>
        <v>0</v>
      </c>
      <c r="G4931" s="296">
        <f t="shared" ref="G4931:G4936" si="1482">ROUND(E4931*F4931,2)</f>
        <v>0</v>
      </c>
    </row>
    <row r="4932" spans="1:7" s="232" customFormat="1" ht="24" customHeight="1" x14ac:dyDescent="0.2">
      <c r="A4932" s="229" t="str">
        <f t="shared" si="1478"/>
        <v/>
      </c>
      <c r="B4932" s="227">
        <f t="shared" si="1479"/>
        <v>0</v>
      </c>
      <c r="C4932" s="228"/>
      <c r="D4932" s="229" t="str">
        <f t="shared" si="1480"/>
        <v/>
      </c>
      <c r="E4932" s="230"/>
      <c r="F4932" s="231">
        <f t="shared" si="1481"/>
        <v>0</v>
      </c>
      <c r="G4932" s="296">
        <f t="shared" si="1482"/>
        <v>0</v>
      </c>
    </row>
    <row r="4933" spans="1:7" s="232" customFormat="1" ht="24" customHeight="1" x14ac:dyDescent="0.2">
      <c r="A4933" s="229" t="str">
        <f t="shared" si="1478"/>
        <v/>
      </c>
      <c r="B4933" s="227">
        <f t="shared" si="1479"/>
        <v>0</v>
      </c>
      <c r="C4933" s="228"/>
      <c r="D4933" s="229" t="str">
        <f t="shared" si="1480"/>
        <v/>
      </c>
      <c r="E4933" s="230"/>
      <c r="F4933" s="231">
        <f t="shared" si="1481"/>
        <v>0</v>
      </c>
      <c r="G4933" s="296">
        <f t="shared" si="1482"/>
        <v>0</v>
      </c>
    </row>
    <row r="4934" spans="1:7" s="232" customFormat="1" ht="24" customHeight="1" x14ac:dyDescent="0.2">
      <c r="A4934" s="229" t="str">
        <f t="shared" si="1478"/>
        <v/>
      </c>
      <c r="B4934" s="227">
        <f t="shared" si="1479"/>
        <v>0</v>
      </c>
      <c r="C4934" s="228"/>
      <c r="D4934" s="229" t="str">
        <f t="shared" si="1480"/>
        <v/>
      </c>
      <c r="E4934" s="230"/>
      <c r="F4934" s="231">
        <f t="shared" si="1481"/>
        <v>0</v>
      </c>
      <c r="G4934" s="296">
        <f t="shared" si="1482"/>
        <v>0</v>
      </c>
    </row>
    <row r="4935" spans="1:7" s="232" customFormat="1" ht="24" customHeight="1" x14ac:dyDescent="0.2">
      <c r="A4935" s="229" t="str">
        <f t="shared" si="1478"/>
        <v/>
      </c>
      <c r="B4935" s="227">
        <f t="shared" si="1479"/>
        <v>0</v>
      </c>
      <c r="C4935" s="228"/>
      <c r="D4935" s="229" t="str">
        <f t="shared" si="1480"/>
        <v/>
      </c>
      <c r="E4935" s="230"/>
      <c r="F4935" s="231">
        <f t="shared" si="1481"/>
        <v>0</v>
      </c>
      <c r="G4935" s="296">
        <f t="shared" si="1482"/>
        <v>0</v>
      </c>
    </row>
    <row r="4936" spans="1:7" s="232" customFormat="1" ht="24" customHeight="1" x14ac:dyDescent="0.2">
      <c r="A4936" s="229" t="str">
        <f t="shared" si="1478"/>
        <v/>
      </c>
      <c r="B4936" s="227">
        <f t="shared" si="1479"/>
        <v>0</v>
      </c>
      <c r="C4936" s="228"/>
      <c r="D4936" s="229" t="str">
        <f t="shared" si="1480"/>
        <v/>
      </c>
      <c r="E4936" s="230"/>
      <c r="F4936" s="231">
        <f t="shared" si="1481"/>
        <v>0</v>
      </c>
      <c r="G4936" s="296">
        <f t="shared" si="1482"/>
        <v>0</v>
      </c>
    </row>
    <row r="4937" spans="1:7" ht="24" customHeight="1" x14ac:dyDescent="0.2">
      <c r="A4937" s="297"/>
      <c r="B4937" s="97"/>
      <c r="C4937" s="97"/>
      <c r="D4937" s="103"/>
      <c r="E4937" s="104"/>
      <c r="F4937" s="368" t="s">
        <v>32</v>
      </c>
      <c r="G4937" s="298">
        <f>SUBTOTAL(9,G4929:G4936)</f>
        <v>0</v>
      </c>
    </row>
    <row r="4938" spans="1:7" ht="24" customHeight="1" x14ac:dyDescent="0.2">
      <c r="A4938" s="297"/>
      <c r="B4938" s="97"/>
      <c r="C4938" s="366" t="s">
        <v>606</v>
      </c>
      <c r="D4938" s="103"/>
      <c r="E4938" s="104"/>
      <c r="F4938" s="105"/>
      <c r="G4938" s="299"/>
    </row>
    <row r="4939" spans="1:7" s="232" customFormat="1" ht="24" customHeight="1" x14ac:dyDescent="0.2">
      <c r="A4939" s="229" t="str">
        <f t="shared" ref="A4939:A4947" si="1483">IFERROR(VLOOKUP(C4939,Tabla_Insumos,4,FALSE),"")</f>
        <v/>
      </c>
      <c r="B4939" s="227" t="str">
        <f t="shared" ref="B4939:B4947" si="1484">IFERROR(VLOOKUP(C4939,Tabla_Insumos,5,FALSE),"")</f>
        <v/>
      </c>
      <c r="C4939" s="228"/>
      <c r="D4939" s="229" t="str">
        <f t="shared" ref="D4939:D4947" si="1485">IFERROR(VLOOKUP(C4939,Tabla_Insumos,2,FALSE),"")</f>
        <v/>
      </c>
      <c r="E4939" s="230"/>
      <c r="F4939" s="231">
        <f t="shared" ref="F4939:F4947" si="1486">IFERROR(VLOOKUP(C4939,Tabla_Insumos,3,FALSE),0)</f>
        <v>0</v>
      </c>
      <c r="G4939" s="296">
        <f t="shared" ref="G4939:G4947" si="1487">ROUND(E4939*F4939,2)</f>
        <v>0</v>
      </c>
    </row>
    <row r="4940" spans="1:7" s="232" customFormat="1" ht="24" customHeight="1" x14ac:dyDescent="0.2">
      <c r="A4940" s="229" t="str">
        <f t="shared" si="1483"/>
        <v/>
      </c>
      <c r="B4940" s="227" t="str">
        <f t="shared" si="1484"/>
        <v/>
      </c>
      <c r="C4940" s="228"/>
      <c r="D4940" s="229" t="str">
        <f t="shared" si="1485"/>
        <v/>
      </c>
      <c r="E4940" s="230"/>
      <c r="F4940" s="231">
        <f t="shared" si="1486"/>
        <v>0</v>
      </c>
      <c r="G4940" s="296">
        <f t="shared" si="1487"/>
        <v>0</v>
      </c>
    </row>
    <row r="4941" spans="1:7" s="232" customFormat="1" ht="24" customHeight="1" x14ac:dyDescent="0.2">
      <c r="A4941" s="229" t="str">
        <f t="shared" si="1483"/>
        <v/>
      </c>
      <c r="B4941" s="227" t="str">
        <f t="shared" si="1484"/>
        <v/>
      </c>
      <c r="C4941" s="228"/>
      <c r="D4941" s="229" t="str">
        <f t="shared" si="1485"/>
        <v/>
      </c>
      <c r="E4941" s="230"/>
      <c r="F4941" s="231">
        <f t="shared" si="1486"/>
        <v>0</v>
      </c>
      <c r="G4941" s="296">
        <f t="shared" si="1487"/>
        <v>0</v>
      </c>
    </row>
    <row r="4942" spans="1:7" s="232" customFormat="1" ht="24" customHeight="1" x14ac:dyDescent="0.2">
      <c r="A4942" s="229" t="str">
        <f t="shared" si="1483"/>
        <v/>
      </c>
      <c r="B4942" s="227" t="str">
        <f t="shared" si="1484"/>
        <v/>
      </c>
      <c r="C4942" s="228"/>
      <c r="D4942" s="229" t="str">
        <f t="shared" si="1485"/>
        <v/>
      </c>
      <c r="E4942" s="230"/>
      <c r="F4942" s="231">
        <f t="shared" si="1486"/>
        <v>0</v>
      </c>
      <c r="G4942" s="296">
        <f t="shared" si="1487"/>
        <v>0</v>
      </c>
    </row>
    <row r="4943" spans="1:7" s="232" customFormat="1" ht="24" customHeight="1" x14ac:dyDescent="0.2">
      <c r="A4943" s="229" t="str">
        <f t="shared" si="1483"/>
        <v/>
      </c>
      <c r="B4943" s="227" t="str">
        <f t="shared" si="1484"/>
        <v/>
      </c>
      <c r="C4943" s="228"/>
      <c r="D4943" s="229" t="str">
        <f t="shared" si="1485"/>
        <v/>
      </c>
      <c r="E4943" s="230"/>
      <c r="F4943" s="231">
        <f t="shared" si="1486"/>
        <v>0</v>
      </c>
      <c r="G4943" s="296">
        <f t="shared" si="1487"/>
        <v>0</v>
      </c>
    </row>
    <row r="4944" spans="1:7" s="232" customFormat="1" ht="24" customHeight="1" x14ac:dyDescent="0.2">
      <c r="A4944" s="229" t="str">
        <f t="shared" si="1483"/>
        <v/>
      </c>
      <c r="B4944" s="227" t="str">
        <f t="shared" si="1484"/>
        <v/>
      </c>
      <c r="C4944" s="228"/>
      <c r="D4944" s="229" t="str">
        <f t="shared" si="1485"/>
        <v/>
      </c>
      <c r="E4944" s="230"/>
      <c r="F4944" s="231">
        <f t="shared" si="1486"/>
        <v>0</v>
      </c>
      <c r="G4944" s="296">
        <f t="shared" si="1487"/>
        <v>0</v>
      </c>
    </row>
    <row r="4945" spans="1:7" s="232" customFormat="1" ht="24" customHeight="1" x14ac:dyDescent="0.2">
      <c r="A4945" s="229" t="str">
        <f t="shared" si="1483"/>
        <v/>
      </c>
      <c r="B4945" s="227" t="str">
        <f t="shared" si="1484"/>
        <v/>
      </c>
      <c r="C4945" s="228"/>
      <c r="D4945" s="229" t="str">
        <f t="shared" si="1485"/>
        <v/>
      </c>
      <c r="E4945" s="230"/>
      <c r="F4945" s="231">
        <f t="shared" si="1486"/>
        <v>0</v>
      </c>
      <c r="G4945" s="296">
        <f t="shared" si="1487"/>
        <v>0</v>
      </c>
    </row>
    <row r="4946" spans="1:7" s="232" customFormat="1" ht="24" customHeight="1" x14ac:dyDescent="0.2">
      <c r="A4946" s="229" t="str">
        <f t="shared" si="1483"/>
        <v/>
      </c>
      <c r="B4946" s="227" t="str">
        <f t="shared" si="1484"/>
        <v/>
      </c>
      <c r="C4946" s="228"/>
      <c r="D4946" s="229" t="str">
        <f t="shared" si="1485"/>
        <v/>
      </c>
      <c r="E4946" s="230"/>
      <c r="F4946" s="231">
        <f t="shared" si="1486"/>
        <v>0</v>
      </c>
      <c r="G4946" s="296">
        <f t="shared" si="1487"/>
        <v>0</v>
      </c>
    </row>
    <row r="4947" spans="1:7" s="232" customFormat="1" ht="24" customHeight="1" x14ac:dyDescent="0.2">
      <c r="A4947" s="229" t="str">
        <f t="shared" si="1483"/>
        <v/>
      </c>
      <c r="B4947" s="227" t="str">
        <f t="shared" si="1484"/>
        <v/>
      </c>
      <c r="C4947" s="228"/>
      <c r="D4947" s="229" t="str">
        <f t="shared" si="1485"/>
        <v/>
      </c>
      <c r="E4947" s="230"/>
      <c r="F4947" s="231">
        <f t="shared" si="1486"/>
        <v>0</v>
      </c>
      <c r="G4947" s="296">
        <f t="shared" si="1487"/>
        <v>0</v>
      </c>
    </row>
    <row r="4948" spans="1:7" ht="24" customHeight="1" x14ac:dyDescent="0.2">
      <c r="A4948" s="300"/>
      <c r="B4948" s="103"/>
      <c r="C4948" s="97"/>
      <c r="D4948" s="103"/>
      <c r="E4948" s="104"/>
      <c r="F4948" s="368" t="s">
        <v>33</v>
      </c>
      <c r="G4948" s="298">
        <f>SUBTOTAL(9,G4939:G4947)</f>
        <v>0</v>
      </c>
    </row>
    <row r="4949" spans="1:7" ht="24" customHeight="1" x14ac:dyDescent="0.2">
      <c r="A4949" s="301"/>
      <c r="B4949" s="103"/>
      <c r="C4949" s="97"/>
      <c r="D4949" s="103"/>
      <c r="E4949" s="104"/>
      <c r="F4949" s="105"/>
      <c r="G4949" s="299"/>
    </row>
    <row r="4950" spans="1:7" ht="24" customHeight="1" x14ac:dyDescent="0.2">
      <c r="A4950" s="302" t="str">
        <f>B4908</f>
        <v/>
      </c>
      <c r="B4950" s="303" t="str">
        <f>C4908</f>
        <v/>
      </c>
      <c r="C4950" s="111"/>
      <c r="D4950" s="111" t="s">
        <v>34</v>
      </c>
      <c r="E4950" s="112"/>
      <c r="F4950" s="305" t="s">
        <v>35</v>
      </c>
      <c r="G4950" s="304">
        <f>SUBTOTAL(9,G4913:G4949)</f>
        <v>0</v>
      </c>
    </row>
    <row r="4952" spans="1:7" ht="24" customHeight="1" x14ac:dyDescent="0.2">
      <c r="A4952" s="284" t="s">
        <v>37</v>
      </c>
      <c r="B4952" s="285"/>
      <c r="C4952" s="285"/>
      <c r="D4952" s="285"/>
      <c r="E4952" s="285"/>
      <c r="F4952" s="285"/>
      <c r="G4952" s="286"/>
    </row>
    <row r="4953" spans="1:7" ht="24" customHeight="1" x14ac:dyDescent="0.2">
      <c r="A4953" s="287" t="s">
        <v>602</v>
      </c>
      <c r="B4953" s="99" t="str">
        <f>Comitente</f>
        <v>DIRECCION PROVINCIAL REDES DE GAS</v>
      </c>
      <c r="C4953" s="94"/>
      <c r="D4953" s="100"/>
      <c r="E4953" s="100"/>
      <c r="F4953" s="101"/>
      <c r="G4953" s="288"/>
    </row>
    <row r="4954" spans="1:7" ht="24" customHeight="1" x14ac:dyDescent="0.2">
      <c r="A4954" s="287" t="s">
        <v>603</v>
      </c>
      <c r="B4954" s="99">
        <f>Contratista</f>
        <v>0</v>
      </c>
      <c r="C4954" s="95"/>
      <c r="D4954" s="95"/>
      <c r="E4954" s="95"/>
      <c r="F4954" s="102"/>
      <c r="G4954" s="289"/>
    </row>
    <row r="4955" spans="1:7" ht="24" customHeight="1" x14ac:dyDescent="0.2">
      <c r="A4955" s="287" t="s">
        <v>24</v>
      </c>
      <c r="B4955" s="99" t="str">
        <f>Obra</f>
        <v>“SERVICIO de MANTENIMIENTO de las INSTALACIONES de GAS en los ESTABLECIMIENTOS EDUCATIVOS”</v>
      </c>
      <c r="C4955" s="95"/>
      <c r="D4955" s="95"/>
      <c r="E4955" s="95"/>
      <c r="F4955" s="102" t="s">
        <v>38</v>
      </c>
      <c r="G4955" s="290">
        <f>Fecha_Base</f>
        <v>0</v>
      </c>
    </row>
    <row r="4956" spans="1:7" ht="24" customHeight="1" x14ac:dyDescent="0.2">
      <c r="A4956" s="291" t="s">
        <v>601</v>
      </c>
      <c r="B4956" s="96" t="str">
        <f>Ubicación</f>
        <v>DEPARTAMENTO JACHAL A</v>
      </c>
      <c r="C4956" s="96"/>
      <c r="D4956" s="103"/>
      <c r="E4956" s="104"/>
      <c r="F4956" s="105"/>
      <c r="G4956" s="292"/>
    </row>
    <row r="4957" spans="1:7" ht="24" customHeight="1" x14ac:dyDescent="0.2">
      <c r="A4957" s="291" t="s">
        <v>39</v>
      </c>
      <c r="B4957" s="106" t="str">
        <f>IFERROR(VALUE(LEFT(B4958,FIND(".",B4958)-1)),"")</f>
        <v/>
      </c>
      <c r="C4957" s="97" t="str">
        <f>IFERROR(VLOOKUP(B4957,Tabla_CyP,2,FALSE),"")</f>
        <v/>
      </c>
      <c r="D4957" s="97"/>
      <c r="E4957" s="104"/>
      <c r="F4957" s="105"/>
      <c r="G4957" s="292"/>
    </row>
    <row r="4958" spans="1:7" ht="24" customHeight="1" x14ac:dyDescent="0.2">
      <c r="A4958" s="291" t="s">
        <v>25</v>
      </c>
      <c r="B4958" s="107" t="str">
        <f>IFERROR(VLOOKUP(COUNTIF($A$1:A4958,"ANALISIS DE PRECIOS"),Tabla_NumeroItem,2,FALSE),"")</f>
        <v/>
      </c>
      <c r="C4958" s="97" t="str">
        <f>IFERROR(VLOOKUP(B4958,Tabla_CyP,2,FALSE),"")</f>
        <v/>
      </c>
      <c r="D4958" s="103"/>
      <c r="E4958" s="104"/>
      <c r="F4958" s="102" t="s">
        <v>26</v>
      </c>
      <c r="G4958" s="293" t="str">
        <f>IFERROR(VLOOKUP(B4958,Tabla_CyP,4,FALSE),"")</f>
        <v/>
      </c>
    </row>
    <row r="4959" spans="1:7" ht="24" customHeight="1" x14ac:dyDescent="0.2">
      <c r="A4959" s="291"/>
      <c r="B4959" s="96"/>
      <c r="C4959" s="97"/>
      <c r="D4959" s="103"/>
      <c r="E4959" s="104"/>
      <c r="F4959" s="105"/>
      <c r="G4959" s="292"/>
    </row>
    <row r="4960" spans="1:7" ht="24" customHeight="1" x14ac:dyDescent="0.2">
      <c r="A4960" s="389" t="s">
        <v>507</v>
      </c>
      <c r="B4960" s="390"/>
      <c r="C4960" s="391" t="s">
        <v>0</v>
      </c>
      <c r="D4960" s="391" t="s">
        <v>27</v>
      </c>
      <c r="E4960" s="393" t="s">
        <v>28</v>
      </c>
      <c r="F4960" s="387" t="s">
        <v>29</v>
      </c>
      <c r="G4960" s="387" t="s">
        <v>30</v>
      </c>
    </row>
    <row r="4961" spans="1:123" s="109" customFormat="1" ht="24" customHeight="1" x14ac:dyDescent="0.2">
      <c r="A4961" s="108" t="s">
        <v>508</v>
      </c>
      <c r="B4961" s="108" t="s">
        <v>509</v>
      </c>
      <c r="C4961" s="392"/>
      <c r="D4961" s="392"/>
      <c r="E4961" s="394"/>
      <c r="F4961" s="388"/>
      <c r="G4961" s="388"/>
      <c r="H4961" s="233"/>
      <c r="I4961" s="233"/>
      <c r="J4961" s="233"/>
      <c r="K4961" s="233"/>
      <c r="L4961" s="233"/>
      <c r="M4961" s="233"/>
      <c r="N4961" s="233"/>
      <c r="O4961" s="233"/>
      <c r="P4961" s="233"/>
      <c r="Q4961" s="233"/>
      <c r="R4961" s="233"/>
      <c r="S4961" s="233"/>
      <c r="T4961" s="233"/>
      <c r="U4961" s="233"/>
      <c r="V4961" s="233"/>
      <c r="W4961" s="233"/>
      <c r="X4961" s="233"/>
      <c r="Y4961" s="233"/>
      <c r="Z4961" s="233"/>
      <c r="AA4961" s="233"/>
      <c r="AB4961" s="233"/>
      <c r="AC4961" s="233"/>
      <c r="AD4961" s="233"/>
      <c r="AE4961" s="233"/>
      <c r="AF4961" s="233"/>
      <c r="AG4961" s="233"/>
      <c r="AH4961" s="233"/>
      <c r="AI4961" s="233"/>
      <c r="AJ4961" s="233"/>
      <c r="AK4961" s="233"/>
      <c r="AL4961" s="233"/>
      <c r="AM4961" s="233"/>
      <c r="AN4961" s="233"/>
      <c r="AO4961" s="233"/>
      <c r="AP4961" s="233"/>
      <c r="AQ4961" s="233"/>
      <c r="AR4961" s="233"/>
      <c r="AS4961" s="233"/>
      <c r="AT4961" s="233"/>
      <c r="AU4961" s="233"/>
      <c r="AV4961" s="233"/>
      <c r="AW4961" s="233"/>
      <c r="AX4961" s="233"/>
      <c r="AY4961" s="233"/>
      <c r="AZ4961" s="233"/>
      <c r="BA4961" s="233"/>
      <c r="BB4961" s="233"/>
      <c r="BC4961" s="233"/>
      <c r="BD4961" s="233"/>
      <c r="BE4961" s="233"/>
      <c r="BF4961" s="233"/>
      <c r="BG4961" s="233"/>
      <c r="BH4961" s="233"/>
      <c r="BI4961" s="233"/>
      <c r="BJ4961" s="233"/>
      <c r="BK4961" s="233"/>
      <c r="BL4961" s="233"/>
      <c r="BM4961" s="233"/>
      <c r="BN4961" s="233"/>
      <c r="BO4961" s="233"/>
      <c r="BP4961" s="233"/>
      <c r="BQ4961" s="233"/>
      <c r="BR4961" s="233"/>
      <c r="BS4961" s="233"/>
      <c r="BT4961" s="233"/>
      <c r="BU4961" s="233"/>
      <c r="BV4961" s="233"/>
      <c r="BW4961" s="233"/>
      <c r="BX4961" s="233"/>
      <c r="BY4961" s="233"/>
      <c r="BZ4961" s="233"/>
      <c r="CA4961" s="233"/>
      <c r="CB4961" s="233"/>
      <c r="CC4961" s="233"/>
      <c r="CD4961" s="233"/>
      <c r="CE4961" s="233"/>
      <c r="CF4961" s="233"/>
      <c r="CG4961" s="233"/>
      <c r="CH4961" s="233"/>
      <c r="CI4961" s="233"/>
      <c r="CJ4961" s="233"/>
      <c r="CK4961" s="233"/>
      <c r="CL4961" s="233"/>
      <c r="CM4961" s="233"/>
      <c r="CN4961" s="233"/>
      <c r="CO4961" s="233"/>
      <c r="CP4961" s="233"/>
      <c r="CQ4961" s="233"/>
      <c r="CR4961" s="233"/>
      <c r="CS4961" s="233"/>
      <c r="CT4961" s="233"/>
      <c r="CU4961" s="233"/>
      <c r="CV4961" s="233"/>
      <c r="CW4961" s="233"/>
      <c r="CX4961" s="233"/>
      <c r="CY4961" s="233"/>
      <c r="CZ4961" s="233"/>
      <c r="DA4961" s="233"/>
      <c r="DB4961" s="233"/>
      <c r="DC4961" s="233"/>
      <c r="DD4961" s="233"/>
      <c r="DE4961" s="233"/>
      <c r="DF4961" s="233"/>
      <c r="DG4961" s="233"/>
      <c r="DH4961" s="233"/>
      <c r="DI4961" s="233"/>
      <c r="DJ4961" s="233"/>
      <c r="DK4961" s="233"/>
      <c r="DL4961" s="233"/>
      <c r="DM4961" s="233"/>
      <c r="DN4961" s="233"/>
      <c r="DO4961" s="233"/>
      <c r="DP4961" s="233"/>
      <c r="DQ4961" s="233"/>
      <c r="DR4961" s="233"/>
      <c r="DS4961" s="233"/>
    </row>
    <row r="4962" spans="1:123" ht="24" customHeight="1" x14ac:dyDescent="0.2">
      <c r="A4962" s="369"/>
      <c r="B4962" s="110"/>
      <c r="C4962" s="367" t="s">
        <v>604</v>
      </c>
      <c r="D4962" s="111"/>
      <c r="E4962" s="112"/>
      <c r="F4962" s="113"/>
      <c r="G4962" s="295"/>
    </row>
    <row r="4963" spans="1:123" s="232" customFormat="1" ht="24" customHeight="1" x14ac:dyDescent="0.2">
      <c r="A4963" s="229" t="str">
        <f t="shared" ref="A4963:A4976" si="1488">IFERROR(VLOOKUP(C4963,Tabla_Insumos,4,FALSE),"")</f>
        <v/>
      </c>
      <c r="B4963" s="227" t="str">
        <f t="shared" ref="B4963:B4976" si="1489">IFERROR(VLOOKUP(C4963,Tabla_Insumos,5,FALSE),"")</f>
        <v/>
      </c>
      <c r="C4963" s="228"/>
      <c r="D4963" s="229" t="str">
        <f t="shared" ref="D4963:D4976" si="1490">IFERROR(VLOOKUP(C4963,Tabla_Insumos,2,FALSE),"")</f>
        <v/>
      </c>
      <c r="E4963" s="230"/>
      <c r="F4963" s="231">
        <f t="shared" ref="F4963:F4976" si="1491">IFERROR(VLOOKUP(C4963,Tabla_Insumos,3,FALSE),0)</f>
        <v>0</v>
      </c>
      <c r="G4963" s="296">
        <f>ROUND(E4963*F4963,2)</f>
        <v>0</v>
      </c>
    </row>
    <row r="4964" spans="1:123" s="232" customFormat="1" ht="24" customHeight="1" x14ac:dyDescent="0.2">
      <c r="A4964" s="229" t="str">
        <f t="shared" si="1488"/>
        <v/>
      </c>
      <c r="B4964" s="227" t="str">
        <f t="shared" si="1489"/>
        <v/>
      </c>
      <c r="C4964" s="228"/>
      <c r="D4964" s="229" t="str">
        <f t="shared" si="1490"/>
        <v/>
      </c>
      <c r="E4964" s="230"/>
      <c r="F4964" s="231">
        <f t="shared" si="1491"/>
        <v>0</v>
      </c>
      <c r="G4964" s="296">
        <f t="shared" ref="G4964:G4976" si="1492">ROUND(E4964*F4964,2)</f>
        <v>0</v>
      </c>
    </row>
    <row r="4965" spans="1:123" s="232" customFormat="1" ht="24" customHeight="1" x14ac:dyDescent="0.2">
      <c r="A4965" s="229" t="str">
        <f t="shared" si="1488"/>
        <v/>
      </c>
      <c r="B4965" s="227" t="str">
        <f t="shared" si="1489"/>
        <v/>
      </c>
      <c r="C4965" s="228"/>
      <c r="D4965" s="229" t="str">
        <f t="shared" si="1490"/>
        <v/>
      </c>
      <c r="E4965" s="230"/>
      <c r="F4965" s="231">
        <f t="shared" si="1491"/>
        <v>0</v>
      </c>
      <c r="G4965" s="296">
        <f t="shared" si="1492"/>
        <v>0</v>
      </c>
    </row>
    <row r="4966" spans="1:123" s="232" customFormat="1" ht="24" customHeight="1" x14ac:dyDescent="0.2">
      <c r="A4966" s="229" t="str">
        <f t="shared" si="1488"/>
        <v/>
      </c>
      <c r="B4966" s="227" t="str">
        <f t="shared" si="1489"/>
        <v/>
      </c>
      <c r="C4966" s="228"/>
      <c r="D4966" s="229" t="str">
        <f t="shared" si="1490"/>
        <v/>
      </c>
      <c r="E4966" s="230"/>
      <c r="F4966" s="231">
        <f t="shared" si="1491"/>
        <v>0</v>
      </c>
      <c r="G4966" s="296">
        <f t="shared" si="1492"/>
        <v>0</v>
      </c>
    </row>
    <row r="4967" spans="1:123" s="232" customFormat="1" ht="24" customHeight="1" x14ac:dyDescent="0.2">
      <c r="A4967" s="229" t="str">
        <f t="shared" si="1488"/>
        <v/>
      </c>
      <c r="B4967" s="227" t="str">
        <f t="shared" si="1489"/>
        <v/>
      </c>
      <c r="C4967" s="228"/>
      <c r="D4967" s="229" t="str">
        <f t="shared" si="1490"/>
        <v/>
      </c>
      <c r="E4967" s="230"/>
      <c r="F4967" s="231">
        <f t="shared" si="1491"/>
        <v>0</v>
      </c>
      <c r="G4967" s="296">
        <f t="shared" si="1492"/>
        <v>0</v>
      </c>
    </row>
    <row r="4968" spans="1:123" s="232" customFormat="1" ht="24" customHeight="1" x14ac:dyDescent="0.2">
      <c r="A4968" s="229" t="str">
        <f t="shared" si="1488"/>
        <v/>
      </c>
      <c r="B4968" s="227" t="str">
        <f t="shared" si="1489"/>
        <v/>
      </c>
      <c r="C4968" s="228"/>
      <c r="D4968" s="229" t="str">
        <f t="shared" si="1490"/>
        <v/>
      </c>
      <c r="E4968" s="230"/>
      <c r="F4968" s="231">
        <f t="shared" si="1491"/>
        <v>0</v>
      </c>
      <c r="G4968" s="296">
        <f t="shared" si="1492"/>
        <v>0</v>
      </c>
    </row>
    <row r="4969" spans="1:123" s="232" customFormat="1" ht="24" customHeight="1" x14ac:dyDescent="0.2">
      <c r="A4969" s="229" t="str">
        <f t="shared" si="1488"/>
        <v/>
      </c>
      <c r="B4969" s="227" t="str">
        <f t="shared" si="1489"/>
        <v/>
      </c>
      <c r="C4969" s="228"/>
      <c r="D4969" s="229" t="str">
        <f t="shared" si="1490"/>
        <v/>
      </c>
      <c r="E4969" s="230"/>
      <c r="F4969" s="231">
        <f t="shared" si="1491"/>
        <v>0</v>
      </c>
      <c r="G4969" s="296">
        <f t="shared" si="1492"/>
        <v>0</v>
      </c>
    </row>
    <row r="4970" spans="1:123" s="232" customFormat="1" ht="24" customHeight="1" x14ac:dyDescent="0.2">
      <c r="A4970" s="229" t="str">
        <f t="shared" si="1488"/>
        <v/>
      </c>
      <c r="B4970" s="227" t="str">
        <f t="shared" si="1489"/>
        <v/>
      </c>
      <c r="C4970" s="228"/>
      <c r="D4970" s="229" t="str">
        <f t="shared" si="1490"/>
        <v/>
      </c>
      <c r="E4970" s="230"/>
      <c r="F4970" s="231">
        <f t="shared" si="1491"/>
        <v>0</v>
      </c>
      <c r="G4970" s="296">
        <f t="shared" si="1492"/>
        <v>0</v>
      </c>
    </row>
    <row r="4971" spans="1:123" s="232" customFormat="1" ht="24" customHeight="1" x14ac:dyDescent="0.2">
      <c r="A4971" s="229" t="str">
        <f t="shared" si="1488"/>
        <v/>
      </c>
      <c r="B4971" s="227" t="str">
        <f t="shared" si="1489"/>
        <v/>
      </c>
      <c r="C4971" s="228"/>
      <c r="D4971" s="229" t="str">
        <f t="shared" si="1490"/>
        <v/>
      </c>
      <c r="E4971" s="230"/>
      <c r="F4971" s="231">
        <f t="shared" si="1491"/>
        <v>0</v>
      </c>
      <c r="G4971" s="296">
        <f t="shared" si="1492"/>
        <v>0</v>
      </c>
    </row>
    <row r="4972" spans="1:123" s="232" customFormat="1" ht="24" customHeight="1" x14ac:dyDescent="0.2">
      <c r="A4972" s="229" t="str">
        <f t="shared" si="1488"/>
        <v/>
      </c>
      <c r="B4972" s="227" t="str">
        <f t="shared" si="1489"/>
        <v/>
      </c>
      <c r="C4972" s="228"/>
      <c r="D4972" s="229" t="str">
        <f t="shared" si="1490"/>
        <v/>
      </c>
      <c r="E4972" s="230"/>
      <c r="F4972" s="231">
        <f t="shared" si="1491"/>
        <v>0</v>
      </c>
      <c r="G4972" s="296">
        <f t="shared" si="1492"/>
        <v>0</v>
      </c>
    </row>
    <row r="4973" spans="1:123" s="232" customFormat="1" ht="24" customHeight="1" x14ac:dyDescent="0.2">
      <c r="A4973" s="229" t="str">
        <f t="shared" si="1488"/>
        <v/>
      </c>
      <c r="B4973" s="227" t="str">
        <f t="shared" si="1489"/>
        <v/>
      </c>
      <c r="C4973" s="228"/>
      <c r="D4973" s="229" t="str">
        <f t="shared" si="1490"/>
        <v/>
      </c>
      <c r="E4973" s="230"/>
      <c r="F4973" s="231">
        <f t="shared" si="1491"/>
        <v>0</v>
      </c>
      <c r="G4973" s="296">
        <f t="shared" si="1492"/>
        <v>0</v>
      </c>
    </row>
    <row r="4974" spans="1:123" s="232" customFormat="1" ht="24" customHeight="1" x14ac:dyDescent="0.2">
      <c r="A4974" s="229" t="str">
        <f t="shared" si="1488"/>
        <v/>
      </c>
      <c r="B4974" s="227" t="str">
        <f t="shared" si="1489"/>
        <v/>
      </c>
      <c r="C4974" s="228"/>
      <c r="D4974" s="229" t="str">
        <f t="shared" si="1490"/>
        <v/>
      </c>
      <c r="E4974" s="230"/>
      <c r="F4974" s="231">
        <f t="shared" si="1491"/>
        <v>0</v>
      </c>
      <c r="G4974" s="296">
        <f t="shared" si="1492"/>
        <v>0</v>
      </c>
    </row>
    <row r="4975" spans="1:123" s="232" customFormat="1" ht="24" customHeight="1" x14ac:dyDescent="0.2">
      <c r="A4975" s="229" t="str">
        <f t="shared" si="1488"/>
        <v/>
      </c>
      <c r="B4975" s="227" t="str">
        <f t="shared" si="1489"/>
        <v/>
      </c>
      <c r="C4975" s="228"/>
      <c r="D4975" s="229" t="str">
        <f t="shared" si="1490"/>
        <v/>
      </c>
      <c r="E4975" s="230"/>
      <c r="F4975" s="231">
        <f t="shared" si="1491"/>
        <v>0</v>
      </c>
      <c r="G4975" s="296">
        <f t="shared" si="1492"/>
        <v>0</v>
      </c>
    </row>
    <row r="4976" spans="1:123" s="232" customFormat="1" ht="24" customHeight="1" x14ac:dyDescent="0.2">
      <c r="A4976" s="229" t="str">
        <f t="shared" si="1488"/>
        <v/>
      </c>
      <c r="B4976" s="227" t="str">
        <f t="shared" si="1489"/>
        <v/>
      </c>
      <c r="C4976" s="228"/>
      <c r="D4976" s="229" t="str">
        <f t="shared" si="1490"/>
        <v/>
      </c>
      <c r="E4976" s="230"/>
      <c r="F4976" s="231">
        <f t="shared" si="1491"/>
        <v>0</v>
      </c>
      <c r="G4976" s="296">
        <f t="shared" si="1492"/>
        <v>0</v>
      </c>
    </row>
    <row r="4977" spans="1:7" ht="24" customHeight="1" x14ac:dyDescent="0.2">
      <c r="A4977" s="297"/>
      <c r="B4977" s="97"/>
      <c r="C4977" s="97"/>
      <c r="D4977" s="103"/>
      <c r="E4977" s="104"/>
      <c r="F4977" s="368" t="s">
        <v>31</v>
      </c>
      <c r="G4977" s="298">
        <f>SUBTOTAL(9,G4963:G4976)</f>
        <v>0</v>
      </c>
    </row>
    <row r="4978" spans="1:7" ht="24" customHeight="1" x14ac:dyDescent="0.2">
      <c r="A4978" s="297"/>
      <c r="B4978" s="97"/>
      <c r="C4978" s="366" t="s">
        <v>605</v>
      </c>
      <c r="D4978" s="103"/>
      <c r="E4978" s="104"/>
      <c r="F4978" s="105"/>
      <c r="G4978" s="299"/>
    </row>
    <row r="4979" spans="1:7" s="232" customFormat="1" ht="24" customHeight="1" x14ac:dyDescent="0.2">
      <c r="A4979" s="229" t="str">
        <f t="shared" ref="A4979:A4986" si="1493">IFERROR(VLOOKUP(C4979,Tabla_Insumos,4,FALSE),"")</f>
        <v/>
      </c>
      <c r="B4979" s="227">
        <f t="shared" ref="B4979:B4986" si="1494">IFERROR(VLOOKUP(A4979,Tabla_Indices,5,FALSE),"")</f>
        <v>0</v>
      </c>
      <c r="C4979" s="228"/>
      <c r="D4979" s="229" t="str">
        <f t="shared" ref="D4979:D4986" si="1495">IFERROR(VLOOKUP(C4979,Tabla_Insumos,2,FALSE),"")</f>
        <v/>
      </c>
      <c r="E4979" s="230"/>
      <c r="F4979" s="231">
        <f t="shared" ref="F4979:F4986" si="1496">IFERROR(VLOOKUP(C4979,Tabla_Insumos,3,FALSE),0)</f>
        <v>0</v>
      </c>
      <c r="G4979" s="296">
        <f>ROUND(E4979*F4979,2)</f>
        <v>0</v>
      </c>
    </row>
    <row r="4980" spans="1:7" s="232" customFormat="1" ht="24" customHeight="1" x14ac:dyDescent="0.2">
      <c r="A4980" s="229" t="str">
        <f t="shared" si="1493"/>
        <v/>
      </c>
      <c r="B4980" s="227">
        <f t="shared" si="1494"/>
        <v>0</v>
      </c>
      <c r="C4980" s="228"/>
      <c r="D4980" s="229" t="str">
        <f t="shared" si="1495"/>
        <v/>
      </c>
      <c r="E4980" s="230"/>
      <c r="F4980" s="231">
        <f t="shared" si="1496"/>
        <v>0</v>
      </c>
      <c r="G4980" s="296">
        <f>ROUND(E4980*F4980,2)</f>
        <v>0</v>
      </c>
    </row>
    <row r="4981" spans="1:7" s="232" customFormat="1" ht="24" customHeight="1" x14ac:dyDescent="0.2">
      <c r="A4981" s="229" t="str">
        <f t="shared" si="1493"/>
        <v/>
      </c>
      <c r="B4981" s="227">
        <f t="shared" si="1494"/>
        <v>0</v>
      </c>
      <c r="C4981" s="228"/>
      <c r="D4981" s="229" t="str">
        <f t="shared" si="1495"/>
        <v/>
      </c>
      <c r="E4981" s="230"/>
      <c r="F4981" s="231">
        <f t="shared" si="1496"/>
        <v>0</v>
      </c>
      <c r="G4981" s="296">
        <f t="shared" ref="G4981:G4986" si="1497">ROUND(E4981*F4981,2)</f>
        <v>0</v>
      </c>
    </row>
    <row r="4982" spans="1:7" s="232" customFormat="1" ht="24" customHeight="1" x14ac:dyDescent="0.2">
      <c r="A4982" s="229" t="str">
        <f t="shared" si="1493"/>
        <v/>
      </c>
      <c r="B4982" s="227">
        <f t="shared" si="1494"/>
        <v>0</v>
      </c>
      <c r="C4982" s="228"/>
      <c r="D4982" s="229" t="str">
        <f t="shared" si="1495"/>
        <v/>
      </c>
      <c r="E4982" s="230"/>
      <c r="F4982" s="231">
        <f t="shared" si="1496"/>
        <v>0</v>
      </c>
      <c r="G4982" s="296">
        <f t="shared" si="1497"/>
        <v>0</v>
      </c>
    </row>
    <row r="4983" spans="1:7" s="232" customFormat="1" ht="24" customHeight="1" x14ac:dyDescent="0.2">
      <c r="A4983" s="229" t="str">
        <f t="shared" si="1493"/>
        <v/>
      </c>
      <c r="B4983" s="227">
        <f t="shared" si="1494"/>
        <v>0</v>
      </c>
      <c r="C4983" s="228"/>
      <c r="D4983" s="229" t="str">
        <f t="shared" si="1495"/>
        <v/>
      </c>
      <c r="E4983" s="230"/>
      <c r="F4983" s="231">
        <f t="shared" si="1496"/>
        <v>0</v>
      </c>
      <c r="G4983" s="296">
        <f t="shared" si="1497"/>
        <v>0</v>
      </c>
    </row>
    <row r="4984" spans="1:7" s="232" customFormat="1" ht="24" customHeight="1" x14ac:dyDescent="0.2">
      <c r="A4984" s="229" t="str">
        <f t="shared" si="1493"/>
        <v/>
      </c>
      <c r="B4984" s="227">
        <f t="shared" si="1494"/>
        <v>0</v>
      </c>
      <c r="C4984" s="228"/>
      <c r="D4984" s="229" t="str">
        <f t="shared" si="1495"/>
        <v/>
      </c>
      <c r="E4984" s="230"/>
      <c r="F4984" s="231">
        <f t="shared" si="1496"/>
        <v>0</v>
      </c>
      <c r="G4984" s="296">
        <f t="shared" si="1497"/>
        <v>0</v>
      </c>
    </row>
    <row r="4985" spans="1:7" s="232" customFormat="1" ht="24" customHeight="1" x14ac:dyDescent="0.2">
      <c r="A4985" s="229" t="str">
        <f t="shared" si="1493"/>
        <v/>
      </c>
      <c r="B4985" s="227">
        <f t="shared" si="1494"/>
        <v>0</v>
      </c>
      <c r="C4985" s="228"/>
      <c r="D4985" s="229" t="str">
        <f t="shared" si="1495"/>
        <v/>
      </c>
      <c r="E4985" s="230"/>
      <c r="F4985" s="231">
        <f t="shared" si="1496"/>
        <v>0</v>
      </c>
      <c r="G4985" s="296">
        <f t="shared" si="1497"/>
        <v>0</v>
      </c>
    </row>
    <row r="4986" spans="1:7" s="232" customFormat="1" ht="24" customHeight="1" x14ac:dyDescent="0.2">
      <c r="A4986" s="229" t="str">
        <f t="shared" si="1493"/>
        <v/>
      </c>
      <c r="B4986" s="227">
        <f t="shared" si="1494"/>
        <v>0</v>
      </c>
      <c r="C4986" s="228"/>
      <c r="D4986" s="229" t="str">
        <f t="shared" si="1495"/>
        <v/>
      </c>
      <c r="E4986" s="230"/>
      <c r="F4986" s="231">
        <f t="shared" si="1496"/>
        <v>0</v>
      </c>
      <c r="G4986" s="296">
        <f t="shared" si="1497"/>
        <v>0</v>
      </c>
    </row>
    <row r="4987" spans="1:7" ht="24" customHeight="1" x14ac:dyDescent="0.2">
      <c r="A4987" s="297"/>
      <c r="B4987" s="97"/>
      <c r="C4987" s="97"/>
      <c r="D4987" s="103"/>
      <c r="E4987" s="104"/>
      <c r="F4987" s="368" t="s">
        <v>32</v>
      </c>
      <c r="G4987" s="298">
        <f>SUBTOTAL(9,G4979:G4986)</f>
        <v>0</v>
      </c>
    </row>
    <row r="4988" spans="1:7" ht="24" customHeight="1" x14ac:dyDescent="0.2">
      <c r="A4988" s="297"/>
      <c r="B4988" s="97"/>
      <c r="C4988" s="366" t="s">
        <v>606</v>
      </c>
      <c r="D4988" s="103"/>
      <c r="E4988" s="104"/>
      <c r="F4988" s="105"/>
      <c r="G4988" s="299"/>
    </row>
    <row r="4989" spans="1:7" s="232" customFormat="1" ht="24" customHeight="1" x14ac:dyDescent="0.2">
      <c r="A4989" s="229" t="str">
        <f t="shared" ref="A4989:A4997" si="1498">IFERROR(VLOOKUP(C4989,Tabla_Insumos,4,FALSE),"")</f>
        <v/>
      </c>
      <c r="B4989" s="227" t="str">
        <f t="shared" ref="B4989:B4997" si="1499">IFERROR(VLOOKUP(C4989,Tabla_Insumos,5,FALSE),"")</f>
        <v/>
      </c>
      <c r="C4989" s="228"/>
      <c r="D4989" s="229" t="str">
        <f t="shared" ref="D4989:D4997" si="1500">IFERROR(VLOOKUP(C4989,Tabla_Insumos,2,FALSE),"")</f>
        <v/>
      </c>
      <c r="E4989" s="230"/>
      <c r="F4989" s="231">
        <f t="shared" ref="F4989:F4997" si="1501">IFERROR(VLOOKUP(C4989,Tabla_Insumos,3,FALSE),0)</f>
        <v>0</v>
      </c>
      <c r="G4989" s="296">
        <f t="shared" ref="G4989:G4997" si="1502">ROUND(E4989*F4989,2)</f>
        <v>0</v>
      </c>
    </row>
    <row r="4990" spans="1:7" s="232" customFormat="1" ht="24" customHeight="1" x14ac:dyDescent="0.2">
      <c r="A4990" s="229" t="str">
        <f t="shared" si="1498"/>
        <v/>
      </c>
      <c r="B4990" s="227" t="str">
        <f t="shared" si="1499"/>
        <v/>
      </c>
      <c r="C4990" s="228"/>
      <c r="D4990" s="229" t="str">
        <f t="shared" si="1500"/>
        <v/>
      </c>
      <c r="E4990" s="230"/>
      <c r="F4990" s="231">
        <f t="shared" si="1501"/>
        <v>0</v>
      </c>
      <c r="G4990" s="296">
        <f t="shared" si="1502"/>
        <v>0</v>
      </c>
    </row>
    <row r="4991" spans="1:7" s="232" customFormat="1" ht="24" customHeight="1" x14ac:dyDescent="0.2">
      <c r="A4991" s="229" t="str">
        <f t="shared" si="1498"/>
        <v/>
      </c>
      <c r="B4991" s="227" t="str">
        <f t="shared" si="1499"/>
        <v/>
      </c>
      <c r="C4991" s="228"/>
      <c r="D4991" s="229" t="str">
        <f t="shared" si="1500"/>
        <v/>
      </c>
      <c r="E4991" s="230"/>
      <c r="F4991" s="231">
        <f t="shared" si="1501"/>
        <v>0</v>
      </c>
      <c r="G4991" s="296">
        <f t="shared" si="1502"/>
        <v>0</v>
      </c>
    </row>
    <row r="4992" spans="1:7" s="232" customFormat="1" ht="24" customHeight="1" x14ac:dyDescent="0.2">
      <c r="A4992" s="229" t="str">
        <f t="shared" si="1498"/>
        <v/>
      </c>
      <c r="B4992" s="227" t="str">
        <f t="shared" si="1499"/>
        <v/>
      </c>
      <c r="C4992" s="228"/>
      <c r="D4992" s="229" t="str">
        <f t="shared" si="1500"/>
        <v/>
      </c>
      <c r="E4992" s="230"/>
      <c r="F4992" s="231">
        <f t="shared" si="1501"/>
        <v>0</v>
      </c>
      <c r="G4992" s="296">
        <f t="shared" si="1502"/>
        <v>0</v>
      </c>
    </row>
    <row r="4993" spans="1:7" s="232" customFormat="1" ht="24" customHeight="1" x14ac:dyDescent="0.2">
      <c r="A4993" s="229" t="str">
        <f t="shared" si="1498"/>
        <v/>
      </c>
      <c r="B4993" s="227" t="str">
        <f t="shared" si="1499"/>
        <v/>
      </c>
      <c r="C4993" s="228"/>
      <c r="D4993" s="229" t="str">
        <f t="shared" si="1500"/>
        <v/>
      </c>
      <c r="E4993" s="230"/>
      <c r="F4993" s="231">
        <f t="shared" si="1501"/>
        <v>0</v>
      </c>
      <c r="G4993" s="296">
        <f t="shared" si="1502"/>
        <v>0</v>
      </c>
    </row>
    <row r="4994" spans="1:7" s="232" customFormat="1" ht="24" customHeight="1" x14ac:dyDescent="0.2">
      <c r="A4994" s="229" t="str">
        <f t="shared" si="1498"/>
        <v/>
      </c>
      <c r="B4994" s="227" t="str">
        <f t="shared" si="1499"/>
        <v/>
      </c>
      <c r="C4994" s="228"/>
      <c r="D4994" s="229" t="str">
        <f t="shared" si="1500"/>
        <v/>
      </c>
      <c r="E4994" s="230"/>
      <c r="F4994" s="231">
        <f t="shared" si="1501"/>
        <v>0</v>
      </c>
      <c r="G4994" s="296">
        <f t="shared" si="1502"/>
        <v>0</v>
      </c>
    </row>
    <row r="4995" spans="1:7" s="232" customFormat="1" ht="24" customHeight="1" x14ac:dyDescent="0.2">
      <c r="A4995" s="229" t="str">
        <f t="shared" si="1498"/>
        <v/>
      </c>
      <c r="B4995" s="227" t="str">
        <f t="shared" si="1499"/>
        <v/>
      </c>
      <c r="C4995" s="228"/>
      <c r="D4995" s="229" t="str">
        <f t="shared" si="1500"/>
        <v/>
      </c>
      <c r="E4995" s="230"/>
      <c r="F4995" s="231">
        <f t="shared" si="1501"/>
        <v>0</v>
      </c>
      <c r="G4995" s="296">
        <f t="shared" si="1502"/>
        <v>0</v>
      </c>
    </row>
    <row r="4996" spans="1:7" s="232" customFormat="1" ht="24" customHeight="1" x14ac:dyDescent="0.2">
      <c r="A4996" s="229" t="str">
        <f t="shared" si="1498"/>
        <v/>
      </c>
      <c r="B4996" s="227" t="str">
        <f t="shared" si="1499"/>
        <v/>
      </c>
      <c r="C4996" s="228"/>
      <c r="D4996" s="229" t="str">
        <f t="shared" si="1500"/>
        <v/>
      </c>
      <c r="E4996" s="230"/>
      <c r="F4996" s="231">
        <f t="shared" si="1501"/>
        <v>0</v>
      </c>
      <c r="G4996" s="296">
        <f t="shared" si="1502"/>
        <v>0</v>
      </c>
    </row>
    <row r="4997" spans="1:7" s="232" customFormat="1" ht="24" customHeight="1" x14ac:dyDescent="0.2">
      <c r="A4997" s="229" t="str">
        <f t="shared" si="1498"/>
        <v/>
      </c>
      <c r="B4997" s="227" t="str">
        <f t="shared" si="1499"/>
        <v/>
      </c>
      <c r="C4997" s="228"/>
      <c r="D4997" s="229" t="str">
        <f t="shared" si="1500"/>
        <v/>
      </c>
      <c r="E4997" s="230"/>
      <c r="F4997" s="231">
        <f t="shared" si="1501"/>
        <v>0</v>
      </c>
      <c r="G4997" s="296">
        <f t="shared" si="1502"/>
        <v>0</v>
      </c>
    </row>
    <row r="4998" spans="1:7" ht="24" customHeight="1" x14ac:dyDescent="0.2">
      <c r="A4998" s="300"/>
      <c r="B4998" s="103"/>
      <c r="C4998" s="97"/>
      <c r="D4998" s="103"/>
      <c r="E4998" s="104"/>
      <c r="F4998" s="368" t="s">
        <v>33</v>
      </c>
      <c r="G4998" s="298">
        <f>SUBTOTAL(9,G4989:G4997)</f>
        <v>0</v>
      </c>
    </row>
    <row r="4999" spans="1:7" ht="24" customHeight="1" x14ac:dyDescent="0.2">
      <c r="A4999" s="301"/>
      <c r="B4999" s="103"/>
      <c r="C4999" s="97"/>
      <c r="D4999" s="103"/>
      <c r="E4999" s="104"/>
      <c r="F4999" s="105"/>
      <c r="G4999" s="299"/>
    </row>
    <row r="5000" spans="1:7" ht="24" customHeight="1" x14ac:dyDescent="0.2">
      <c r="A5000" s="302" t="str">
        <f>B4958</f>
        <v/>
      </c>
      <c r="B5000" s="303" t="str">
        <f>C4958</f>
        <v/>
      </c>
      <c r="C5000" s="111"/>
      <c r="D5000" s="111" t="s">
        <v>34</v>
      </c>
      <c r="E5000" s="112"/>
      <c r="F5000" s="305" t="s">
        <v>35</v>
      </c>
      <c r="G5000" s="304">
        <f>SUBTOTAL(9,G4963:G4999)</f>
        <v>0</v>
      </c>
    </row>
    <row r="5002" spans="1:7" ht="24" customHeight="1" x14ac:dyDescent="0.2">
      <c r="A5002" s="284" t="s">
        <v>37</v>
      </c>
      <c r="B5002" s="285"/>
      <c r="C5002" s="285"/>
      <c r="D5002" s="285"/>
      <c r="E5002" s="285"/>
      <c r="F5002" s="285"/>
      <c r="G5002" s="286"/>
    </row>
    <row r="5003" spans="1:7" ht="24" customHeight="1" x14ac:dyDescent="0.2">
      <c r="A5003" s="287" t="s">
        <v>602</v>
      </c>
      <c r="B5003" s="99" t="str">
        <f>Comitente</f>
        <v>DIRECCION PROVINCIAL REDES DE GAS</v>
      </c>
      <c r="C5003" s="94"/>
      <c r="D5003" s="100"/>
      <c r="E5003" s="100"/>
      <c r="F5003" s="101"/>
      <c r="G5003" s="288"/>
    </row>
    <row r="5004" spans="1:7" ht="24" customHeight="1" x14ac:dyDescent="0.2">
      <c r="A5004" s="287" t="s">
        <v>603</v>
      </c>
      <c r="B5004" s="99">
        <f>Contratista</f>
        <v>0</v>
      </c>
      <c r="C5004" s="95"/>
      <c r="D5004" s="95"/>
      <c r="E5004" s="95"/>
      <c r="F5004" s="102"/>
      <c r="G5004" s="289"/>
    </row>
    <row r="5005" spans="1:7" ht="24" customHeight="1" x14ac:dyDescent="0.2">
      <c r="A5005" s="287" t="s">
        <v>24</v>
      </c>
      <c r="B5005" s="99" t="str">
        <f>Obra</f>
        <v>“SERVICIO de MANTENIMIENTO de las INSTALACIONES de GAS en los ESTABLECIMIENTOS EDUCATIVOS”</v>
      </c>
      <c r="C5005" s="95"/>
      <c r="D5005" s="95"/>
      <c r="E5005" s="95"/>
      <c r="F5005" s="102" t="s">
        <v>38</v>
      </c>
      <c r="G5005" s="290">
        <f>Fecha_Base</f>
        <v>0</v>
      </c>
    </row>
    <row r="5006" spans="1:7" ht="24" customHeight="1" x14ac:dyDescent="0.2">
      <c r="A5006" s="291" t="s">
        <v>601</v>
      </c>
      <c r="B5006" s="96" t="str">
        <f>Ubicación</f>
        <v>DEPARTAMENTO JACHAL A</v>
      </c>
      <c r="C5006" s="96"/>
      <c r="D5006" s="103"/>
      <c r="E5006" s="104"/>
      <c r="F5006" s="105"/>
      <c r="G5006" s="292"/>
    </row>
    <row r="5007" spans="1:7" ht="24" customHeight="1" x14ac:dyDescent="0.2">
      <c r="A5007" s="291" t="s">
        <v>39</v>
      </c>
      <c r="B5007" s="106" t="str">
        <f>IFERROR(VALUE(LEFT(B5008,FIND(".",B5008)-1)),"")</f>
        <v/>
      </c>
      <c r="C5007" s="97" t="str">
        <f>IFERROR(VLOOKUP(B5007,Tabla_CyP,2,FALSE),"")</f>
        <v/>
      </c>
      <c r="D5007" s="97"/>
      <c r="E5007" s="104"/>
      <c r="F5007" s="105"/>
      <c r="G5007" s="292"/>
    </row>
    <row r="5008" spans="1:7" ht="24" customHeight="1" x14ac:dyDescent="0.2">
      <c r="A5008" s="291" t="s">
        <v>25</v>
      </c>
      <c r="B5008" s="107" t="str">
        <f>IFERROR(VLOOKUP(COUNTIF($A$1:A5008,"ANALISIS DE PRECIOS"),Tabla_NumeroItem,2,FALSE),"")</f>
        <v/>
      </c>
      <c r="C5008" s="97" t="str">
        <f>IFERROR(VLOOKUP(B5008,Tabla_CyP,2,FALSE),"")</f>
        <v/>
      </c>
      <c r="D5008" s="103"/>
      <c r="E5008" s="104"/>
      <c r="F5008" s="102" t="s">
        <v>26</v>
      </c>
      <c r="G5008" s="293" t="str">
        <f>IFERROR(VLOOKUP(B5008,Tabla_CyP,4,FALSE),"")</f>
        <v/>
      </c>
    </row>
    <row r="5009" spans="1:123" ht="24" customHeight="1" x14ac:dyDescent="0.2">
      <c r="A5009" s="291"/>
      <c r="B5009" s="96"/>
      <c r="C5009" s="97"/>
      <c r="D5009" s="103"/>
      <c r="E5009" s="104"/>
      <c r="F5009" s="105"/>
      <c r="G5009" s="292"/>
    </row>
    <row r="5010" spans="1:123" ht="24" customHeight="1" x14ac:dyDescent="0.2">
      <c r="A5010" s="389" t="s">
        <v>507</v>
      </c>
      <c r="B5010" s="390"/>
      <c r="C5010" s="391" t="s">
        <v>0</v>
      </c>
      <c r="D5010" s="391" t="s">
        <v>27</v>
      </c>
      <c r="E5010" s="393" t="s">
        <v>28</v>
      </c>
      <c r="F5010" s="387" t="s">
        <v>29</v>
      </c>
      <c r="G5010" s="387" t="s">
        <v>30</v>
      </c>
    </row>
    <row r="5011" spans="1:123" s="109" customFormat="1" ht="24" customHeight="1" x14ac:dyDescent="0.2">
      <c r="A5011" s="108" t="s">
        <v>508</v>
      </c>
      <c r="B5011" s="108" t="s">
        <v>509</v>
      </c>
      <c r="C5011" s="392"/>
      <c r="D5011" s="392"/>
      <c r="E5011" s="394"/>
      <c r="F5011" s="388"/>
      <c r="G5011" s="388"/>
      <c r="H5011" s="233"/>
      <c r="I5011" s="233"/>
      <c r="J5011" s="233"/>
      <c r="K5011" s="233"/>
      <c r="L5011" s="233"/>
      <c r="M5011" s="233"/>
      <c r="N5011" s="233"/>
      <c r="O5011" s="233"/>
      <c r="P5011" s="233"/>
      <c r="Q5011" s="233"/>
      <c r="R5011" s="233"/>
      <c r="S5011" s="233"/>
      <c r="T5011" s="233"/>
      <c r="U5011" s="233"/>
      <c r="V5011" s="233"/>
      <c r="W5011" s="233"/>
      <c r="X5011" s="233"/>
      <c r="Y5011" s="233"/>
      <c r="Z5011" s="233"/>
      <c r="AA5011" s="233"/>
      <c r="AB5011" s="233"/>
      <c r="AC5011" s="233"/>
      <c r="AD5011" s="233"/>
      <c r="AE5011" s="233"/>
      <c r="AF5011" s="233"/>
      <c r="AG5011" s="233"/>
      <c r="AH5011" s="233"/>
      <c r="AI5011" s="233"/>
      <c r="AJ5011" s="233"/>
      <c r="AK5011" s="233"/>
      <c r="AL5011" s="233"/>
      <c r="AM5011" s="233"/>
      <c r="AN5011" s="233"/>
      <c r="AO5011" s="233"/>
      <c r="AP5011" s="233"/>
      <c r="AQ5011" s="233"/>
      <c r="AR5011" s="233"/>
      <c r="AS5011" s="233"/>
      <c r="AT5011" s="233"/>
      <c r="AU5011" s="233"/>
      <c r="AV5011" s="233"/>
      <c r="AW5011" s="233"/>
      <c r="AX5011" s="233"/>
      <c r="AY5011" s="233"/>
      <c r="AZ5011" s="233"/>
      <c r="BA5011" s="233"/>
      <c r="BB5011" s="233"/>
      <c r="BC5011" s="233"/>
      <c r="BD5011" s="233"/>
      <c r="BE5011" s="233"/>
      <c r="BF5011" s="233"/>
      <c r="BG5011" s="233"/>
      <c r="BH5011" s="233"/>
      <c r="BI5011" s="233"/>
      <c r="BJ5011" s="233"/>
      <c r="BK5011" s="233"/>
      <c r="BL5011" s="233"/>
      <c r="BM5011" s="233"/>
      <c r="BN5011" s="233"/>
      <c r="BO5011" s="233"/>
      <c r="BP5011" s="233"/>
      <c r="BQ5011" s="233"/>
      <c r="BR5011" s="233"/>
      <c r="BS5011" s="233"/>
      <c r="BT5011" s="233"/>
      <c r="BU5011" s="233"/>
      <c r="BV5011" s="233"/>
      <c r="BW5011" s="233"/>
      <c r="BX5011" s="233"/>
      <c r="BY5011" s="233"/>
      <c r="BZ5011" s="233"/>
      <c r="CA5011" s="233"/>
      <c r="CB5011" s="233"/>
      <c r="CC5011" s="233"/>
      <c r="CD5011" s="233"/>
      <c r="CE5011" s="233"/>
      <c r="CF5011" s="233"/>
      <c r="CG5011" s="233"/>
      <c r="CH5011" s="233"/>
      <c r="CI5011" s="233"/>
      <c r="CJ5011" s="233"/>
      <c r="CK5011" s="233"/>
      <c r="CL5011" s="233"/>
      <c r="CM5011" s="233"/>
      <c r="CN5011" s="233"/>
      <c r="CO5011" s="233"/>
      <c r="CP5011" s="233"/>
      <c r="CQ5011" s="233"/>
      <c r="CR5011" s="233"/>
      <c r="CS5011" s="233"/>
      <c r="CT5011" s="233"/>
      <c r="CU5011" s="233"/>
      <c r="CV5011" s="233"/>
      <c r="CW5011" s="233"/>
      <c r="CX5011" s="233"/>
      <c r="CY5011" s="233"/>
      <c r="CZ5011" s="233"/>
      <c r="DA5011" s="233"/>
      <c r="DB5011" s="233"/>
      <c r="DC5011" s="233"/>
      <c r="DD5011" s="233"/>
      <c r="DE5011" s="233"/>
      <c r="DF5011" s="233"/>
      <c r="DG5011" s="233"/>
      <c r="DH5011" s="233"/>
      <c r="DI5011" s="233"/>
      <c r="DJ5011" s="233"/>
      <c r="DK5011" s="233"/>
      <c r="DL5011" s="233"/>
      <c r="DM5011" s="233"/>
      <c r="DN5011" s="233"/>
      <c r="DO5011" s="233"/>
      <c r="DP5011" s="233"/>
      <c r="DQ5011" s="233"/>
      <c r="DR5011" s="233"/>
      <c r="DS5011" s="233"/>
    </row>
    <row r="5012" spans="1:123" ht="24" customHeight="1" x14ac:dyDescent="0.2">
      <c r="A5012" s="369"/>
      <c r="B5012" s="110"/>
      <c r="C5012" s="367" t="s">
        <v>604</v>
      </c>
      <c r="D5012" s="111"/>
      <c r="E5012" s="112"/>
      <c r="F5012" s="113"/>
      <c r="G5012" s="295"/>
    </row>
    <row r="5013" spans="1:123" s="232" customFormat="1" ht="24" customHeight="1" x14ac:dyDescent="0.2">
      <c r="A5013" s="229" t="str">
        <f t="shared" ref="A5013:A5026" si="1503">IFERROR(VLOOKUP(C5013,Tabla_Insumos,4,FALSE),"")</f>
        <v/>
      </c>
      <c r="B5013" s="227" t="str">
        <f t="shared" ref="B5013:B5026" si="1504">IFERROR(VLOOKUP(C5013,Tabla_Insumos,5,FALSE),"")</f>
        <v/>
      </c>
      <c r="C5013" s="228"/>
      <c r="D5013" s="229" t="str">
        <f t="shared" ref="D5013:D5026" si="1505">IFERROR(VLOOKUP(C5013,Tabla_Insumos,2,FALSE),"")</f>
        <v/>
      </c>
      <c r="E5013" s="230"/>
      <c r="F5013" s="231">
        <f t="shared" ref="F5013:F5026" si="1506">IFERROR(VLOOKUP(C5013,Tabla_Insumos,3,FALSE),0)</f>
        <v>0</v>
      </c>
      <c r="G5013" s="296">
        <f>ROUND(E5013*F5013,2)</f>
        <v>0</v>
      </c>
    </row>
    <row r="5014" spans="1:123" s="232" customFormat="1" ht="24" customHeight="1" x14ac:dyDescent="0.2">
      <c r="A5014" s="229" t="str">
        <f t="shared" si="1503"/>
        <v/>
      </c>
      <c r="B5014" s="227" t="str">
        <f t="shared" si="1504"/>
        <v/>
      </c>
      <c r="C5014" s="228"/>
      <c r="D5014" s="229" t="str">
        <f t="shared" si="1505"/>
        <v/>
      </c>
      <c r="E5014" s="230"/>
      <c r="F5014" s="231">
        <f t="shared" si="1506"/>
        <v>0</v>
      </c>
      <c r="G5014" s="296">
        <f t="shared" ref="G5014:G5026" si="1507">ROUND(E5014*F5014,2)</f>
        <v>0</v>
      </c>
    </row>
    <row r="5015" spans="1:123" s="232" customFormat="1" ht="24" customHeight="1" x14ac:dyDescent="0.2">
      <c r="A5015" s="229" t="str">
        <f t="shared" si="1503"/>
        <v/>
      </c>
      <c r="B5015" s="227" t="str">
        <f t="shared" si="1504"/>
        <v/>
      </c>
      <c r="C5015" s="228"/>
      <c r="D5015" s="229" t="str">
        <f t="shared" si="1505"/>
        <v/>
      </c>
      <c r="E5015" s="230"/>
      <c r="F5015" s="231">
        <f t="shared" si="1506"/>
        <v>0</v>
      </c>
      <c r="G5015" s="296">
        <f t="shared" si="1507"/>
        <v>0</v>
      </c>
    </row>
    <row r="5016" spans="1:123" s="232" customFormat="1" ht="24" customHeight="1" x14ac:dyDescent="0.2">
      <c r="A5016" s="229" t="str">
        <f t="shared" si="1503"/>
        <v/>
      </c>
      <c r="B5016" s="227" t="str">
        <f t="shared" si="1504"/>
        <v/>
      </c>
      <c r="C5016" s="228"/>
      <c r="D5016" s="229" t="str">
        <f t="shared" si="1505"/>
        <v/>
      </c>
      <c r="E5016" s="230"/>
      <c r="F5016" s="231">
        <f t="shared" si="1506"/>
        <v>0</v>
      </c>
      <c r="G5016" s="296">
        <f t="shared" si="1507"/>
        <v>0</v>
      </c>
    </row>
    <row r="5017" spans="1:123" s="232" customFormat="1" ht="24" customHeight="1" x14ac:dyDescent="0.2">
      <c r="A5017" s="229" t="str">
        <f t="shared" si="1503"/>
        <v/>
      </c>
      <c r="B5017" s="227" t="str">
        <f t="shared" si="1504"/>
        <v/>
      </c>
      <c r="C5017" s="228"/>
      <c r="D5017" s="229" t="str">
        <f t="shared" si="1505"/>
        <v/>
      </c>
      <c r="E5017" s="230"/>
      <c r="F5017" s="231">
        <f t="shared" si="1506"/>
        <v>0</v>
      </c>
      <c r="G5017" s="296">
        <f t="shared" si="1507"/>
        <v>0</v>
      </c>
    </row>
    <row r="5018" spans="1:123" s="232" customFormat="1" ht="24" customHeight="1" x14ac:dyDescent="0.2">
      <c r="A5018" s="229" t="str">
        <f t="shared" si="1503"/>
        <v/>
      </c>
      <c r="B5018" s="227" t="str">
        <f t="shared" si="1504"/>
        <v/>
      </c>
      <c r="C5018" s="228"/>
      <c r="D5018" s="229" t="str">
        <f t="shared" si="1505"/>
        <v/>
      </c>
      <c r="E5018" s="230"/>
      <c r="F5018" s="231">
        <f t="shared" si="1506"/>
        <v>0</v>
      </c>
      <c r="G5018" s="296">
        <f t="shared" si="1507"/>
        <v>0</v>
      </c>
    </row>
    <row r="5019" spans="1:123" s="232" customFormat="1" ht="24" customHeight="1" x14ac:dyDescent="0.2">
      <c r="A5019" s="229" t="str">
        <f t="shared" si="1503"/>
        <v/>
      </c>
      <c r="B5019" s="227" t="str">
        <f t="shared" si="1504"/>
        <v/>
      </c>
      <c r="C5019" s="228"/>
      <c r="D5019" s="229" t="str">
        <f t="shared" si="1505"/>
        <v/>
      </c>
      <c r="E5019" s="230"/>
      <c r="F5019" s="231">
        <f t="shared" si="1506"/>
        <v>0</v>
      </c>
      <c r="G5019" s="296">
        <f t="shared" si="1507"/>
        <v>0</v>
      </c>
    </row>
    <row r="5020" spans="1:123" s="232" customFormat="1" ht="24" customHeight="1" x14ac:dyDescent="0.2">
      <c r="A5020" s="229" t="str">
        <f t="shared" si="1503"/>
        <v/>
      </c>
      <c r="B5020" s="227" t="str">
        <f t="shared" si="1504"/>
        <v/>
      </c>
      <c r="C5020" s="228"/>
      <c r="D5020" s="229" t="str">
        <f t="shared" si="1505"/>
        <v/>
      </c>
      <c r="E5020" s="230"/>
      <c r="F5020" s="231">
        <f t="shared" si="1506"/>
        <v>0</v>
      </c>
      <c r="G5020" s="296">
        <f t="shared" si="1507"/>
        <v>0</v>
      </c>
    </row>
    <row r="5021" spans="1:123" s="232" customFormat="1" ht="24" customHeight="1" x14ac:dyDescent="0.2">
      <c r="A5021" s="229" t="str">
        <f t="shared" si="1503"/>
        <v/>
      </c>
      <c r="B5021" s="227" t="str">
        <f t="shared" si="1504"/>
        <v/>
      </c>
      <c r="C5021" s="228"/>
      <c r="D5021" s="229" t="str">
        <f t="shared" si="1505"/>
        <v/>
      </c>
      <c r="E5021" s="230"/>
      <c r="F5021" s="231">
        <f t="shared" si="1506"/>
        <v>0</v>
      </c>
      <c r="G5021" s="296">
        <f t="shared" si="1507"/>
        <v>0</v>
      </c>
    </row>
    <row r="5022" spans="1:123" s="232" customFormat="1" ht="24" customHeight="1" x14ac:dyDescent="0.2">
      <c r="A5022" s="229" t="str">
        <f t="shared" si="1503"/>
        <v/>
      </c>
      <c r="B5022" s="227" t="str">
        <f t="shared" si="1504"/>
        <v/>
      </c>
      <c r="C5022" s="228"/>
      <c r="D5022" s="229" t="str">
        <f t="shared" si="1505"/>
        <v/>
      </c>
      <c r="E5022" s="230"/>
      <c r="F5022" s="231">
        <f t="shared" si="1506"/>
        <v>0</v>
      </c>
      <c r="G5022" s="296">
        <f t="shared" si="1507"/>
        <v>0</v>
      </c>
    </row>
    <row r="5023" spans="1:123" s="232" customFormat="1" ht="24" customHeight="1" x14ac:dyDescent="0.2">
      <c r="A5023" s="229" t="str">
        <f t="shared" si="1503"/>
        <v/>
      </c>
      <c r="B5023" s="227" t="str">
        <f t="shared" si="1504"/>
        <v/>
      </c>
      <c r="C5023" s="228"/>
      <c r="D5023" s="229" t="str">
        <f t="shared" si="1505"/>
        <v/>
      </c>
      <c r="E5023" s="230"/>
      <c r="F5023" s="231">
        <f t="shared" si="1506"/>
        <v>0</v>
      </c>
      <c r="G5023" s="296">
        <f t="shared" si="1507"/>
        <v>0</v>
      </c>
    </row>
    <row r="5024" spans="1:123" s="232" customFormat="1" ht="24" customHeight="1" x14ac:dyDescent="0.2">
      <c r="A5024" s="229" t="str">
        <f t="shared" si="1503"/>
        <v/>
      </c>
      <c r="B5024" s="227" t="str">
        <f t="shared" si="1504"/>
        <v/>
      </c>
      <c r="C5024" s="228"/>
      <c r="D5024" s="229" t="str">
        <f t="shared" si="1505"/>
        <v/>
      </c>
      <c r="E5024" s="230"/>
      <c r="F5024" s="231">
        <f t="shared" si="1506"/>
        <v>0</v>
      </c>
      <c r="G5024" s="296">
        <f t="shared" si="1507"/>
        <v>0</v>
      </c>
    </row>
    <row r="5025" spans="1:7" s="232" customFormat="1" ht="24" customHeight="1" x14ac:dyDescent="0.2">
      <c r="A5025" s="229" t="str">
        <f t="shared" si="1503"/>
        <v/>
      </c>
      <c r="B5025" s="227" t="str">
        <f t="shared" si="1504"/>
        <v/>
      </c>
      <c r="C5025" s="228"/>
      <c r="D5025" s="229" t="str">
        <f t="shared" si="1505"/>
        <v/>
      </c>
      <c r="E5025" s="230"/>
      <c r="F5025" s="231">
        <f t="shared" si="1506"/>
        <v>0</v>
      </c>
      <c r="G5025" s="296">
        <f t="shared" si="1507"/>
        <v>0</v>
      </c>
    </row>
    <row r="5026" spans="1:7" s="232" customFormat="1" ht="24" customHeight="1" x14ac:dyDescent="0.2">
      <c r="A5026" s="229" t="str">
        <f t="shared" si="1503"/>
        <v/>
      </c>
      <c r="B5026" s="227" t="str">
        <f t="shared" si="1504"/>
        <v/>
      </c>
      <c r="C5026" s="228"/>
      <c r="D5026" s="229" t="str">
        <f t="shared" si="1505"/>
        <v/>
      </c>
      <c r="E5026" s="230"/>
      <c r="F5026" s="231">
        <f t="shared" si="1506"/>
        <v>0</v>
      </c>
      <c r="G5026" s="296">
        <f t="shared" si="1507"/>
        <v>0</v>
      </c>
    </row>
    <row r="5027" spans="1:7" ht="24" customHeight="1" x14ac:dyDescent="0.2">
      <c r="A5027" s="297"/>
      <c r="B5027" s="97"/>
      <c r="C5027" s="97"/>
      <c r="D5027" s="103"/>
      <c r="E5027" s="104"/>
      <c r="F5027" s="368" t="s">
        <v>31</v>
      </c>
      <c r="G5027" s="298">
        <f>SUBTOTAL(9,G5013:G5026)</f>
        <v>0</v>
      </c>
    </row>
    <row r="5028" spans="1:7" ht="24" customHeight="1" x14ac:dyDescent="0.2">
      <c r="A5028" s="297"/>
      <c r="B5028" s="97"/>
      <c r="C5028" s="366" t="s">
        <v>605</v>
      </c>
      <c r="D5028" s="103"/>
      <c r="E5028" s="104"/>
      <c r="F5028" s="105"/>
      <c r="G5028" s="299"/>
    </row>
    <row r="5029" spans="1:7" s="232" customFormat="1" ht="24" customHeight="1" x14ac:dyDescent="0.2">
      <c r="A5029" s="229" t="str">
        <f t="shared" ref="A5029:A5036" si="1508">IFERROR(VLOOKUP(C5029,Tabla_Insumos,4,FALSE),"")</f>
        <v/>
      </c>
      <c r="B5029" s="227">
        <f t="shared" ref="B5029:B5036" si="1509">IFERROR(VLOOKUP(A5029,Tabla_Indices,5,FALSE),"")</f>
        <v>0</v>
      </c>
      <c r="C5029" s="228"/>
      <c r="D5029" s="229" t="str">
        <f t="shared" ref="D5029:D5036" si="1510">IFERROR(VLOOKUP(C5029,Tabla_Insumos,2,FALSE),"")</f>
        <v/>
      </c>
      <c r="E5029" s="230"/>
      <c r="F5029" s="231">
        <f t="shared" ref="F5029:F5036" si="1511">IFERROR(VLOOKUP(C5029,Tabla_Insumos,3,FALSE),0)</f>
        <v>0</v>
      </c>
      <c r="G5029" s="296">
        <f>ROUND(E5029*F5029,2)</f>
        <v>0</v>
      </c>
    </row>
    <row r="5030" spans="1:7" s="232" customFormat="1" ht="24" customHeight="1" x14ac:dyDescent="0.2">
      <c r="A5030" s="229" t="str">
        <f t="shared" si="1508"/>
        <v/>
      </c>
      <c r="B5030" s="227">
        <f t="shared" si="1509"/>
        <v>0</v>
      </c>
      <c r="C5030" s="228"/>
      <c r="D5030" s="229" t="str">
        <f t="shared" si="1510"/>
        <v/>
      </c>
      <c r="E5030" s="230"/>
      <c r="F5030" s="231">
        <f t="shared" si="1511"/>
        <v>0</v>
      </c>
      <c r="G5030" s="296">
        <f>ROUND(E5030*F5030,2)</f>
        <v>0</v>
      </c>
    </row>
    <row r="5031" spans="1:7" s="232" customFormat="1" ht="24" customHeight="1" x14ac:dyDescent="0.2">
      <c r="A5031" s="229" t="str">
        <f t="shared" si="1508"/>
        <v/>
      </c>
      <c r="B5031" s="227">
        <f t="shared" si="1509"/>
        <v>0</v>
      </c>
      <c r="C5031" s="228"/>
      <c r="D5031" s="229" t="str">
        <f t="shared" si="1510"/>
        <v/>
      </c>
      <c r="E5031" s="230"/>
      <c r="F5031" s="231">
        <f t="shared" si="1511"/>
        <v>0</v>
      </c>
      <c r="G5031" s="296">
        <f t="shared" ref="G5031:G5036" si="1512">ROUND(E5031*F5031,2)</f>
        <v>0</v>
      </c>
    </row>
    <row r="5032" spans="1:7" s="232" customFormat="1" ht="24" customHeight="1" x14ac:dyDescent="0.2">
      <c r="A5032" s="229" t="str">
        <f t="shared" si="1508"/>
        <v/>
      </c>
      <c r="B5032" s="227">
        <f t="shared" si="1509"/>
        <v>0</v>
      </c>
      <c r="C5032" s="228"/>
      <c r="D5032" s="229" t="str">
        <f t="shared" si="1510"/>
        <v/>
      </c>
      <c r="E5032" s="230"/>
      <c r="F5032" s="231">
        <f t="shared" si="1511"/>
        <v>0</v>
      </c>
      <c r="G5032" s="296">
        <f t="shared" si="1512"/>
        <v>0</v>
      </c>
    </row>
    <row r="5033" spans="1:7" s="232" customFormat="1" ht="24" customHeight="1" x14ac:dyDescent="0.2">
      <c r="A5033" s="229" t="str">
        <f t="shared" si="1508"/>
        <v/>
      </c>
      <c r="B5033" s="227">
        <f t="shared" si="1509"/>
        <v>0</v>
      </c>
      <c r="C5033" s="228"/>
      <c r="D5033" s="229" t="str">
        <f t="shared" si="1510"/>
        <v/>
      </c>
      <c r="E5033" s="230"/>
      <c r="F5033" s="231">
        <f t="shared" si="1511"/>
        <v>0</v>
      </c>
      <c r="G5033" s="296">
        <f t="shared" si="1512"/>
        <v>0</v>
      </c>
    </row>
    <row r="5034" spans="1:7" s="232" customFormat="1" ht="24" customHeight="1" x14ac:dyDescent="0.2">
      <c r="A5034" s="229" t="str">
        <f t="shared" si="1508"/>
        <v/>
      </c>
      <c r="B5034" s="227">
        <f t="shared" si="1509"/>
        <v>0</v>
      </c>
      <c r="C5034" s="228"/>
      <c r="D5034" s="229" t="str">
        <f t="shared" si="1510"/>
        <v/>
      </c>
      <c r="E5034" s="230"/>
      <c r="F5034" s="231">
        <f t="shared" si="1511"/>
        <v>0</v>
      </c>
      <c r="G5034" s="296">
        <f t="shared" si="1512"/>
        <v>0</v>
      </c>
    </row>
    <row r="5035" spans="1:7" s="232" customFormat="1" ht="24" customHeight="1" x14ac:dyDescent="0.2">
      <c r="A5035" s="229" t="str">
        <f t="shared" si="1508"/>
        <v/>
      </c>
      <c r="B5035" s="227">
        <f t="shared" si="1509"/>
        <v>0</v>
      </c>
      <c r="C5035" s="228"/>
      <c r="D5035" s="229" t="str">
        <f t="shared" si="1510"/>
        <v/>
      </c>
      <c r="E5035" s="230"/>
      <c r="F5035" s="231">
        <f t="shared" si="1511"/>
        <v>0</v>
      </c>
      <c r="G5035" s="296">
        <f t="shared" si="1512"/>
        <v>0</v>
      </c>
    </row>
    <row r="5036" spans="1:7" s="232" customFormat="1" ht="24" customHeight="1" x14ac:dyDescent="0.2">
      <c r="A5036" s="229" t="str">
        <f t="shared" si="1508"/>
        <v/>
      </c>
      <c r="B5036" s="227">
        <f t="shared" si="1509"/>
        <v>0</v>
      </c>
      <c r="C5036" s="228"/>
      <c r="D5036" s="229" t="str">
        <f t="shared" si="1510"/>
        <v/>
      </c>
      <c r="E5036" s="230"/>
      <c r="F5036" s="231">
        <f t="shared" si="1511"/>
        <v>0</v>
      </c>
      <c r="G5036" s="296">
        <f t="shared" si="1512"/>
        <v>0</v>
      </c>
    </row>
    <row r="5037" spans="1:7" ht="24" customHeight="1" x14ac:dyDescent="0.2">
      <c r="A5037" s="297"/>
      <c r="B5037" s="97"/>
      <c r="C5037" s="97"/>
      <c r="D5037" s="103"/>
      <c r="E5037" s="104"/>
      <c r="F5037" s="368" t="s">
        <v>32</v>
      </c>
      <c r="G5037" s="298">
        <f>SUBTOTAL(9,G5029:G5036)</f>
        <v>0</v>
      </c>
    </row>
    <row r="5038" spans="1:7" ht="24" customHeight="1" x14ac:dyDescent="0.2">
      <c r="A5038" s="297"/>
      <c r="B5038" s="97"/>
      <c r="C5038" s="366" t="s">
        <v>606</v>
      </c>
      <c r="D5038" s="103"/>
      <c r="E5038" s="104"/>
      <c r="F5038" s="105"/>
      <c r="G5038" s="299"/>
    </row>
    <row r="5039" spans="1:7" s="232" customFormat="1" ht="24" customHeight="1" x14ac:dyDescent="0.2">
      <c r="A5039" s="229" t="str">
        <f t="shared" ref="A5039:A5047" si="1513">IFERROR(VLOOKUP(C5039,Tabla_Insumos,4,FALSE),"")</f>
        <v/>
      </c>
      <c r="B5039" s="227" t="str">
        <f t="shared" ref="B5039:B5047" si="1514">IFERROR(VLOOKUP(C5039,Tabla_Insumos,5,FALSE),"")</f>
        <v/>
      </c>
      <c r="C5039" s="228"/>
      <c r="D5039" s="229" t="str">
        <f t="shared" ref="D5039:D5047" si="1515">IFERROR(VLOOKUP(C5039,Tabla_Insumos,2,FALSE),"")</f>
        <v/>
      </c>
      <c r="E5039" s="230"/>
      <c r="F5039" s="231">
        <f t="shared" ref="F5039:F5047" si="1516">IFERROR(VLOOKUP(C5039,Tabla_Insumos,3,FALSE),0)</f>
        <v>0</v>
      </c>
      <c r="G5039" s="296">
        <f t="shared" ref="G5039:G5047" si="1517">ROUND(E5039*F5039,2)</f>
        <v>0</v>
      </c>
    </row>
    <row r="5040" spans="1:7" s="232" customFormat="1" ht="24" customHeight="1" x14ac:dyDescent="0.2">
      <c r="A5040" s="229" t="str">
        <f t="shared" si="1513"/>
        <v/>
      </c>
      <c r="B5040" s="227" t="str">
        <f t="shared" si="1514"/>
        <v/>
      </c>
      <c r="C5040" s="228"/>
      <c r="D5040" s="229" t="str">
        <f t="shared" si="1515"/>
        <v/>
      </c>
      <c r="E5040" s="230"/>
      <c r="F5040" s="231">
        <f t="shared" si="1516"/>
        <v>0</v>
      </c>
      <c r="G5040" s="296">
        <f t="shared" si="1517"/>
        <v>0</v>
      </c>
    </row>
    <row r="5041" spans="1:7" s="232" customFormat="1" ht="24" customHeight="1" x14ac:dyDescent="0.2">
      <c r="A5041" s="229" t="str">
        <f t="shared" si="1513"/>
        <v/>
      </c>
      <c r="B5041" s="227" t="str">
        <f t="shared" si="1514"/>
        <v/>
      </c>
      <c r="C5041" s="228"/>
      <c r="D5041" s="229" t="str">
        <f t="shared" si="1515"/>
        <v/>
      </c>
      <c r="E5041" s="230"/>
      <c r="F5041" s="231">
        <f t="shared" si="1516"/>
        <v>0</v>
      </c>
      <c r="G5041" s="296">
        <f t="shared" si="1517"/>
        <v>0</v>
      </c>
    </row>
    <row r="5042" spans="1:7" s="232" customFormat="1" ht="24" customHeight="1" x14ac:dyDescent="0.2">
      <c r="A5042" s="229" t="str">
        <f t="shared" si="1513"/>
        <v/>
      </c>
      <c r="B5042" s="227" t="str">
        <f t="shared" si="1514"/>
        <v/>
      </c>
      <c r="C5042" s="228"/>
      <c r="D5042" s="229" t="str">
        <f t="shared" si="1515"/>
        <v/>
      </c>
      <c r="E5042" s="230"/>
      <c r="F5042" s="231">
        <f t="shared" si="1516"/>
        <v>0</v>
      </c>
      <c r="G5042" s="296">
        <f t="shared" si="1517"/>
        <v>0</v>
      </c>
    </row>
    <row r="5043" spans="1:7" s="232" customFormat="1" ht="24" customHeight="1" x14ac:dyDescent="0.2">
      <c r="A5043" s="229" t="str">
        <f t="shared" si="1513"/>
        <v/>
      </c>
      <c r="B5043" s="227" t="str">
        <f t="shared" si="1514"/>
        <v/>
      </c>
      <c r="C5043" s="228"/>
      <c r="D5043" s="229" t="str">
        <f t="shared" si="1515"/>
        <v/>
      </c>
      <c r="E5043" s="230"/>
      <c r="F5043" s="231">
        <f t="shared" si="1516"/>
        <v>0</v>
      </c>
      <c r="G5043" s="296">
        <f t="shared" si="1517"/>
        <v>0</v>
      </c>
    </row>
    <row r="5044" spans="1:7" s="232" customFormat="1" ht="24" customHeight="1" x14ac:dyDescent="0.2">
      <c r="A5044" s="229" t="str">
        <f t="shared" si="1513"/>
        <v/>
      </c>
      <c r="B5044" s="227" t="str">
        <f t="shared" si="1514"/>
        <v/>
      </c>
      <c r="C5044" s="228"/>
      <c r="D5044" s="229" t="str">
        <f t="shared" si="1515"/>
        <v/>
      </c>
      <c r="E5044" s="230"/>
      <c r="F5044" s="231">
        <f t="shared" si="1516"/>
        <v>0</v>
      </c>
      <c r="G5044" s="296">
        <f t="shared" si="1517"/>
        <v>0</v>
      </c>
    </row>
    <row r="5045" spans="1:7" s="232" customFormat="1" ht="24" customHeight="1" x14ac:dyDescent="0.2">
      <c r="A5045" s="229" t="str">
        <f t="shared" si="1513"/>
        <v/>
      </c>
      <c r="B5045" s="227" t="str">
        <f t="shared" si="1514"/>
        <v/>
      </c>
      <c r="C5045" s="228"/>
      <c r="D5045" s="229" t="str">
        <f t="shared" si="1515"/>
        <v/>
      </c>
      <c r="E5045" s="230"/>
      <c r="F5045" s="231">
        <f t="shared" si="1516"/>
        <v>0</v>
      </c>
      <c r="G5045" s="296">
        <f t="shared" si="1517"/>
        <v>0</v>
      </c>
    </row>
    <row r="5046" spans="1:7" s="232" customFormat="1" ht="24" customHeight="1" x14ac:dyDescent="0.2">
      <c r="A5046" s="229" t="str">
        <f t="shared" si="1513"/>
        <v/>
      </c>
      <c r="B5046" s="227" t="str">
        <f t="shared" si="1514"/>
        <v/>
      </c>
      <c r="C5046" s="228"/>
      <c r="D5046" s="229" t="str">
        <f t="shared" si="1515"/>
        <v/>
      </c>
      <c r="E5046" s="230"/>
      <c r="F5046" s="231">
        <f t="shared" si="1516"/>
        <v>0</v>
      </c>
      <c r="G5046" s="296">
        <f t="shared" si="1517"/>
        <v>0</v>
      </c>
    </row>
    <row r="5047" spans="1:7" s="232" customFormat="1" ht="24" customHeight="1" x14ac:dyDescent="0.2">
      <c r="A5047" s="229" t="str">
        <f t="shared" si="1513"/>
        <v/>
      </c>
      <c r="B5047" s="227" t="str">
        <f t="shared" si="1514"/>
        <v/>
      </c>
      <c r="C5047" s="228"/>
      <c r="D5047" s="229" t="str">
        <f t="shared" si="1515"/>
        <v/>
      </c>
      <c r="E5047" s="230"/>
      <c r="F5047" s="231">
        <f t="shared" si="1516"/>
        <v>0</v>
      </c>
      <c r="G5047" s="296">
        <f t="shared" si="1517"/>
        <v>0</v>
      </c>
    </row>
    <row r="5048" spans="1:7" ht="24" customHeight="1" x14ac:dyDescent="0.2">
      <c r="A5048" s="300"/>
      <c r="B5048" s="103"/>
      <c r="C5048" s="97"/>
      <c r="D5048" s="103"/>
      <c r="E5048" s="104"/>
      <c r="F5048" s="368" t="s">
        <v>33</v>
      </c>
      <c r="G5048" s="298">
        <f>SUBTOTAL(9,G5039:G5047)</f>
        <v>0</v>
      </c>
    </row>
    <row r="5049" spans="1:7" ht="24" customHeight="1" x14ac:dyDescent="0.2">
      <c r="A5049" s="301"/>
      <c r="B5049" s="103"/>
      <c r="C5049" s="97"/>
      <c r="D5049" s="103"/>
      <c r="E5049" s="104"/>
      <c r="F5049" s="105"/>
      <c r="G5049" s="299"/>
    </row>
    <row r="5050" spans="1:7" ht="24" customHeight="1" x14ac:dyDescent="0.2">
      <c r="A5050" s="302" t="str">
        <f>B5008</f>
        <v/>
      </c>
      <c r="B5050" s="303" t="str">
        <f>C5008</f>
        <v/>
      </c>
      <c r="C5050" s="111"/>
      <c r="D5050" s="111" t="s">
        <v>34</v>
      </c>
      <c r="E5050" s="112"/>
      <c r="F5050" s="305" t="s">
        <v>35</v>
      </c>
      <c r="G5050" s="304">
        <f>SUBTOTAL(9,G5013:G5049)</f>
        <v>0</v>
      </c>
    </row>
    <row r="5052" spans="1:7" ht="24" customHeight="1" x14ac:dyDescent="0.2">
      <c r="A5052" s="284" t="s">
        <v>37</v>
      </c>
      <c r="B5052" s="285"/>
      <c r="C5052" s="285"/>
      <c r="D5052" s="285"/>
      <c r="E5052" s="285"/>
      <c r="F5052" s="285"/>
      <c r="G5052" s="286"/>
    </row>
    <row r="5053" spans="1:7" ht="24" customHeight="1" x14ac:dyDescent="0.2">
      <c r="A5053" s="287" t="s">
        <v>602</v>
      </c>
      <c r="B5053" s="99" t="str">
        <f>Comitente</f>
        <v>DIRECCION PROVINCIAL REDES DE GAS</v>
      </c>
      <c r="C5053" s="94"/>
      <c r="D5053" s="100"/>
      <c r="E5053" s="100"/>
      <c r="F5053" s="101"/>
      <c r="G5053" s="288"/>
    </row>
    <row r="5054" spans="1:7" ht="24" customHeight="1" x14ac:dyDescent="0.2">
      <c r="A5054" s="287" t="s">
        <v>603</v>
      </c>
      <c r="B5054" s="99">
        <f>Contratista</f>
        <v>0</v>
      </c>
      <c r="C5054" s="95"/>
      <c r="D5054" s="95"/>
      <c r="E5054" s="95"/>
      <c r="F5054" s="102"/>
      <c r="G5054" s="289"/>
    </row>
    <row r="5055" spans="1:7" ht="24" customHeight="1" x14ac:dyDescent="0.2">
      <c r="A5055" s="287" t="s">
        <v>24</v>
      </c>
      <c r="B5055" s="99" t="str">
        <f>Obra</f>
        <v>“SERVICIO de MANTENIMIENTO de las INSTALACIONES de GAS en los ESTABLECIMIENTOS EDUCATIVOS”</v>
      </c>
      <c r="C5055" s="95"/>
      <c r="D5055" s="95"/>
      <c r="E5055" s="95"/>
      <c r="F5055" s="102" t="s">
        <v>38</v>
      </c>
      <c r="G5055" s="290">
        <f>Fecha_Base</f>
        <v>0</v>
      </c>
    </row>
    <row r="5056" spans="1:7" ht="24" customHeight="1" x14ac:dyDescent="0.2">
      <c r="A5056" s="291" t="s">
        <v>601</v>
      </c>
      <c r="B5056" s="96" t="str">
        <f>Ubicación</f>
        <v>DEPARTAMENTO JACHAL A</v>
      </c>
      <c r="C5056" s="96"/>
      <c r="D5056" s="103"/>
      <c r="E5056" s="104"/>
      <c r="F5056" s="105"/>
      <c r="G5056" s="292"/>
    </row>
    <row r="5057" spans="1:123" ht="24" customHeight="1" x14ac:dyDescent="0.2">
      <c r="A5057" s="291" t="s">
        <v>39</v>
      </c>
      <c r="B5057" s="106" t="str">
        <f>IFERROR(VALUE(LEFT(B5058,FIND(".",B5058)-1)),"")</f>
        <v/>
      </c>
      <c r="C5057" s="97" t="str">
        <f>IFERROR(VLOOKUP(B5057,Tabla_CyP,2,FALSE),"")</f>
        <v/>
      </c>
      <c r="D5057" s="97"/>
      <c r="E5057" s="104"/>
      <c r="F5057" s="105"/>
      <c r="G5057" s="292"/>
    </row>
    <row r="5058" spans="1:123" ht="24" customHeight="1" x14ac:dyDescent="0.2">
      <c r="A5058" s="291" t="s">
        <v>25</v>
      </c>
      <c r="B5058" s="107" t="str">
        <f>IFERROR(VLOOKUP(COUNTIF($A$1:A5058,"ANALISIS DE PRECIOS"),Tabla_NumeroItem,2,FALSE),"")</f>
        <v/>
      </c>
      <c r="C5058" s="97" t="str">
        <f>IFERROR(VLOOKUP(B5058,Tabla_CyP,2,FALSE),"")</f>
        <v/>
      </c>
      <c r="D5058" s="103"/>
      <c r="E5058" s="104"/>
      <c r="F5058" s="102" t="s">
        <v>26</v>
      </c>
      <c r="G5058" s="293" t="str">
        <f>IFERROR(VLOOKUP(B5058,Tabla_CyP,4,FALSE),"")</f>
        <v/>
      </c>
    </row>
    <row r="5059" spans="1:123" ht="24" customHeight="1" x14ac:dyDescent="0.2">
      <c r="A5059" s="291"/>
      <c r="B5059" s="96"/>
      <c r="C5059" s="97"/>
      <c r="D5059" s="103"/>
      <c r="E5059" s="104"/>
      <c r="F5059" s="105"/>
      <c r="G5059" s="292"/>
    </row>
    <row r="5060" spans="1:123" ht="24" customHeight="1" x14ac:dyDescent="0.2">
      <c r="A5060" s="389" t="s">
        <v>507</v>
      </c>
      <c r="B5060" s="390"/>
      <c r="C5060" s="391" t="s">
        <v>0</v>
      </c>
      <c r="D5060" s="391" t="s">
        <v>27</v>
      </c>
      <c r="E5060" s="393" t="s">
        <v>28</v>
      </c>
      <c r="F5060" s="387" t="s">
        <v>29</v>
      </c>
      <c r="G5060" s="387" t="s">
        <v>30</v>
      </c>
    </row>
    <row r="5061" spans="1:123" s="109" customFormat="1" ht="24" customHeight="1" x14ac:dyDescent="0.2">
      <c r="A5061" s="108" t="s">
        <v>508</v>
      </c>
      <c r="B5061" s="108" t="s">
        <v>509</v>
      </c>
      <c r="C5061" s="392"/>
      <c r="D5061" s="392"/>
      <c r="E5061" s="394"/>
      <c r="F5061" s="388"/>
      <c r="G5061" s="388"/>
      <c r="H5061" s="233"/>
      <c r="I5061" s="233"/>
      <c r="J5061" s="233"/>
      <c r="K5061" s="233"/>
      <c r="L5061" s="233"/>
      <c r="M5061" s="233"/>
      <c r="N5061" s="233"/>
      <c r="O5061" s="233"/>
      <c r="P5061" s="233"/>
      <c r="Q5061" s="233"/>
      <c r="R5061" s="233"/>
      <c r="S5061" s="233"/>
      <c r="T5061" s="233"/>
      <c r="U5061" s="233"/>
      <c r="V5061" s="233"/>
      <c r="W5061" s="233"/>
      <c r="X5061" s="233"/>
      <c r="Y5061" s="233"/>
      <c r="Z5061" s="233"/>
      <c r="AA5061" s="233"/>
      <c r="AB5061" s="233"/>
      <c r="AC5061" s="233"/>
      <c r="AD5061" s="233"/>
      <c r="AE5061" s="233"/>
      <c r="AF5061" s="233"/>
      <c r="AG5061" s="233"/>
      <c r="AH5061" s="233"/>
      <c r="AI5061" s="233"/>
      <c r="AJ5061" s="233"/>
      <c r="AK5061" s="233"/>
      <c r="AL5061" s="233"/>
      <c r="AM5061" s="233"/>
      <c r="AN5061" s="233"/>
      <c r="AO5061" s="233"/>
      <c r="AP5061" s="233"/>
      <c r="AQ5061" s="233"/>
      <c r="AR5061" s="233"/>
      <c r="AS5061" s="233"/>
      <c r="AT5061" s="233"/>
      <c r="AU5061" s="233"/>
      <c r="AV5061" s="233"/>
      <c r="AW5061" s="233"/>
      <c r="AX5061" s="233"/>
      <c r="AY5061" s="233"/>
      <c r="AZ5061" s="233"/>
      <c r="BA5061" s="233"/>
      <c r="BB5061" s="233"/>
      <c r="BC5061" s="233"/>
      <c r="BD5061" s="233"/>
      <c r="BE5061" s="233"/>
      <c r="BF5061" s="233"/>
      <c r="BG5061" s="233"/>
      <c r="BH5061" s="233"/>
      <c r="BI5061" s="233"/>
      <c r="BJ5061" s="233"/>
      <c r="BK5061" s="233"/>
      <c r="BL5061" s="233"/>
      <c r="BM5061" s="233"/>
      <c r="BN5061" s="233"/>
      <c r="BO5061" s="233"/>
      <c r="BP5061" s="233"/>
      <c r="BQ5061" s="233"/>
      <c r="BR5061" s="233"/>
      <c r="BS5061" s="233"/>
      <c r="BT5061" s="233"/>
      <c r="BU5061" s="233"/>
      <c r="BV5061" s="233"/>
      <c r="BW5061" s="233"/>
      <c r="BX5061" s="233"/>
      <c r="BY5061" s="233"/>
      <c r="BZ5061" s="233"/>
      <c r="CA5061" s="233"/>
      <c r="CB5061" s="233"/>
      <c r="CC5061" s="233"/>
      <c r="CD5061" s="233"/>
      <c r="CE5061" s="233"/>
      <c r="CF5061" s="233"/>
      <c r="CG5061" s="233"/>
      <c r="CH5061" s="233"/>
      <c r="CI5061" s="233"/>
      <c r="CJ5061" s="233"/>
      <c r="CK5061" s="233"/>
      <c r="CL5061" s="233"/>
      <c r="CM5061" s="233"/>
      <c r="CN5061" s="233"/>
      <c r="CO5061" s="233"/>
      <c r="CP5061" s="233"/>
      <c r="CQ5061" s="233"/>
      <c r="CR5061" s="233"/>
      <c r="CS5061" s="233"/>
      <c r="CT5061" s="233"/>
      <c r="CU5061" s="233"/>
      <c r="CV5061" s="233"/>
      <c r="CW5061" s="233"/>
      <c r="CX5061" s="233"/>
      <c r="CY5061" s="233"/>
      <c r="CZ5061" s="233"/>
      <c r="DA5061" s="233"/>
      <c r="DB5061" s="233"/>
      <c r="DC5061" s="233"/>
      <c r="DD5061" s="233"/>
      <c r="DE5061" s="233"/>
      <c r="DF5061" s="233"/>
      <c r="DG5061" s="233"/>
      <c r="DH5061" s="233"/>
      <c r="DI5061" s="233"/>
      <c r="DJ5061" s="233"/>
      <c r="DK5061" s="233"/>
      <c r="DL5061" s="233"/>
      <c r="DM5061" s="233"/>
      <c r="DN5061" s="233"/>
      <c r="DO5061" s="233"/>
      <c r="DP5061" s="233"/>
      <c r="DQ5061" s="233"/>
      <c r="DR5061" s="233"/>
      <c r="DS5061" s="233"/>
    </row>
    <row r="5062" spans="1:123" ht="24" customHeight="1" x14ac:dyDescent="0.2">
      <c r="A5062" s="369"/>
      <c r="B5062" s="110"/>
      <c r="C5062" s="367" t="s">
        <v>604</v>
      </c>
      <c r="D5062" s="111"/>
      <c r="E5062" s="112"/>
      <c r="F5062" s="113"/>
      <c r="G5062" s="295"/>
    </row>
    <row r="5063" spans="1:123" s="232" customFormat="1" ht="24" customHeight="1" x14ac:dyDescent="0.2">
      <c r="A5063" s="229" t="str">
        <f t="shared" ref="A5063:A5076" si="1518">IFERROR(VLOOKUP(C5063,Tabla_Insumos,4,FALSE),"")</f>
        <v/>
      </c>
      <c r="B5063" s="227" t="str">
        <f t="shared" ref="B5063:B5076" si="1519">IFERROR(VLOOKUP(C5063,Tabla_Insumos,5,FALSE),"")</f>
        <v/>
      </c>
      <c r="C5063" s="228"/>
      <c r="D5063" s="229" t="str">
        <f t="shared" ref="D5063:D5076" si="1520">IFERROR(VLOOKUP(C5063,Tabla_Insumos,2,FALSE),"")</f>
        <v/>
      </c>
      <c r="E5063" s="230"/>
      <c r="F5063" s="231">
        <f t="shared" ref="F5063:F5076" si="1521">IFERROR(VLOOKUP(C5063,Tabla_Insumos,3,FALSE),0)</f>
        <v>0</v>
      </c>
      <c r="G5063" s="296">
        <f>ROUND(E5063*F5063,2)</f>
        <v>0</v>
      </c>
    </row>
    <row r="5064" spans="1:123" s="232" customFormat="1" ht="24" customHeight="1" x14ac:dyDescent="0.2">
      <c r="A5064" s="229" t="str">
        <f t="shared" si="1518"/>
        <v/>
      </c>
      <c r="B5064" s="227" t="str">
        <f t="shared" si="1519"/>
        <v/>
      </c>
      <c r="C5064" s="228"/>
      <c r="D5064" s="229" t="str">
        <f t="shared" si="1520"/>
        <v/>
      </c>
      <c r="E5064" s="230"/>
      <c r="F5064" s="231">
        <f t="shared" si="1521"/>
        <v>0</v>
      </c>
      <c r="G5064" s="296">
        <f t="shared" ref="G5064:G5076" si="1522">ROUND(E5064*F5064,2)</f>
        <v>0</v>
      </c>
    </row>
    <row r="5065" spans="1:123" s="232" customFormat="1" ht="24" customHeight="1" x14ac:dyDescent="0.2">
      <c r="A5065" s="229" t="str">
        <f t="shared" si="1518"/>
        <v/>
      </c>
      <c r="B5065" s="227" t="str">
        <f t="shared" si="1519"/>
        <v/>
      </c>
      <c r="C5065" s="228"/>
      <c r="D5065" s="229" t="str">
        <f t="shared" si="1520"/>
        <v/>
      </c>
      <c r="E5065" s="230"/>
      <c r="F5065" s="231">
        <f t="shared" si="1521"/>
        <v>0</v>
      </c>
      <c r="G5065" s="296">
        <f t="shared" si="1522"/>
        <v>0</v>
      </c>
    </row>
    <row r="5066" spans="1:123" s="232" customFormat="1" ht="24" customHeight="1" x14ac:dyDescent="0.2">
      <c r="A5066" s="229" t="str">
        <f t="shared" si="1518"/>
        <v/>
      </c>
      <c r="B5066" s="227" t="str">
        <f t="shared" si="1519"/>
        <v/>
      </c>
      <c r="C5066" s="228"/>
      <c r="D5066" s="229" t="str">
        <f t="shared" si="1520"/>
        <v/>
      </c>
      <c r="E5066" s="230"/>
      <c r="F5066" s="231">
        <f t="shared" si="1521"/>
        <v>0</v>
      </c>
      <c r="G5066" s="296">
        <f t="shared" si="1522"/>
        <v>0</v>
      </c>
    </row>
    <row r="5067" spans="1:123" s="232" customFormat="1" ht="24" customHeight="1" x14ac:dyDescent="0.2">
      <c r="A5067" s="229" t="str">
        <f t="shared" si="1518"/>
        <v/>
      </c>
      <c r="B5067" s="227" t="str">
        <f t="shared" si="1519"/>
        <v/>
      </c>
      <c r="C5067" s="228"/>
      <c r="D5067" s="229" t="str">
        <f t="shared" si="1520"/>
        <v/>
      </c>
      <c r="E5067" s="230"/>
      <c r="F5067" s="231">
        <f t="shared" si="1521"/>
        <v>0</v>
      </c>
      <c r="G5067" s="296">
        <f t="shared" si="1522"/>
        <v>0</v>
      </c>
    </row>
    <row r="5068" spans="1:123" s="232" customFormat="1" ht="24" customHeight="1" x14ac:dyDescent="0.2">
      <c r="A5068" s="229" t="str">
        <f t="shared" si="1518"/>
        <v/>
      </c>
      <c r="B5068" s="227" t="str">
        <f t="shared" si="1519"/>
        <v/>
      </c>
      <c r="C5068" s="228"/>
      <c r="D5068" s="229" t="str">
        <f t="shared" si="1520"/>
        <v/>
      </c>
      <c r="E5068" s="230"/>
      <c r="F5068" s="231">
        <f t="shared" si="1521"/>
        <v>0</v>
      </c>
      <c r="G5068" s="296">
        <f t="shared" si="1522"/>
        <v>0</v>
      </c>
    </row>
    <row r="5069" spans="1:123" s="232" customFormat="1" ht="24" customHeight="1" x14ac:dyDescent="0.2">
      <c r="A5069" s="229" t="str">
        <f t="shared" si="1518"/>
        <v/>
      </c>
      <c r="B5069" s="227" t="str">
        <f t="shared" si="1519"/>
        <v/>
      </c>
      <c r="C5069" s="228"/>
      <c r="D5069" s="229" t="str">
        <f t="shared" si="1520"/>
        <v/>
      </c>
      <c r="E5069" s="230"/>
      <c r="F5069" s="231">
        <f t="shared" si="1521"/>
        <v>0</v>
      </c>
      <c r="G5069" s="296">
        <f t="shared" si="1522"/>
        <v>0</v>
      </c>
    </row>
    <row r="5070" spans="1:123" s="232" customFormat="1" ht="24" customHeight="1" x14ac:dyDescent="0.2">
      <c r="A5070" s="229" t="str">
        <f t="shared" si="1518"/>
        <v/>
      </c>
      <c r="B5070" s="227" t="str">
        <f t="shared" si="1519"/>
        <v/>
      </c>
      <c r="C5070" s="228"/>
      <c r="D5070" s="229" t="str">
        <f t="shared" si="1520"/>
        <v/>
      </c>
      <c r="E5070" s="230"/>
      <c r="F5070" s="231">
        <f t="shared" si="1521"/>
        <v>0</v>
      </c>
      <c r="G5070" s="296">
        <f t="shared" si="1522"/>
        <v>0</v>
      </c>
    </row>
    <row r="5071" spans="1:123" s="232" customFormat="1" ht="24" customHeight="1" x14ac:dyDescent="0.2">
      <c r="A5071" s="229" t="str">
        <f t="shared" si="1518"/>
        <v/>
      </c>
      <c r="B5071" s="227" t="str">
        <f t="shared" si="1519"/>
        <v/>
      </c>
      <c r="C5071" s="228"/>
      <c r="D5071" s="229" t="str">
        <f t="shared" si="1520"/>
        <v/>
      </c>
      <c r="E5071" s="230"/>
      <c r="F5071" s="231">
        <f t="shared" si="1521"/>
        <v>0</v>
      </c>
      <c r="G5071" s="296">
        <f t="shared" si="1522"/>
        <v>0</v>
      </c>
    </row>
    <row r="5072" spans="1:123" s="232" customFormat="1" ht="24" customHeight="1" x14ac:dyDescent="0.2">
      <c r="A5072" s="229" t="str">
        <f t="shared" si="1518"/>
        <v/>
      </c>
      <c r="B5072" s="227" t="str">
        <f t="shared" si="1519"/>
        <v/>
      </c>
      <c r="C5072" s="228"/>
      <c r="D5072" s="229" t="str">
        <f t="shared" si="1520"/>
        <v/>
      </c>
      <c r="E5072" s="230"/>
      <c r="F5072" s="231">
        <f t="shared" si="1521"/>
        <v>0</v>
      </c>
      <c r="G5072" s="296">
        <f t="shared" si="1522"/>
        <v>0</v>
      </c>
    </row>
    <row r="5073" spans="1:7" s="232" customFormat="1" ht="24" customHeight="1" x14ac:dyDescent="0.2">
      <c r="A5073" s="229" t="str">
        <f t="shared" si="1518"/>
        <v/>
      </c>
      <c r="B5073" s="227" t="str">
        <f t="shared" si="1519"/>
        <v/>
      </c>
      <c r="C5073" s="228"/>
      <c r="D5073" s="229" t="str">
        <f t="shared" si="1520"/>
        <v/>
      </c>
      <c r="E5073" s="230"/>
      <c r="F5073" s="231">
        <f t="shared" si="1521"/>
        <v>0</v>
      </c>
      <c r="G5073" s="296">
        <f t="shared" si="1522"/>
        <v>0</v>
      </c>
    </row>
    <row r="5074" spans="1:7" s="232" customFormat="1" ht="24" customHeight="1" x14ac:dyDescent="0.2">
      <c r="A5074" s="229" t="str">
        <f t="shared" si="1518"/>
        <v/>
      </c>
      <c r="B5074" s="227" t="str">
        <f t="shared" si="1519"/>
        <v/>
      </c>
      <c r="C5074" s="228"/>
      <c r="D5074" s="229" t="str">
        <f t="shared" si="1520"/>
        <v/>
      </c>
      <c r="E5074" s="230"/>
      <c r="F5074" s="231">
        <f t="shared" si="1521"/>
        <v>0</v>
      </c>
      <c r="G5074" s="296">
        <f t="shared" si="1522"/>
        <v>0</v>
      </c>
    </row>
    <row r="5075" spans="1:7" s="232" customFormat="1" ht="24" customHeight="1" x14ac:dyDescent="0.2">
      <c r="A5075" s="229" t="str">
        <f t="shared" si="1518"/>
        <v/>
      </c>
      <c r="B5075" s="227" t="str">
        <f t="shared" si="1519"/>
        <v/>
      </c>
      <c r="C5075" s="228"/>
      <c r="D5075" s="229" t="str">
        <f t="shared" si="1520"/>
        <v/>
      </c>
      <c r="E5075" s="230"/>
      <c r="F5075" s="231">
        <f t="shared" si="1521"/>
        <v>0</v>
      </c>
      <c r="G5075" s="296">
        <f t="shared" si="1522"/>
        <v>0</v>
      </c>
    </row>
    <row r="5076" spans="1:7" s="232" customFormat="1" ht="24" customHeight="1" x14ac:dyDescent="0.2">
      <c r="A5076" s="229" t="str">
        <f t="shared" si="1518"/>
        <v/>
      </c>
      <c r="B5076" s="227" t="str">
        <f t="shared" si="1519"/>
        <v/>
      </c>
      <c r="C5076" s="228"/>
      <c r="D5076" s="229" t="str">
        <f t="shared" si="1520"/>
        <v/>
      </c>
      <c r="E5076" s="230"/>
      <c r="F5076" s="231">
        <f t="shared" si="1521"/>
        <v>0</v>
      </c>
      <c r="G5076" s="296">
        <f t="shared" si="1522"/>
        <v>0</v>
      </c>
    </row>
    <row r="5077" spans="1:7" ht="24" customHeight="1" x14ac:dyDescent="0.2">
      <c r="A5077" s="297"/>
      <c r="B5077" s="97"/>
      <c r="C5077" s="97"/>
      <c r="D5077" s="103"/>
      <c r="E5077" s="104"/>
      <c r="F5077" s="368" t="s">
        <v>31</v>
      </c>
      <c r="G5077" s="298">
        <f>SUBTOTAL(9,G5063:G5076)</f>
        <v>0</v>
      </c>
    </row>
    <row r="5078" spans="1:7" ht="24" customHeight="1" x14ac:dyDescent="0.2">
      <c r="A5078" s="297"/>
      <c r="B5078" s="97"/>
      <c r="C5078" s="366" t="s">
        <v>605</v>
      </c>
      <c r="D5078" s="103"/>
      <c r="E5078" s="104"/>
      <c r="F5078" s="105"/>
      <c r="G5078" s="299"/>
    </row>
    <row r="5079" spans="1:7" s="232" customFormat="1" ht="24" customHeight="1" x14ac:dyDescent="0.2">
      <c r="A5079" s="229" t="str">
        <f t="shared" ref="A5079:A5086" si="1523">IFERROR(VLOOKUP(C5079,Tabla_Insumos,4,FALSE),"")</f>
        <v/>
      </c>
      <c r="B5079" s="227">
        <f t="shared" ref="B5079:B5086" si="1524">IFERROR(VLOOKUP(A5079,Tabla_Indices,5,FALSE),"")</f>
        <v>0</v>
      </c>
      <c r="C5079" s="228"/>
      <c r="D5079" s="229" t="str">
        <f t="shared" ref="D5079:D5086" si="1525">IFERROR(VLOOKUP(C5079,Tabla_Insumos,2,FALSE),"")</f>
        <v/>
      </c>
      <c r="E5079" s="230"/>
      <c r="F5079" s="231">
        <f t="shared" ref="F5079:F5086" si="1526">IFERROR(VLOOKUP(C5079,Tabla_Insumos,3,FALSE),0)</f>
        <v>0</v>
      </c>
      <c r="G5079" s="296">
        <f>ROUND(E5079*F5079,2)</f>
        <v>0</v>
      </c>
    </row>
    <row r="5080" spans="1:7" s="232" customFormat="1" ht="24" customHeight="1" x14ac:dyDescent="0.2">
      <c r="A5080" s="229" t="str">
        <f t="shared" si="1523"/>
        <v/>
      </c>
      <c r="B5080" s="227">
        <f t="shared" si="1524"/>
        <v>0</v>
      </c>
      <c r="C5080" s="228"/>
      <c r="D5080" s="229" t="str">
        <f t="shared" si="1525"/>
        <v/>
      </c>
      <c r="E5080" s="230"/>
      <c r="F5080" s="231">
        <f t="shared" si="1526"/>
        <v>0</v>
      </c>
      <c r="G5080" s="296">
        <f>ROUND(E5080*F5080,2)</f>
        <v>0</v>
      </c>
    </row>
    <row r="5081" spans="1:7" s="232" customFormat="1" ht="24" customHeight="1" x14ac:dyDescent="0.2">
      <c r="A5081" s="229" t="str">
        <f t="shared" si="1523"/>
        <v/>
      </c>
      <c r="B5081" s="227">
        <f t="shared" si="1524"/>
        <v>0</v>
      </c>
      <c r="C5081" s="228"/>
      <c r="D5081" s="229" t="str">
        <f t="shared" si="1525"/>
        <v/>
      </c>
      <c r="E5081" s="230"/>
      <c r="F5081" s="231">
        <f t="shared" si="1526"/>
        <v>0</v>
      </c>
      <c r="G5081" s="296">
        <f t="shared" ref="G5081:G5086" si="1527">ROUND(E5081*F5081,2)</f>
        <v>0</v>
      </c>
    </row>
    <row r="5082" spans="1:7" s="232" customFormat="1" ht="24" customHeight="1" x14ac:dyDescent="0.2">
      <c r="A5082" s="229" t="str">
        <f t="shared" si="1523"/>
        <v/>
      </c>
      <c r="B5082" s="227">
        <f t="shared" si="1524"/>
        <v>0</v>
      </c>
      <c r="C5082" s="228"/>
      <c r="D5082" s="229" t="str">
        <f t="shared" si="1525"/>
        <v/>
      </c>
      <c r="E5082" s="230"/>
      <c r="F5082" s="231">
        <f t="shared" si="1526"/>
        <v>0</v>
      </c>
      <c r="G5082" s="296">
        <f t="shared" si="1527"/>
        <v>0</v>
      </c>
    </row>
    <row r="5083" spans="1:7" s="232" customFormat="1" ht="24" customHeight="1" x14ac:dyDescent="0.2">
      <c r="A5083" s="229" t="str">
        <f t="shared" si="1523"/>
        <v/>
      </c>
      <c r="B5083" s="227">
        <f t="shared" si="1524"/>
        <v>0</v>
      </c>
      <c r="C5083" s="228"/>
      <c r="D5083" s="229" t="str">
        <f t="shared" si="1525"/>
        <v/>
      </c>
      <c r="E5083" s="230"/>
      <c r="F5083" s="231">
        <f t="shared" si="1526"/>
        <v>0</v>
      </c>
      <c r="G5083" s="296">
        <f t="shared" si="1527"/>
        <v>0</v>
      </c>
    </row>
    <row r="5084" spans="1:7" s="232" customFormat="1" ht="24" customHeight="1" x14ac:dyDescent="0.2">
      <c r="A5084" s="229" t="str">
        <f t="shared" si="1523"/>
        <v/>
      </c>
      <c r="B5084" s="227">
        <f t="shared" si="1524"/>
        <v>0</v>
      </c>
      <c r="C5084" s="228"/>
      <c r="D5084" s="229" t="str">
        <f t="shared" si="1525"/>
        <v/>
      </c>
      <c r="E5084" s="230"/>
      <c r="F5084" s="231">
        <f t="shared" si="1526"/>
        <v>0</v>
      </c>
      <c r="G5084" s="296">
        <f t="shared" si="1527"/>
        <v>0</v>
      </c>
    </row>
    <row r="5085" spans="1:7" s="232" customFormat="1" ht="24" customHeight="1" x14ac:dyDescent="0.2">
      <c r="A5085" s="229" t="str">
        <f t="shared" si="1523"/>
        <v/>
      </c>
      <c r="B5085" s="227">
        <f t="shared" si="1524"/>
        <v>0</v>
      </c>
      <c r="C5085" s="228"/>
      <c r="D5085" s="229" t="str">
        <f t="shared" si="1525"/>
        <v/>
      </c>
      <c r="E5085" s="230"/>
      <c r="F5085" s="231">
        <f t="shared" si="1526"/>
        <v>0</v>
      </c>
      <c r="G5085" s="296">
        <f t="shared" si="1527"/>
        <v>0</v>
      </c>
    </row>
    <row r="5086" spans="1:7" s="232" customFormat="1" ht="24" customHeight="1" x14ac:dyDescent="0.2">
      <c r="A5086" s="229" t="str">
        <f t="shared" si="1523"/>
        <v/>
      </c>
      <c r="B5086" s="227">
        <f t="shared" si="1524"/>
        <v>0</v>
      </c>
      <c r="C5086" s="228"/>
      <c r="D5086" s="229" t="str">
        <f t="shared" si="1525"/>
        <v/>
      </c>
      <c r="E5086" s="230"/>
      <c r="F5086" s="231">
        <f t="shared" si="1526"/>
        <v>0</v>
      </c>
      <c r="G5086" s="296">
        <f t="shared" si="1527"/>
        <v>0</v>
      </c>
    </row>
    <row r="5087" spans="1:7" ht="24" customHeight="1" x14ac:dyDescent="0.2">
      <c r="A5087" s="297"/>
      <c r="B5087" s="97"/>
      <c r="C5087" s="97"/>
      <c r="D5087" s="103"/>
      <c r="E5087" s="104"/>
      <c r="F5087" s="368" t="s">
        <v>32</v>
      </c>
      <c r="G5087" s="298">
        <f>SUBTOTAL(9,G5079:G5086)</f>
        <v>0</v>
      </c>
    </row>
    <row r="5088" spans="1:7" ht="24" customHeight="1" x14ac:dyDescent="0.2">
      <c r="A5088" s="297"/>
      <c r="B5088" s="97"/>
      <c r="C5088" s="366" t="s">
        <v>606</v>
      </c>
      <c r="D5088" s="103"/>
      <c r="E5088" s="104"/>
      <c r="F5088" s="105"/>
      <c r="G5088" s="299"/>
    </row>
    <row r="5089" spans="1:7" s="232" customFormat="1" ht="24" customHeight="1" x14ac:dyDescent="0.2">
      <c r="A5089" s="229" t="str">
        <f t="shared" ref="A5089:A5097" si="1528">IFERROR(VLOOKUP(C5089,Tabla_Insumos,4,FALSE),"")</f>
        <v/>
      </c>
      <c r="B5089" s="227" t="str">
        <f t="shared" ref="B5089:B5097" si="1529">IFERROR(VLOOKUP(C5089,Tabla_Insumos,5,FALSE),"")</f>
        <v/>
      </c>
      <c r="C5089" s="228"/>
      <c r="D5089" s="229" t="str">
        <f t="shared" ref="D5089:D5097" si="1530">IFERROR(VLOOKUP(C5089,Tabla_Insumos,2,FALSE),"")</f>
        <v/>
      </c>
      <c r="E5089" s="230"/>
      <c r="F5089" s="231">
        <f t="shared" ref="F5089:F5097" si="1531">IFERROR(VLOOKUP(C5089,Tabla_Insumos,3,FALSE),0)</f>
        <v>0</v>
      </c>
      <c r="G5089" s="296">
        <f t="shared" ref="G5089:G5097" si="1532">ROUND(E5089*F5089,2)</f>
        <v>0</v>
      </c>
    </row>
    <row r="5090" spans="1:7" s="232" customFormat="1" ht="24" customHeight="1" x14ac:dyDescent="0.2">
      <c r="A5090" s="229" t="str">
        <f t="shared" si="1528"/>
        <v/>
      </c>
      <c r="B5090" s="227" t="str">
        <f t="shared" si="1529"/>
        <v/>
      </c>
      <c r="C5090" s="228"/>
      <c r="D5090" s="229" t="str">
        <f t="shared" si="1530"/>
        <v/>
      </c>
      <c r="E5090" s="230"/>
      <c r="F5090" s="231">
        <f t="shared" si="1531"/>
        <v>0</v>
      </c>
      <c r="G5090" s="296">
        <f t="shared" si="1532"/>
        <v>0</v>
      </c>
    </row>
    <row r="5091" spans="1:7" s="232" customFormat="1" ht="24" customHeight="1" x14ac:dyDescent="0.2">
      <c r="A5091" s="229" t="str">
        <f t="shared" si="1528"/>
        <v/>
      </c>
      <c r="B5091" s="227" t="str">
        <f t="shared" si="1529"/>
        <v/>
      </c>
      <c r="C5091" s="228"/>
      <c r="D5091" s="229" t="str">
        <f t="shared" si="1530"/>
        <v/>
      </c>
      <c r="E5091" s="230"/>
      <c r="F5091" s="231">
        <f t="shared" si="1531"/>
        <v>0</v>
      </c>
      <c r="G5091" s="296">
        <f t="shared" si="1532"/>
        <v>0</v>
      </c>
    </row>
    <row r="5092" spans="1:7" s="232" customFormat="1" ht="24" customHeight="1" x14ac:dyDescent="0.2">
      <c r="A5092" s="229" t="str">
        <f t="shared" si="1528"/>
        <v/>
      </c>
      <c r="B5092" s="227" t="str">
        <f t="shared" si="1529"/>
        <v/>
      </c>
      <c r="C5092" s="228"/>
      <c r="D5092" s="229" t="str">
        <f t="shared" si="1530"/>
        <v/>
      </c>
      <c r="E5092" s="230"/>
      <c r="F5092" s="231">
        <f t="shared" si="1531"/>
        <v>0</v>
      </c>
      <c r="G5092" s="296">
        <f t="shared" si="1532"/>
        <v>0</v>
      </c>
    </row>
    <row r="5093" spans="1:7" s="232" customFormat="1" ht="24" customHeight="1" x14ac:dyDescent="0.2">
      <c r="A5093" s="229" t="str">
        <f t="shared" si="1528"/>
        <v/>
      </c>
      <c r="B5093" s="227" t="str">
        <f t="shared" si="1529"/>
        <v/>
      </c>
      <c r="C5093" s="228"/>
      <c r="D5093" s="229" t="str">
        <f t="shared" si="1530"/>
        <v/>
      </c>
      <c r="E5093" s="230"/>
      <c r="F5093" s="231">
        <f t="shared" si="1531"/>
        <v>0</v>
      </c>
      <c r="G5093" s="296">
        <f t="shared" si="1532"/>
        <v>0</v>
      </c>
    </row>
    <row r="5094" spans="1:7" s="232" customFormat="1" ht="24" customHeight="1" x14ac:dyDescent="0.2">
      <c r="A5094" s="229" t="str">
        <f t="shared" si="1528"/>
        <v/>
      </c>
      <c r="B5094" s="227" t="str">
        <f t="shared" si="1529"/>
        <v/>
      </c>
      <c r="C5094" s="228"/>
      <c r="D5094" s="229" t="str">
        <f t="shared" si="1530"/>
        <v/>
      </c>
      <c r="E5094" s="230"/>
      <c r="F5094" s="231">
        <f t="shared" si="1531"/>
        <v>0</v>
      </c>
      <c r="G5094" s="296">
        <f t="shared" si="1532"/>
        <v>0</v>
      </c>
    </row>
    <row r="5095" spans="1:7" s="232" customFormat="1" ht="24" customHeight="1" x14ac:dyDescent="0.2">
      <c r="A5095" s="229" t="str">
        <f t="shared" si="1528"/>
        <v/>
      </c>
      <c r="B5095" s="227" t="str">
        <f t="shared" si="1529"/>
        <v/>
      </c>
      <c r="C5095" s="228"/>
      <c r="D5095" s="229" t="str">
        <f t="shared" si="1530"/>
        <v/>
      </c>
      <c r="E5095" s="230"/>
      <c r="F5095" s="231">
        <f t="shared" si="1531"/>
        <v>0</v>
      </c>
      <c r="G5095" s="296">
        <f t="shared" si="1532"/>
        <v>0</v>
      </c>
    </row>
    <row r="5096" spans="1:7" s="232" customFormat="1" ht="24" customHeight="1" x14ac:dyDescent="0.2">
      <c r="A5096" s="229" t="str">
        <f t="shared" si="1528"/>
        <v/>
      </c>
      <c r="B5096" s="227" t="str">
        <f t="shared" si="1529"/>
        <v/>
      </c>
      <c r="C5096" s="228"/>
      <c r="D5096" s="229" t="str">
        <f t="shared" si="1530"/>
        <v/>
      </c>
      <c r="E5096" s="230"/>
      <c r="F5096" s="231">
        <f t="shared" si="1531"/>
        <v>0</v>
      </c>
      <c r="G5096" s="296">
        <f t="shared" si="1532"/>
        <v>0</v>
      </c>
    </row>
    <row r="5097" spans="1:7" s="232" customFormat="1" ht="24" customHeight="1" x14ac:dyDescent="0.2">
      <c r="A5097" s="229" t="str">
        <f t="shared" si="1528"/>
        <v/>
      </c>
      <c r="B5097" s="227" t="str">
        <f t="shared" si="1529"/>
        <v/>
      </c>
      <c r="C5097" s="228"/>
      <c r="D5097" s="229" t="str">
        <f t="shared" si="1530"/>
        <v/>
      </c>
      <c r="E5097" s="230"/>
      <c r="F5097" s="231">
        <f t="shared" si="1531"/>
        <v>0</v>
      </c>
      <c r="G5097" s="296">
        <f t="shared" si="1532"/>
        <v>0</v>
      </c>
    </row>
    <row r="5098" spans="1:7" ht="24" customHeight="1" x14ac:dyDescent="0.2">
      <c r="A5098" s="300"/>
      <c r="B5098" s="103"/>
      <c r="C5098" s="97"/>
      <c r="D5098" s="103"/>
      <c r="E5098" s="104"/>
      <c r="F5098" s="368" t="s">
        <v>33</v>
      </c>
      <c r="G5098" s="298">
        <f>SUBTOTAL(9,G5089:G5097)</f>
        <v>0</v>
      </c>
    </row>
    <row r="5099" spans="1:7" ht="24" customHeight="1" x14ac:dyDescent="0.2">
      <c r="A5099" s="301"/>
      <c r="B5099" s="103"/>
      <c r="C5099" s="97"/>
      <c r="D5099" s="103"/>
      <c r="E5099" s="104"/>
      <c r="F5099" s="105"/>
      <c r="G5099" s="299"/>
    </row>
    <row r="5100" spans="1:7" ht="24" customHeight="1" x14ac:dyDescent="0.2">
      <c r="A5100" s="302" t="str">
        <f>B5058</f>
        <v/>
      </c>
      <c r="B5100" s="303" t="str">
        <f>C5058</f>
        <v/>
      </c>
      <c r="C5100" s="111"/>
      <c r="D5100" s="111" t="s">
        <v>34</v>
      </c>
      <c r="E5100" s="112"/>
      <c r="F5100" s="305" t="s">
        <v>35</v>
      </c>
      <c r="G5100" s="304">
        <f>SUBTOTAL(9,G5063:G5099)</f>
        <v>0</v>
      </c>
    </row>
    <row r="5102" spans="1:7" ht="24" customHeight="1" x14ac:dyDescent="0.2">
      <c r="A5102" s="284" t="s">
        <v>37</v>
      </c>
      <c r="B5102" s="285"/>
      <c r="C5102" s="285"/>
      <c r="D5102" s="285"/>
      <c r="E5102" s="285"/>
      <c r="F5102" s="285"/>
      <c r="G5102" s="286"/>
    </row>
    <row r="5103" spans="1:7" ht="24" customHeight="1" x14ac:dyDescent="0.2">
      <c r="A5103" s="287" t="s">
        <v>602</v>
      </c>
      <c r="B5103" s="99" t="str">
        <f>Comitente</f>
        <v>DIRECCION PROVINCIAL REDES DE GAS</v>
      </c>
      <c r="C5103" s="94"/>
      <c r="D5103" s="100"/>
      <c r="E5103" s="100"/>
      <c r="F5103" s="101"/>
      <c r="G5103" s="288"/>
    </row>
    <row r="5104" spans="1:7" ht="24" customHeight="1" x14ac:dyDescent="0.2">
      <c r="A5104" s="287" t="s">
        <v>603</v>
      </c>
      <c r="B5104" s="99">
        <f>Contratista</f>
        <v>0</v>
      </c>
      <c r="C5104" s="95"/>
      <c r="D5104" s="95"/>
      <c r="E5104" s="95"/>
      <c r="F5104" s="102"/>
      <c r="G5104" s="289"/>
    </row>
    <row r="5105" spans="1:123" ht="24" customHeight="1" x14ac:dyDescent="0.2">
      <c r="A5105" s="287" t="s">
        <v>24</v>
      </c>
      <c r="B5105" s="99" t="str">
        <f>Obra</f>
        <v>“SERVICIO de MANTENIMIENTO de las INSTALACIONES de GAS en los ESTABLECIMIENTOS EDUCATIVOS”</v>
      </c>
      <c r="C5105" s="95"/>
      <c r="D5105" s="95"/>
      <c r="E5105" s="95"/>
      <c r="F5105" s="102" t="s">
        <v>38</v>
      </c>
      <c r="G5105" s="290">
        <f>Fecha_Base</f>
        <v>0</v>
      </c>
    </row>
    <row r="5106" spans="1:123" ht="24" customHeight="1" x14ac:dyDescent="0.2">
      <c r="A5106" s="291" t="s">
        <v>601</v>
      </c>
      <c r="B5106" s="96" t="str">
        <f>Ubicación</f>
        <v>DEPARTAMENTO JACHAL A</v>
      </c>
      <c r="C5106" s="96"/>
      <c r="D5106" s="103"/>
      <c r="E5106" s="104"/>
      <c r="F5106" s="105"/>
      <c r="G5106" s="292"/>
    </row>
    <row r="5107" spans="1:123" ht="24" customHeight="1" x14ac:dyDescent="0.2">
      <c r="A5107" s="291" t="s">
        <v>39</v>
      </c>
      <c r="B5107" s="106" t="str">
        <f>IFERROR(VALUE(LEFT(B5108,FIND(".",B5108)-1)),"")</f>
        <v/>
      </c>
      <c r="C5107" s="97" t="str">
        <f>IFERROR(VLOOKUP(B5107,Tabla_CyP,2,FALSE),"")</f>
        <v/>
      </c>
      <c r="D5107" s="97"/>
      <c r="E5107" s="104"/>
      <c r="F5107" s="105"/>
      <c r="G5107" s="292"/>
    </row>
    <row r="5108" spans="1:123" ht="24" customHeight="1" x14ac:dyDescent="0.2">
      <c r="A5108" s="291" t="s">
        <v>25</v>
      </c>
      <c r="B5108" s="107" t="str">
        <f>IFERROR(VLOOKUP(COUNTIF($A$1:A5108,"ANALISIS DE PRECIOS"),Tabla_NumeroItem,2,FALSE),"")</f>
        <v/>
      </c>
      <c r="C5108" s="97" t="str">
        <f>IFERROR(VLOOKUP(B5108,Tabla_CyP,2,FALSE),"")</f>
        <v/>
      </c>
      <c r="D5108" s="103"/>
      <c r="E5108" s="104"/>
      <c r="F5108" s="102" t="s">
        <v>26</v>
      </c>
      <c r="G5108" s="293" t="str">
        <f>IFERROR(VLOOKUP(B5108,Tabla_CyP,4,FALSE),"")</f>
        <v/>
      </c>
    </row>
    <row r="5109" spans="1:123" ht="24" customHeight="1" x14ac:dyDescent="0.2">
      <c r="A5109" s="291"/>
      <c r="B5109" s="96"/>
      <c r="C5109" s="97"/>
      <c r="D5109" s="103"/>
      <c r="E5109" s="104"/>
      <c r="F5109" s="105"/>
      <c r="G5109" s="292"/>
    </row>
    <row r="5110" spans="1:123" ht="24" customHeight="1" x14ac:dyDescent="0.2">
      <c r="A5110" s="389" t="s">
        <v>507</v>
      </c>
      <c r="B5110" s="390"/>
      <c r="C5110" s="391" t="s">
        <v>0</v>
      </c>
      <c r="D5110" s="391" t="s">
        <v>27</v>
      </c>
      <c r="E5110" s="393" t="s">
        <v>28</v>
      </c>
      <c r="F5110" s="387" t="s">
        <v>29</v>
      </c>
      <c r="G5110" s="387" t="s">
        <v>30</v>
      </c>
    </row>
    <row r="5111" spans="1:123" s="109" customFormat="1" ht="24" customHeight="1" x14ac:dyDescent="0.2">
      <c r="A5111" s="108" t="s">
        <v>508</v>
      </c>
      <c r="B5111" s="108" t="s">
        <v>509</v>
      </c>
      <c r="C5111" s="392"/>
      <c r="D5111" s="392"/>
      <c r="E5111" s="394"/>
      <c r="F5111" s="388"/>
      <c r="G5111" s="388"/>
      <c r="H5111" s="233"/>
      <c r="I5111" s="233"/>
      <c r="J5111" s="233"/>
      <c r="K5111" s="233"/>
      <c r="L5111" s="233"/>
      <c r="M5111" s="233"/>
      <c r="N5111" s="233"/>
      <c r="O5111" s="233"/>
      <c r="P5111" s="233"/>
      <c r="Q5111" s="233"/>
      <c r="R5111" s="233"/>
      <c r="S5111" s="233"/>
      <c r="T5111" s="233"/>
      <c r="U5111" s="233"/>
      <c r="V5111" s="233"/>
      <c r="W5111" s="233"/>
      <c r="X5111" s="233"/>
      <c r="Y5111" s="233"/>
      <c r="Z5111" s="233"/>
      <c r="AA5111" s="233"/>
      <c r="AB5111" s="233"/>
      <c r="AC5111" s="233"/>
      <c r="AD5111" s="233"/>
      <c r="AE5111" s="233"/>
      <c r="AF5111" s="233"/>
      <c r="AG5111" s="233"/>
      <c r="AH5111" s="233"/>
      <c r="AI5111" s="233"/>
      <c r="AJ5111" s="233"/>
      <c r="AK5111" s="233"/>
      <c r="AL5111" s="233"/>
      <c r="AM5111" s="233"/>
      <c r="AN5111" s="233"/>
      <c r="AO5111" s="233"/>
      <c r="AP5111" s="233"/>
      <c r="AQ5111" s="233"/>
      <c r="AR5111" s="233"/>
      <c r="AS5111" s="233"/>
      <c r="AT5111" s="233"/>
      <c r="AU5111" s="233"/>
      <c r="AV5111" s="233"/>
      <c r="AW5111" s="233"/>
      <c r="AX5111" s="233"/>
      <c r="AY5111" s="233"/>
      <c r="AZ5111" s="233"/>
      <c r="BA5111" s="233"/>
      <c r="BB5111" s="233"/>
      <c r="BC5111" s="233"/>
      <c r="BD5111" s="233"/>
      <c r="BE5111" s="233"/>
      <c r="BF5111" s="233"/>
      <c r="BG5111" s="233"/>
      <c r="BH5111" s="233"/>
      <c r="BI5111" s="233"/>
      <c r="BJ5111" s="233"/>
      <c r="BK5111" s="233"/>
      <c r="BL5111" s="233"/>
      <c r="BM5111" s="233"/>
      <c r="BN5111" s="233"/>
      <c r="BO5111" s="233"/>
      <c r="BP5111" s="233"/>
      <c r="BQ5111" s="233"/>
      <c r="BR5111" s="233"/>
      <c r="BS5111" s="233"/>
      <c r="BT5111" s="233"/>
      <c r="BU5111" s="233"/>
      <c r="BV5111" s="233"/>
      <c r="BW5111" s="233"/>
      <c r="BX5111" s="233"/>
      <c r="BY5111" s="233"/>
      <c r="BZ5111" s="233"/>
      <c r="CA5111" s="233"/>
      <c r="CB5111" s="233"/>
      <c r="CC5111" s="233"/>
      <c r="CD5111" s="233"/>
      <c r="CE5111" s="233"/>
      <c r="CF5111" s="233"/>
      <c r="CG5111" s="233"/>
      <c r="CH5111" s="233"/>
      <c r="CI5111" s="233"/>
      <c r="CJ5111" s="233"/>
      <c r="CK5111" s="233"/>
      <c r="CL5111" s="233"/>
      <c r="CM5111" s="233"/>
      <c r="CN5111" s="233"/>
      <c r="CO5111" s="233"/>
      <c r="CP5111" s="233"/>
      <c r="CQ5111" s="233"/>
      <c r="CR5111" s="233"/>
      <c r="CS5111" s="233"/>
      <c r="CT5111" s="233"/>
      <c r="CU5111" s="233"/>
      <c r="CV5111" s="233"/>
      <c r="CW5111" s="233"/>
      <c r="CX5111" s="233"/>
      <c r="CY5111" s="233"/>
      <c r="CZ5111" s="233"/>
      <c r="DA5111" s="233"/>
      <c r="DB5111" s="233"/>
      <c r="DC5111" s="233"/>
      <c r="DD5111" s="233"/>
      <c r="DE5111" s="233"/>
      <c r="DF5111" s="233"/>
      <c r="DG5111" s="233"/>
      <c r="DH5111" s="233"/>
      <c r="DI5111" s="233"/>
      <c r="DJ5111" s="233"/>
      <c r="DK5111" s="233"/>
      <c r="DL5111" s="233"/>
      <c r="DM5111" s="233"/>
      <c r="DN5111" s="233"/>
      <c r="DO5111" s="233"/>
      <c r="DP5111" s="233"/>
      <c r="DQ5111" s="233"/>
      <c r="DR5111" s="233"/>
      <c r="DS5111" s="233"/>
    </row>
    <row r="5112" spans="1:123" ht="24" customHeight="1" x14ac:dyDescent="0.2">
      <c r="A5112" s="369"/>
      <c r="B5112" s="110"/>
      <c r="C5112" s="367" t="s">
        <v>604</v>
      </c>
      <c r="D5112" s="111"/>
      <c r="E5112" s="112"/>
      <c r="F5112" s="113"/>
      <c r="G5112" s="295"/>
    </row>
    <row r="5113" spans="1:123" s="232" customFormat="1" ht="24" customHeight="1" x14ac:dyDescent="0.2">
      <c r="A5113" s="229" t="str">
        <f t="shared" ref="A5113:A5126" si="1533">IFERROR(VLOOKUP(C5113,Tabla_Insumos,4,FALSE),"")</f>
        <v/>
      </c>
      <c r="B5113" s="227" t="str">
        <f t="shared" ref="B5113:B5126" si="1534">IFERROR(VLOOKUP(C5113,Tabla_Insumos,5,FALSE),"")</f>
        <v/>
      </c>
      <c r="C5113" s="228"/>
      <c r="D5113" s="229" t="str">
        <f t="shared" ref="D5113:D5126" si="1535">IFERROR(VLOOKUP(C5113,Tabla_Insumos,2,FALSE),"")</f>
        <v/>
      </c>
      <c r="E5113" s="230"/>
      <c r="F5113" s="231">
        <f t="shared" ref="F5113:F5126" si="1536">IFERROR(VLOOKUP(C5113,Tabla_Insumos,3,FALSE),0)</f>
        <v>0</v>
      </c>
      <c r="G5113" s="296">
        <f>ROUND(E5113*F5113,2)</f>
        <v>0</v>
      </c>
    </row>
    <row r="5114" spans="1:123" s="232" customFormat="1" ht="24" customHeight="1" x14ac:dyDescent="0.2">
      <c r="A5114" s="229" t="str">
        <f t="shared" si="1533"/>
        <v/>
      </c>
      <c r="B5114" s="227" t="str">
        <f t="shared" si="1534"/>
        <v/>
      </c>
      <c r="C5114" s="228"/>
      <c r="D5114" s="229" t="str">
        <f t="shared" si="1535"/>
        <v/>
      </c>
      <c r="E5114" s="230"/>
      <c r="F5114" s="231">
        <f t="shared" si="1536"/>
        <v>0</v>
      </c>
      <c r="G5114" s="296">
        <f t="shared" ref="G5114:G5126" si="1537">ROUND(E5114*F5114,2)</f>
        <v>0</v>
      </c>
    </row>
    <row r="5115" spans="1:123" s="232" customFormat="1" ht="24" customHeight="1" x14ac:dyDescent="0.2">
      <c r="A5115" s="229" t="str">
        <f t="shared" si="1533"/>
        <v/>
      </c>
      <c r="B5115" s="227" t="str">
        <f t="shared" si="1534"/>
        <v/>
      </c>
      <c r="C5115" s="228"/>
      <c r="D5115" s="229" t="str">
        <f t="shared" si="1535"/>
        <v/>
      </c>
      <c r="E5115" s="230"/>
      <c r="F5115" s="231">
        <f t="shared" si="1536"/>
        <v>0</v>
      </c>
      <c r="G5115" s="296">
        <f t="shared" si="1537"/>
        <v>0</v>
      </c>
    </row>
    <row r="5116" spans="1:123" s="232" customFormat="1" ht="24" customHeight="1" x14ac:dyDescent="0.2">
      <c r="A5116" s="229" t="str">
        <f t="shared" si="1533"/>
        <v/>
      </c>
      <c r="B5116" s="227" t="str">
        <f t="shared" si="1534"/>
        <v/>
      </c>
      <c r="C5116" s="228"/>
      <c r="D5116" s="229" t="str">
        <f t="shared" si="1535"/>
        <v/>
      </c>
      <c r="E5116" s="230"/>
      <c r="F5116" s="231">
        <f t="shared" si="1536"/>
        <v>0</v>
      </c>
      <c r="G5116" s="296">
        <f t="shared" si="1537"/>
        <v>0</v>
      </c>
    </row>
    <row r="5117" spans="1:123" s="232" customFormat="1" ht="24" customHeight="1" x14ac:dyDescent="0.2">
      <c r="A5117" s="229" t="str">
        <f t="shared" si="1533"/>
        <v/>
      </c>
      <c r="B5117" s="227" t="str">
        <f t="shared" si="1534"/>
        <v/>
      </c>
      <c r="C5117" s="228"/>
      <c r="D5117" s="229" t="str">
        <f t="shared" si="1535"/>
        <v/>
      </c>
      <c r="E5117" s="230"/>
      <c r="F5117" s="231">
        <f t="shared" si="1536"/>
        <v>0</v>
      </c>
      <c r="G5117" s="296">
        <f t="shared" si="1537"/>
        <v>0</v>
      </c>
    </row>
    <row r="5118" spans="1:123" s="232" customFormat="1" ht="24" customHeight="1" x14ac:dyDescent="0.2">
      <c r="A5118" s="229" t="str">
        <f t="shared" si="1533"/>
        <v/>
      </c>
      <c r="B5118" s="227" t="str">
        <f t="shared" si="1534"/>
        <v/>
      </c>
      <c r="C5118" s="228"/>
      <c r="D5118" s="229" t="str">
        <f t="shared" si="1535"/>
        <v/>
      </c>
      <c r="E5118" s="230"/>
      <c r="F5118" s="231">
        <f t="shared" si="1536"/>
        <v>0</v>
      </c>
      <c r="G5118" s="296">
        <f t="shared" si="1537"/>
        <v>0</v>
      </c>
    </row>
    <row r="5119" spans="1:123" s="232" customFormat="1" ht="24" customHeight="1" x14ac:dyDescent="0.2">
      <c r="A5119" s="229" t="str">
        <f t="shared" si="1533"/>
        <v/>
      </c>
      <c r="B5119" s="227" t="str">
        <f t="shared" si="1534"/>
        <v/>
      </c>
      <c r="C5119" s="228"/>
      <c r="D5119" s="229" t="str">
        <f t="shared" si="1535"/>
        <v/>
      </c>
      <c r="E5119" s="230"/>
      <c r="F5119" s="231">
        <f t="shared" si="1536"/>
        <v>0</v>
      </c>
      <c r="G5119" s="296">
        <f t="shared" si="1537"/>
        <v>0</v>
      </c>
    </row>
    <row r="5120" spans="1:123" s="232" customFormat="1" ht="24" customHeight="1" x14ac:dyDescent="0.2">
      <c r="A5120" s="229" t="str">
        <f t="shared" si="1533"/>
        <v/>
      </c>
      <c r="B5120" s="227" t="str">
        <f t="shared" si="1534"/>
        <v/>
      </c>
      <c r="C5120" s="228"/>
      <c r="D5120" s="229" t="str">
        <f t="shared" si="1535"/>
        <v/>
      </c>
      <c r="E5120" s="230"/>
      <c r="F5120" s="231">
        <f t="shared" si="1536"/>
        <v>0</v>
      </c>
      <c r="G5120" s="296">
        <f t="shared" si="1537"/>
        <v>0</v>
      </c>
    </row>
    <row r="5121" spans="1:7" s="232" customFormat="1" ht="24" customHeight="1" x14ac:dyDescent="0.2">
      <c r="A5121" s="229" t="str">
        <f t="shared" si="1533"/>
        <v/>
      </c>
      <c r="B5121" s="227" t="str">
        <f t="shared" si="1534"/>
        <v/>
      </c>
      <c r="C5121" s="228"/>
      <c r="D5121" s="229" t="str">
        <f t="shared" si="1535"/>
        <v/>
      </c>
      <c r="E5121" s="230"/>
      <c r="F5121" s="231">
        <f t="shared" si="1536"/>
        <v>0</v>
      </c>
      <c r="G5121" s="296">
        <f t="shared" si="1537"/>
        <v>0</v>
      </c>
    </row>
    <row r="5122" spans="1:7" s="232" customFormat="1" ht="24" customHeight="1" x14ac:dyDescent="0.2">
      <c r="A5122" s="229" t="str">
        <f t="shared" si="1533"/>
        <v/>
      </c>
      <c r="B5122" s="227" t="str">
        <f t="shared" si="1534"/>
        <v/>
      </c>
      <c r="C5122" s="228"/>
      <c r="D5122" s="229" t="str">
        <f t="shared" si="1535"/>
        <v/>
      </c>
      <c r="E5122" s="230"/>
      <c r="F5122" s="231">
        <f t="shared" si="1536"/>
        <v>0</v>
      </c>
      <c r="G5122" s="296">
        <f t="shared" si="1537"/>
        <v>0</v>
      </c>
    </row>
    <row r="5123" spans="1:7" s="232" customFormat="1" ht="24" customHeight="1" x14ac:dyDescent="0.2">
      <c r="A5123" s="229" t="str">
        <f t="shared" si="1533"/>
        <v/>
      </c>
      <c r="B5123" s="227" t="str">
        <f t="shared" si="1534"/>
        <v/>
      </c>
      <c r="C5123" s="228"/>
      <c r="D5123" s="229" t="str">
        <f t="shared" si="1535"/>
        <v/>
      </c>
      <c r="E5123" s="230"/>
      <c r="F5123" s="231">
        <f t="shared" si="1536"/>
        <v>0</v>
      </c>
      <c r="G5123" s="296">
        <f t="shared" si="1537"/>
        <v>0</v>
      </c>
    </row>
    <row r="5124" spans="1:7" s="232" customFormat="1" ht="24" customHeight="1" x14ac:dyDescent="0.2">
      <c r="A5124" s="229" t="str">
        <f t="shared" si="1533"/>
        <v/>
      </c>
      <c r="B5124" s="227" t="str">
        <f t="shared" si="1534"/>
        <v/>
      </c>
      <c r="C5124" s="228"/>
      <c r="D5124" s="229" t="str">
        <f t="shared" si="1535"/>
        <v/>
      </c>
      <c r="E5124" s="230"/>
      <c r="F5124" s="231">
        <f t="shared" si="1536"/>
        <v>0</v>
      </c>
      <c r="G5124" s="296">
        <f t="shared" si="1537"/>
        <v>0</v>
      </c>
    </row>
    <row r="5125" spans="1:7" s="232" customFormat="1" ht="24" customHeight="1" x14ac:dyDescent="0.2">
      <c r="A5125" s="229" t="str">
        <f t="shared" si="1533"/>
        <v/>
      </c>
      <c r="B5125" s="227" t="str">
        <f t="shared" si="1534"/>
        <v/>
      </c>
      <c r="C5125" s="228"/>
      <c r="D5125" s="229" t="str">
        <f t="shared" si="1535"/>
        <v/>
      </c>
      <c r="E5125" s="230"/>
      <c r="F5125" s="231">
        <f t="shared" si="1536"/>
        <v>0</v>
      </c>
      <c r="G5125" s="296">
        <f t="shared" si="1537"/>
        <v>0</v>
      </c>
    </row>
    <row r="5126" spans="1:7" s="232" customFormat="1" ht="24" customHeight="1" x14ac:dyDescent="0.2">
      <c r="A5126" s="229" t="str">
        <f t="shared" si="1533"/>
        <v/>
      </c>
      <c r="B5126" s="227" t="str">
        <f t="shared" si="1534"/>
        <v/>
      </c>
      <c r="C5126" s="228"/>
      <c r="D5126" s="229" t="str">
        <f t="shared" si="1535"/>
        <v/>
      </c>
      <c r="E5126" s="230"/>
      <c r="F5126" s="231">
        <f t="shared" si="1536"/>
        <v>0</v>
      </c>
      <c r="G5126" s="296">
        <f t="shared" si="1537"/>
        <v>0</v>
      </c>
    </row>
    <row r="5127" spans="1:7" ht="24" customHeight="1" x14ac:dyDescent="0.2">
      <c r="A5127" s="297"/>
      <c r="B5127" s="97"/>
      <c r="C5127" s="97"/>
      <c r="D5127" s="103"/>
      <c r="E5127" s="104"/>
      <c r="F5127" s="368" t="s">
        <v>31</v>
      </c>
      <c r="G5127" s="298">
        <f>SUBTOTAL(9,G5113:G5126)</f>
        <v>0</v>
      </c>
    </row>
    <row r="5128" spans="1:7" ht="24" customHeight="1" x14ac:dyDescent="0.2">
      <c r="A5128" s="297"/>
      <c r="B5128" s="97"/>
      <c r="C5128" s="366" t="s">
        <v>605</v>
      </c>
      <c r="D5128" s="103"/>
      <c r="E5128" s="104"/>
      <c r="F5128" s="105"/>
      <c r="G5128" s="299"/>
    </row>
    <row r="5129" spans="1:7" s="232" customFormat="1" ht="24" customHeight="1" x14ac:dyDescent="0.2">
      <c r="A5129" s="229" t="str">
        <f t="shared" ref="A5129:A5136" si="1538">IFERROR(VLOOKUP(C5129,Tabla_Insumos,4,FALSE),"")</f>
        <v/>
      </c>
      <c r="B5129" s="227">
        <f t="shared" ref="B5129:B5136" si="1539">IFERROR(VLOOKUP(A5129,Tabla_Indices,5,FALSE),"")</f>
        <v>0</v>
      </c>
      <c r="C5129" s="228"/>
      <c r="D5129" s="229" t="str">
        <f t="shared" ref="D5129:D5136" si="1540">IFERROR(VLOOKUP(C5129,Tabla_Insumos,2,FALSE),"")</f>
        <v/>
      </c>
      <c r="E5129" s="230"/>
      <c r="F5129" s="231">
        <f t="shared" ref="F5129:F5136" si="1541">IFERROR(VLOOKUP(C5129,Tabla_Insumos,3,FALSE),0)</f>
        <v>0</v>
      </c>
      <c r="G5129" s="296">
        <f>ROUND(E5129*F5129,2)</f>
        <v>0</v>
      </c>
    </row>
    <row r="5130" spans="1:7" s="232" customFormat="1" ht="24" customHeight="1" x14ac:dyDescent="0.2">
      <c r="A5130" s="229" t="str">
        <f t="shared" si="1538"/>
        <v/>
      </c>
      <c r="B5130" s="227">
        <f t="shared" si="1539"/>
        <v>0</v>
      </c>
      <c r="C5130" s="228"/>
      <c r="D5130" s="229" t="str">
        <f t="shared" si="1540"/>
        <v/>
      </c>
      <c r="E5130" s="230"/>
      <c r="F5130" s="231">
        <f t="shared" si="1541"/>
        <v>0</v>
      </c>
      <c r="G5130" s="296">
        <f>ROUND(E5130*F5130,2)</f>
        <v>0</v>
      </c>
    </row>
    <row r="5131" spans="1:7" s="232" customFormat="1" ht="24" customHeight="1" x14ac:dyDescent="0.2">
      <c r="A5131" s="229" t="str">
        <f t="shared" si="1538"/>
        <v/>
      </c>
      <c r="B5131" s="227">
        <f t="shared" si="1539"/>
        <v>0</v>
      </c>
      <c r="C5131" s="228"/>
      <c r="D5131" s="229" t="str">
        <f t="shared" si="1540"/>
        <v/>
      </c>
      <c r="E5131" s="230"/>
      <c r="F5131" s="231">
        <f t="shared" si="1541"/>
        <v>0</v>
      </c>
      <c r="G5131" s="296">
        <f t="shared" ref="G5131:G5136" si="1542">ROUND(E5131*F5131,2)</f>
        <v>0</v>
      </c>
    </row>
    <row r="5132" spans="1:7" s="232" customFormat="1" ht="24" customHeight="1" x14ac:dyDescent="0.2">
      <c r="A5132" s="229" t="str">
        <f t="shared" si="1538"/>
        <v/>
      </c>
      <c r="B5132" s="227">
        <f t="shared" si="1539"/>
        <v>0</v>
      </c>
      <c r="C5132" s="228"/>
      <c r="D5132" s="229" t="str">
        <f t="shared" si="1540"/>
        <v/>
      </c>
      <c r="E5132" s="230"/>
      <c r="F5132" s="231">
        <f t="shared" si="1541"/>
        <v>0</v>
      </c>
      <c r="G5132" s="296">
        <f t="shared" si="1542"/>
        <v>0</v>
      </c>
    </row>
    <row r="5133" spans="1:7" s="232" customFormat="1" ht="24" customHeight="1" x14ac:dyDescent="0.2">
      <c r="A5133" s="229" t="str">
        <f t="shared" si="1538"/>
        <v/>
      </c>
      <c r="B5133" s="227">
        <f t="shared" si="1539"/>
        <v>0</v>
      </c>
      <c r="C5133" s="228"/>
      <c r="D5133" s="229" t="str">
        <f t="shared" si="1540"/>
        <v/>
      </c>
      <c r="E5133" s="230"/>
      <c r="F5133" s="231">
        <f t="shared" si="1541"/>
        <v>0</v>
      </c>
      <c r="G5133" s="296">
        <f t="shared" si="1542"/>
        <v>0</v>
      </c>
    </row>
    <row r="5134" spans="1:7" s="232" customFormat="1" ht="24" customHeight="1" x14ac:dyDescent="0.2">
      <c r="A5134" s="229" t="str">
        <f t="shared" si="1538"/>
        <v/>
      </c>
      <c r="B5134" s="227">
        <f t="shared" si="1539"/>
        <v>0</v>
      </c>
      <c r="C5134" s="228"/>
      <c r="D5134" s="229" t="str">
        <f t="shared" si="1540"/>
        <v/>
      </c>
      <c r="E5134" s="230"/>
      <c r="F5134" s="231">
        <f t="shared" si="1541"/>
        <v>0</v>
      </c>
      <c r="G5134" s="296">
        <f t="shared" si="1542"/>
        <v>0</v>
      </c>
    </row>
    <row r="5135" spans="1:7" s="232" customFormat="1" ht="24" customHeight="1" x14ac:dyDescent="0.2">
      <c r="A5135" s="229" t="str">
        <f t="shared" si="1538"/>
        <v/>
      </c>
      <c r="B5135" s="227">
        <f t="shared" si="1539"/>
        <v>0</v>
      </c>
      <c r="C5135" s="228"/>
      <c r="D5135" s="229" t="str">
        <f t="shared" si="1540"/>
        <v/>
      </c>
      <c r="E5135" s="230"/>
      <c r="F5135" s="231">
        <f t="shared" si="1541"/>
        <v>0</v>
      </c>
      <c r="G5135" s="296">
        <f t="shared" si="1542"/>
        <v>0</v>
      </c>
    </row>
    <row r="5136" spans="1:7" s="232" customFormat="1" ht="24" customHeight="1" x14ac:dyDescent="0.2">
      <c r="A5136" s="229" t="str">
        <f t="shared" si="1538"/>
        <v/>
      </c>
      <c r="B5136" s="227">
        <f t="shared" si="1539"/>
        <v>0</v>
      </c>
      <c r="C5136" s="228"/>
      <c r="D5136" s="229" t="str">
        <f t="shared" si="1540"/>
        <v/>
      </c>
      <c r="E5136" s="230"/>
      <c r="F5136" s="231">
        <f t="shared" si="1541"/>
        <v>0</v>
      </c>
      <c r="G5136" s="296">
        <f t="shared" si="1542"/>
        <v>0</v>
      </c>
    </row>
    <row r="5137" spans="1:7" ht="24" customHeight="1" x14ac:dyDescent="0.2">
      <c r="A5137" s="297"/>
      <c r="B5137" s="97"/>
      <c r="C5137" s="97"/>
      <c r="D5137" s="103"/>
      <c r="E5137" s="104"/>
      <c r="F5137" s="368" t="s">
        <v>32</v>
      </c>
      <c r="G5137" s="298">
        <f>SUBTOTAL(9,G5129:G5136)</f>
        <v>0</v>
      </c>
    </row>
    <row r="5138" spans="1:7" ht="24" customHeight="1" x14ac:dyDescent="0.2">
      <c r="A5138" s="297"/>
      <c r="B5138" s="97"/>
      <c r="C5138" s="366" t="s">
        <v>606</v>
      </c>
      <c r="D5138" s="103"/>
      <c r="E5138" s="104"/>
      <c r="F5138" s="105"/>
      <c r="G5138" s="299"/>
    </row>
    <row r="5139" spans="1:7" s="232" customFormat="1" ht="24" customHeight="1" x14ac:dyDescent="0.2">
      <c r="A5139" s="229" t="str">
        <f t="shared" ref="A5139:A5147" si="1543">IFERROR(VLOOKUP(C5139,Tabla_Insumos,4,FALSE),"")</f>
        <v/>
      </c>
      <c r="B5139" s="227" t="str">
        <f t="shared" ref="B5139:B5147" si="1544">IFERROR(VLOOKUP(C5139,Tabla_Insumos,5,FALSE),"")</f>
        <v/>
      </c>
      <c r="C5139" s="228"/>
      <c r="D5139" s="229" t="str">
        <f t="shared" ref="D5139:D5147" si="1545">IFERROR(VLOOKUP(C5139,Tabla_Insumos,2,FALSE),"")</f>
        <v/>
      </c>
      <c r="E5139" s="230"/>
      <c r="F5139" s="231">
        <f t="shared" ref="F5139:F5147" si="1546">IFERROR(VLOOKUP(C5139,Tabla_Insumos,3,FALSE),0)</f>
        <v>0</v>
      </c>
      <c r="G5139" s="296">
        <f t="shared" ref="G5139:G5147" si="1547">ROUND(E5139*F5139,2)</f>
        <v>0</v>
      </c>
    </row>
    <row r="5140" spans="1:7" s="232" customFormat="1" ht="24" customHeight="1" x14ac:dyDescent="0.2">
      <c r="A5140" s="229" t="str">
        <f t="shared" si="1543"/>
        <v/>
      </c>
      <c r="B5140" s="227" t="str">
        <f t="shared" si="1544"/>
        <v/>
      </c>
      <c r="C5140" s="228"/>
      <c r="D5140" s="229" t="str">
        <f t="shared" si="1545"/>
        <v/>
      </c>
      <c r="E5140" s="230"/>
      <c r="F5140" s="231">
        <f t="shared" si="1546"/>
        <v>0</v>
      </c>
      <c r="G5140" s="296">
        <f t="shared" si="1547"/>
        <v>0</v>
      </c>
    </row>
    <row r="5141" spans="1:7" s="232" customFormat="1" ht="24" customHeight="1" x14ac:dyDescent="0.2">
      <c r="A5141" s="229" t="str">
        <f t="shared" si="1543"/>
        <v/>
      </c>
      <c r="B5141" s="227" t="str">
        <f t="shared" si="1544"/>
        <v/>
      </c>
      <c r="C5141" s="228"/>
      <c r="D5141" s="229" t="str">
        <f t="shared" si="1545"/>
        <v/>
      </c>
      <c r="E5141" s="230"/>
      <c r="F5141" s="231">
        <f t="shared" si="1546"/>
        <v>0</v>
      </c>
      <c r="G5141" s="296">
        <f t="shared" si="1547"/>
        <v>0</v>
      </c>
    </row>
    <row r="5142" spans="1:7" s="232" customFormat="1" ht="24" customHeight="1" x14ac:dyDescent="0.2">
      <c r="A5142" s="229" t="str">
        <f t="shared" si="1543"/>
        <v/>
      </c>
      <c r="B5142" s="227" t="str">
        <f t="shared" si="1544"/>
        <v/>
      </c>
      <c r="C5142" s="228"/>
      <c r="D5142" s="229" t="str">
        <f t="shared" si="1545"/>
        <v/>
      </c>
      <c r="E5142" s="230"/>
      <c r="F5142" s="231">
        <f t="shared" si="1546"/>
        <v>0</v>
      </c>
      <c r="G5142" s="296">
        <f t="shared" si="1547"/>
        <v>0</v>
      </c>
    </row>
    <row r="5143" spans="1:7" s="232" customFormat="1" ht="24" customHeight="1" x14ac:dyDescent="0.2">
      <c r="A5143" s="229" t="str">
        <f t="shared" si="1543"/>
        <v/>
      </c>
      <c r="B5143" s="227" t="str">
        <f t="shared" si="1544"/>
        <v/>
      </c>
      <c r="C5143" s="228"/>
      <c r="D5143" s="229" t="str">
        <f t="shared" si="1545"/>
        <v/>
      </c>
      <c r="E5143" s="230"/>
      <c r="F5143" s="231">
        <f t="shared" si="1546"/>
        <v>0</v>
      </c>
      <c r="G5143" s="296">
        <f t="shared" si="1547"/>
        <v>0</v>
      </c>
    </row>
    <row r="5144" spans="1:7" s="232" customFormat="1" ht="24" customHeight="1" x14ac:dyDescent="0.2">
      <c r="A5144" s="229" t="str">
        <f t="shared" si="1543"/>
        <v/>
      </c>
      <c r="B5144" s="227" t="str">
        <f t="shared" si="1544"/>
        <v/>
      </c>
      <c r="C5144" s="228"/>
      <c r="D5144" s="229" t="str">
        <f t="shared" si="1545"/>
        <v/>
      </c>
      <c r="E5144" s="230"/>
      <c r="F5144" s="231">
        <f t="shared" si="1546"/>
        <v>0</v>
      </c>
      <c r="G5144" s="296">
        <f t="shared" si="1547"/>
        <v>0</v>
      </c>
    </row>
    <row r="5145" spans="1:7" s="232" customFormat="1" ht="24" customHeight="1" x14ac:dyDescent="0.2">
      <c r="A5145" s="229" t="str">
        <f t="shared" si="1543"/>
        <v/>
      </c>
      <c r="B5145" s="227" t="str">
        <f t="shared" si="1544"/>
        <v/>
      </c>
      <c r="C5145" s="228"/>
      <c r="D5145" s="229" t="str">
        <f t="shared" si="1545"/>
        <v/>
      </c>
      <c r="E5145" s="230"/>
      <c r="F5145" s="231">
        <f t="shared" si="1546"/>
        <v>0</v>
      </c>
      <c r="G5145" s="296">
        <f t="shared" si="1547"/>
        <v>0</v>
      </c>
    </row>
    <row r="5146" spans="1:7" s="232" customFormat="1" ht="24" customHeight="1" x14ac:dyDescent="0.2">
      <c r="A5146" s="229" t="str">
        <f t="shared" si="1543"/>
        <v/>
      </c>
      <c r="B5146" s="227" t="str">
        <f t="shared" si="1544"/>
        <v/>
      </c>
      <c r="C5146" s="228"/>
      <c r="D5146" s="229" t="str">
        <f t="shared" si="1545"/>
        <v/>
      </c>
      <c r="E5146" s="230"/>
      <c r="F5146" s="231">
        <f t="shared" si="1546"/>
        <v>0</v>
      </c>
      <c r="G5146" s="296">
        <f t="shared" si="1547"/>
        <v>0</v>
      </c>
    </row>
    <row r="5147" spans="1:7" s="232" customFormat="1" ht="24" customHeight="1" x14ac:dyDescent="0.2">
      <c r="A5147" s="229" t="str">
        <f t="shared" si="1543"/>
        <v/>
      </c>
      <c r="B5147" s="227" t="str">
        <f t="shared" si="1544"/>
        <v/>
      </c>
      <c r="C5147" s="228"/>
      <c r="D5147" s="229" t="str">
        <f t="shared" si="1545"/>
        <v/>
      </c>
      <c r="E5147" s="230"/>
      <c r="F5147" s="231">
        <f t="shared" si="1546"/>
        <v>0</v>
      </c>
      <c r="G5147" s="296">
        <f t="shared" si="1547"/>
        <v>0</v>
      </c>
    </row>
    <row r="5148" spans="1:7" ht="24" customHeight="1" x14ac:dyDescent="0.2">
      <c r="A5148" s="300"/>
      <c r="B5148" s="103"/>
      <c r="C5148" s="97"/>
      <c r="D5148" s="103"/>
      <c r="E5148" s="104"/>
      <c r="F5148" s="368" t="s">
        <v>33</v>
      </c>
      <c r="G5148" s="298">
        <f>SUBTOTAL(9,G5139:G5147)</f>
        <v>0</v>
      </c>
    </row>
    <row r="5149" spans="1:7" ht="24" customHeight="1" x14ac:dyDescent="0.2">
      <c r="A5149" s="301"/>
      <c r="B5149" s="103"/>
      <c r="C5149" s="97"/>
      <c r="D5149" s="103"/>
      <c r="E5149" s="104"/>
      <c r="F5149" s="105"/>
      <c r="G5149" s="299"/>
    </row>
    <row r="5150" spans="1:7" ht="24" customHeight="1" x14ac:dyDescent="0.2">
      <c r="A5150" s="302" t="str">
        <f>B5108</f>
        <v/>
      </c>
      <c r="B5150" s="303" t="str">
        <f>C5108</f>
        <v/>
      </c>
      <c r="C5150" s="111"/>
      <c r="D5150" s="111" t="s">
        <v>34</v>
      </c>
      <c r="E5150" s="112"/>
      <c r="F5150" s="305" t="s">
        <v>35</v>
      </c>
      <c r="G5150" s="304">
        <f>SUBTOTAL(9,G5113:G5149)</f>
        <v>0</v>
      </c>
    </row>
    <row r="5152" spans="1:7" ht="24" customHeight="1" x14ac:dyDescent="0.2">
      <c r="A5152" s="284" t="s">
        <v>37</v>
      </c>
      <c r="B5152" s="285"/>
      <c r="C5152" s="285"/>
      <c r="D5152" s="285"/>
      <c r="E5152" s="285"/>
      <c r="F5152" s="285"/>
      <c r="G5152" s="286"/>
    </row>
    <row r="5153" spans="1:123" ht="24" customHeight="1" x14ac:dyDescent="0.2">
      <c r="A5153" s="287" t="s">
        <v>602</v>
      </c>
      <c r="B5153" s="99" t="str">
        <f>Comitente</f>
        <v>DIRECCION PROVINCIAL REDES DE GAS</v>
      </c>
      <c r="C5153" s="94"/>
      <c r="D5153" s="100"/>
      <c r="E5153" s="100"/>
      <c r="F5153" s="101"/>
      <c r="G5153" s="288"/>
    </row>
    <row r="5154" spans="1:123" ht="24" customHeight="1" x14ac:dyDescent="0.2">
      <c r="A5154" s="287" t="s">
        <v>603</v>
      </c>
      <c r="B5154" s="99">
        <f>Contratista</f>
        <v>0</v>
      </c>
      <c r="C5154" s="95"/>
      <c r="D5154" s="95"/>
      <c r="E5154" s="95"/>
      <c r="F5154" s="102"/>
      <c r="G5154" s="289"/>
    </row>
    <row r="5155" spans="1:123" ht="24" customHeight="1" x14ac:dyDescent="0.2">
      <c r="A5155" s="287" t="s">
        <v>24</v>
      </c>
      <c r="B5155" s="99" t="str">
        <f>Obra</f>
        <v>“SERVICIO de MANTENIMIENTO de las INSTALACIONES de GAS en los ESTABLECIMIENTOS EDUCATIVOS”</v>
      </c>
      <c r="C5155" s="95"/>
      <c r="D5155" s="95"/>
      <c r="E5155" s="95"/>
      <c r="F5155" s="102" t="s">
        <v>38</v>
      </c>
      <c r="G5155" s="290">
        <f>Fecha_Base</f>
        <v>0</v>
      </c>
    </row>
    <row r="5156" spans="1:123" ht="24" customHeight="1" x14ac:dyDescent="0.2">
      <c r="A5156" s="291" t="s">
        <v>601</v>
      </c>
      <c r="B5156" s="96" t="str">
        <f>Ubicación</f>
        <v>DEPARTAMENTO JACHAL A</v>
      </c>
      <c r="C5156" s="96"/>
      <c r="D5156" s="103"/>
      <c r="E5156" s="104"/>
      <c r="F5156" s="105"/>
      <c r="G5156" s="292"/>
    </row>
    <row r="5157" spans="1:123" ht="24" customHeight="1" x14ac:dyDescent="0.2">
      <c r="A5157" s="291" t="s">
        <v>39</v>
      </c>
      <c r="B5157" s="106" t="str">
        <f>IFERROR(VALUE(LEFT(B5158,FIND(".",B5158)-1)),"")</f>
        <v/>
      </c>
      <c r="C5157" s="97" t="str">
        <f>IFERROR(VLOOKUP(B5157,Tabla_CyP,2,FALSE),"")</f>
        <v/>
      </c>
      <c r="D5157" s="97"/>
      <c r="E5157" s="104"/>
      <c r="F5157" s="105"/>
      <c r="G5157" s="292"/>
    </row>
    <row r="5158" spans="1:123" ht="24" customHeight="1" x14ac:dyDescent="0.2">
      <c r="A5158" s="291" t="s">
        <v>25</v>
      </c>
      <c r="B5158" s="107" t="str">
        <f>IFERROR(VLOOKUP(COUNTIF($A$1:A5158,"ANALISIS DE PRECIOS"),Tabla_NumeroItem,2,FALSE),"")</f>
        <v/>
      </c>
      <c r="C5158" s="97" t="str">
        <f>IFERROR(VLOOKUP(B5158,Tabla_CyP,2,FALSE),"")</f>
        <v/>
      </c>
      <c r="D5158" s="103"/>
      <c r="E5158" s="104"/>
      <c r="F5158" s="102" t="s">
        <v>26</v>
      </c>
      <c r="G5158" s="293" t="str">
        <f>IFERROR(VLOOKUP(B5158,Tabla_CyP,4,FALSE),"")</f>
        <v/>
      </c>
    </row>
    <row r="5159" spans="1:123" ht="24" customHeight="1" x14ac:dyDescent="0.2">
      <c r="A5159" s="291"/>
      <c r="B5159" s="96"/>
      <c r="C5159" s="97"/>
      <c r="D5159" s="103"/>
      <c r="E5159" s="104"/>
      <c r="F5159" s="105"/>
      <c r="G5159" s="292"/>
    </row>
    <row r="5160" spans="1:123" ht="24" customHeight="1" x14ac:dyDescent="0.2">
      <c r="A5160" s="389" t="s">
        <v>507</v>
      </c>
      <c r="B5160" s="390"/>
      <c r="C5160" s="391" t="s">
        <v>0</v>
      </c>
      <c r="D5160" s="391" t="s">
        <v>27</v>
      </c>
      <c r="E5160" s="393" t="s">
        <v>28</v>
      </c>
      <c r="F5160" s="387" t="s">
        <v>29</v>
      </c>
      <c r="G5160" s="387" t="s">
        <v>30</v>
      </c>
    </row>
    <row r="5161" spans="1:123" s="109" customFormat="1" ht="24" customHeight="1" x14ac:dyDescent="0.2">
      <c r="A5161" s="108" t="s">
        <v>508</v>
      </c>
      <c r="B5161" s="108" t="s">
        <v>509</v>
      </c>
      <c r="C5161" s="392"/>
      <c r="D5161" s="392"/>
      <c r="E5161" s="394"/>
      <c r="F5161" s="388"/>
      <c r="G5161" s="388"/>
      <c r="H5161" s="233"/>
      <c r="I5161" s="233"/>
      <c r="J5161" s="233"/>
      <c r="K5161" s="233"/>
      <c r="L5161" s="233"/>
      <c r="M5161" s="233"/>
      <c r="N5161" s="233"/>
      <c r="O5161" s="233"/>
      <c r="P5161" s="233"/>
      <c r="Q5161" s="233"/>
      <c r="R5161" s="233"/>
      <c r="S5161" s="233"/>
      <c r="T5161" s="233"/>
      <c r="U5161" s="233"/>
      <c r="V5161" s="233"/>
      <c r="W5161" s="233"/>
      <c r="X5161" s="233"/>
      <c r="Y5161" s="233"/>
      <c r="Z5161" s="233"/>
      <c r="AA5161" s="233"/>
      <c r="AB5161" s="233"/>
      <c r="AC5161" s="233"/>
      <c r="AD5161" s="233"/>
      <c r="AE5161" s="233"/>
      <c r="AF5161" s="233"/>
      <c r="AG5161" s="233"/>
      <c r="AH5161" s="233"/>
      <c r="AI5161" s="233"/>
      <c r="AJ5161" s="233"/>
      <c r="AK5161" s="233"/>
      <c r="AL5161" s="233"/>
      <c r="AM5161" s="233"/>
      <c r="AN5161" s="233"/>
      <c r="AO5161" s="233"/>
      <c r="AP5161" s="233"/>
      <c r="AQ5161" s="233"/>
      <c r="AR5161" s="233"/>
      <c r="AS5161" s="233"/>
      <c r="AT5161" s="233"/>
      <c r="AU5161" s="233"/>
      <c r="AV5161" s="233"/>
      <c r="AW5161" s="233"/>
      <c r="AX5161" s="233"/>
      <c r="AY5161" s="233"/>
      <c r="AZ5161" s="233"/>
      <c r="BA5161" s="233"/>
      <c r="BB5161" s="233"/>
      <c r="BC5161" s="233"/>
      <c r="BD5161" s="233"/>
      <c r="BE5161" s="233"/>
      <c r="BF5161" s="233"/>
      <c r="BG5161" s="233"/>
      <c r="BH5161" s="233"/>
      <c r="BI5161" s="233"/>
      <c r="BJ5161" s="233"/>
      <c r="BK5161" s="233"/>
      <c r="BL5161" s="233"/>
      <c r="BM5161" s="233"/>
      <c r="BN5161" s="233"/>
      <c r="BO5161" s="233"/>
      <c r="BP5161" s="233"/>
      <c r="BQ5161" s="233"/>
      <c r="BR5161" s="233"/>
      <c r="BS5161" s="233"/>
      <c r="BT5161" s="233"/>
      <c r="BU5161" s="233"/>
      <c r="BV5161" s="233"/>
      <c r="BW5161" s="233"/>
      <c r="BX5161" s="233"/>
      <c r="BY5161" s="233"/>
      <c r="BZ5161" s="233"/>
      <c r="CA5161" s="233"/>
      <c r="CB5161" s="233"/>
      <c r="CC5161" s="233"/>
      <c r="CD5161" s="233"/>
      <c r="CE5161" s="233"/>
      <c r="CF5161" s="233"/>
      <c r="CG5161" s="233"/>
      <c r="CH5161" s="233"/>
      <c r="CI5161" s="233"/>
      <c r="CJ5161" s="233"/>
      <c r="CK5161" s="233"/>
      <c r="CL5161" s="233"/>
      <c r="CM5161" s="233"/>
      <c r="CN5161" s="233"/>
      <c r="CO5161" s="233"/>
      <c r="CP5161" s="233"/>
      <c r="CQ5161" s="233"/>
      <c r="CR5161" s="233"/>
      <c r="CS5161" s="233"/>
      <c r="CT5161" s="233"/>
      <c r="CU5161" s="233"/>
      <c r="CV5161" s="233"/>
      <c r="CW5161" s="233"/>
      <c r="CX5161" s="233"/>
      <c r="CY5161" s="233"/>
      <c r="CZ5161" s="233"/>
      <c r="DA5161" s="233"/>
      <c r="DB5161" s="233"/>
      <c r="DC5161" s="233"/>
      <c r="DD5161" s="233"/>
      <c r="DE5161" s="233"/>
      <c r="DF5161" s="233"/>
      <c r="DG5161" s="233"/>
      <c r="DH5161" s="233"/>
      <c r="DI5161" s="233"/>
      <c r="DJ5161" s="233"/>
      <c r="DK5161" s="233"/>
      <c r="DL5161" s="233"/>
      <c r="DM5161" s="233"/>
      <c r="DN5161" s="233"/>
      <c r="DO5161" s="233"/>
      <c r="DP5161" s="233"/>
      <c r="DQ5161" s="233"/>
      <c r="DR5161" s="233"/>
      <c r="DS5161" s="233"/>
    </row>
    <row r="5162" spans="1:123" ht="24" customHeight="1" x14ac:dyDescent="0.2">
      <c r="A5162" s="369"/>
      <c r="B5162" s="110"/>
      <c r="C5162" s="367" t="s">
        <v>604</v>
      </c>
      <c r="D5162" s="111"/>
      <c r="E5162" s="112"/>
      <c r="F5162" s="113"/>
      <c r="G5162" s="295"/>
    </row>
    <row r="5163" spans="1:123" s="232" customFormat="1" ht="24" customHeight="1" x14ac:dyDescent="0.2">
      <c r="A5163" s="229" t="str">
        <f t="shared" ref="A5163:A5176" si="1548">IFERROR(VLOOKUP(C5163,Tabla_Insumos,4,FALSE),"")</f>
        <v/>
      </c>
      <c r="B5163" s="227" t="str">
        <f t="shared" ref="B5163:B5176" si="1549">IFERROR(VLOOKUP(C5163,Tabla_Insumos,5,FALSE),"")</f>
        <v/>
      </c>
      <c r="C5163" s="228"/>
      <c r="D5163" s="229" t="str">
        <f t="shared" ref="D5163:D5176" si="1550">IFERROR(VLOOKUP(C5163,Tabla_Insumos,2,FALSE),"")</f>
        <v/>
      </c>
      <c r="E5163" s="230"/>
      <c r="F5163" s="231">
        <f t="shared" ref="F5163:F5176" si="1551">IFERROR(VLOOKUP(C5163,Tabla_Insumos,3,FALSE),0)</f>
        <v>0</v>
      </c>
      <c r="G5163" s="296">
        <f>ROUND(E5163*F5163,2)</f>
        <v>0</v>
      </c>
    </row>
    <row r="5164" spans="1:123" s="232" customFormat="1" ht="24" customHeight="1" x14ac:dyDescent="0.2">
      <c r="A5164" s="229" t="str">
        <f t="shared" si="1548"/>
        <v/>
      </c>
      <c r="B5164" s="227" t="str">
        <f t="shared" si="1549"/>
        <v/>
      </c>
      <c r="C5164" s="228"/>
      <c r="D5164" s="229" t="str">
        <f t="shared" si="1550"/>
        <v/>
      </c>
      <c r="E5164" s="230"/>
      <c r="F5164" s="231">
        <f t="shared" si="1551"/>
        <v>0</v>
      </c>
      <c r="G5164" s="296">
        <f t="shared" ref="G5164:G5176" si="1552">ROUND(E5164*F5164,2)</f>
        <v>0</v>
      </c>
    </row>
    <row r="5165" spans="1:123" s="232" customFormat="1" ht="24" customHeight="1" x14ac:dyDescent="0.2">
      <c r="A5165" s="229" t="str">
        <f t="shared" si="1548"/>
        <v/>
      </c>
      <c r="B5165" s="227" t="str">
        <f t="shared" si="1549"/>
        <v/>
      </c>
      <c r="C5165" s="228"/>
      <c r="D5165" s="229" t="str">
        <f t="shared" si="1550"/>
        <v/>
      </c>
      <c r="E5165" s="230"/>
      <c r="F5165" s="231">
        <f t="shared" si="1551"/>
        <v>0</v>
      </c>
      <c r="G5165" s="296">
        <f t="shared" si="1552"/>
        <v>0</v>
      </c>
    </row>
    <row r="5166" spans="1:123" s="232" customFormat="1" ht="24" customHeight="1" x14ac:dyDescent="0.2">
      <c r="A5166" s="229" t="str">
        <f t="shared" si="1548"/>
        <v/>
      </c>
      <c r="B5166" s="227" t="str">
        <f t="shared" si="1549"/>
        <v/>
      </c>
      <c r="C5166" s="228"/>
      <c r="D5166" s="229" t="str">
        <f t="shared" si="1550"/>
        <v/>
      </c>
      <c r="E5166" s="230"/>
      <c r="F5166" s="231">
        <f t="shared" si="1551"/>
        <v>0</v>
      </c>
      <c r="G5166" s="296">
        <f t="shared" si="1552"/>
        <v>0</v>
      </c>
    </row>
    <row r="5167" spans="1:123" s="232" customFormat="1" ht="24" customHeight="1" x14ac:dyDescent="0.2">
      <c r="A5167" s="229" t="str">
        <f t="shared" si="1548"/>
        <v/>
      </c>
      <c r="B5167" s="227" t="str">
        <f t="shared" si="1549"/>
        <v/>
      </c>
      <c r="C5167" s="228"/>
      <c r="D5167" s="229" t="str">
        <f t="shared" si="1550"/>
        <v/>
      </c>
      <c r="E5167" s="230"/>
      <c r="F5167" s="231">
        <f t="shared" si="1551"/>
        <v>0</v>
      </c>
      <c r="G5167" s="296">
        <f t="shared" si="1552"/>
        <v>0</v>
      </c>
    </row>
    <row r="5168" spans="1:123" s="232" customFormat="1" ht="24" customHeight="1" x14ac:dyDescent="0.2">
      <c r="A5168" s="229" t="str">
        <f t="shared" si="1548"/>
        <v/>
      </c>
      <c r="B5168" s="227" t="str">
        <f t="shared" si="1549"/>
        <v/>
      </c>
      <c r="C5168" s="228"/>
      <c r="D5168" s="229" t="str">
        <f t="shared" si="1550"/>
        <v/>
      </c>
      <c r="E5168" s="230"/>
      <c r="F5168" s="231">
        <f t="shared" si="1551"/>
        <v>0</v>
      </c>
      <c r="G5168" s="296">
        <f t="shared" si="1552"/>
        <v>0</v>
      </c>
    </row>
    <row r="5169" spans="1:7" s="232" customFormat="1" ht="24" customHeight="1" x14ac:dyDescent="0.2">
      <c r="A5169" s="229" t="str">
        <f t="shared" si="1548"/>
        <v/>
      </c>
      <c r="B5169" s="227" t="str">
        <f t="shared" si="1549"/>
        <v/>
      </c>
      <c r="C5169" s="228"/>
      <c r="D5169" s="229" t="str">
        <f t="shared" si="1550"/>
        <v/>
      </c>
      <c r="E5169" s="230"/>
      <c r="F5169" s="231">
        <f t="shared" si="1551"/>
        <v>0</v>
      </c>
      <c r="G5169" s="296">
        <f t="shared" si="1552"/>
        <v>0</v>
      </c>
    </row>
    <row r="5170" spans="1:7" s="232" customFormat="1" ht="24" customHeight="1" x14ac:dyDescent="0.2">
      <c r="A5170" s="229" t="str">
        <f t="shared" si="1548"/>
        <v/>
      </c>
      <c r="B5170" s="227" t="str">
        <f t="shared" si="1549"/>
        <v/>
      </c>
      <c r="C5170" s="228"/>
      <c r="D5170" s="229" t="str">
        <f t="shared" si="1550"/>
        <v/>
      </c>
      <c r="E5170" s="230"/>
      <c r="F5170" s="231">
        <f t="shared" si="1551"/>
        <v>0</v>
      </c>
      <c r="G5170" s="296">
        <f t="shared" si="1552"/>
        <v>0</v>
      </c>
    </row>
    <row r="5171" spans="1:7" s="232" customFormat="1" ht="24" customHeight="1" x14ac:dyDescent="0.2">
      <c r="A5171" s="229" t="str">
        <f t="shared" si="1548"/>
        <v/>
      </c>
      <c r="B5171" s="227" t="str">
        <f t="shared" si="1549"/>
        <v/>
      </c>
      <c r="C5171" s="228"/>
      <c r="D5171" s="229" t="str">
        <f t="shared" si="1550"/>
        <v/>
      </c>
      <c r="E5171" s="230"/>
      <c r="F5171" s="231">
        <f t="shared" si="1551"/>
        <v>0</v>
      </c>
      <c r="G5171" s="296">
        <f t="shared" si="1552"/>
        <v>0</v>
      </c>
    </row>
    <row r="5172" spans="1:7" s="232" customFormat="1" ht="24" customHeight="1" x14ac:dyDescent="0.2">
      <c r="A5172" s="229" t="str">
        <f t="shared" si="1548"/>
        <v/>
      </c>
      <c r="B5172" s="227" t="str">
        <f t="shared" si="1549"/>
        <v/>
      </c>
      <c r="C5172" s="228"/>
      <c r="D5172" s="229" t="str">
        <f t="shared" si="1550"/>
        <v/>
      </c>
      <c r="E5172" s="230"/>
      <c r="F5172" s="231">
        <f t="shared" si="1551"/>
        <v>0</v>
      </c>
      <c r="G5172" s="296">
        <f t="shared" si="1552"/>
        <v>0</v>
      </c>
    </row>
    <row r="5173" spans="1:7" s="232" customFormat="1" ht="24" customHeight="1" x14ac:dyDescent="0.2">
      <c r="A5173" s="229" t="str">
        <f t="shared" si="1548"/>
        <v/>
      </c>
      <c r="B5173" s="227" t="str">
        <f t="shared" si="1549"/>
        <v/>
      </c>
      <c r="C5173" s="228"/>
      <c r="D5173" s="229" t="str">
        <f t="shared" si="1550"/>
        <v/>
      </c>
      <c r="E5173" s="230"/>
      <c r="F5173" s="231">
        <f t="shared" si="1551"/>
        <v>0</v>
      </c>
      <c r="G5173" s="296">
        <f t="shared" si="1552"/>
        <v>0</v>
      </c>
    </row>
    <row r="5174" spans="1:7" s="232" customFormat="1" ht="24" customHeight="1" x14ac:dyDescent="0.2">
      <c r="A5174" s="229" t="str">
        <f t="shared" si="1548"/>
        <v/>
      </c>
      <c r="B5174" s="227" t="str">
        <f t="shared" si="1549"/>
        <v/>
      </c>
      <c r="C5174" s="228"/>
      <c r="D5174" s="229" t="str">
        <f t="shared" si="1550"/>
        <v/>
      </c>
      <c r="E5174" s="230"/>
      <c r="F5174" s="231">
        <f t="shared" si="1551"/>
        <v>0</v>
      </c>
      <c r="G5174" s="296">
        <f t="shared" si="1552"/>
        <v>0</v>
      </c>
    </row>
    <row r="5175" spans="1:7" s="232" customFormat="1" ht="24" customHeight="1" x14ac:dyDescent="0.2">
      <c r="A5175" s="229" t="str">
        <f t="shared" si="1548"/>
        <v/>
      </c>
      <c r="B5175" s="227" t="str">
        <f t="shared" si="1549"/>
        <v/>
      </c>
      <c r="C5175" s="228"/>
      <c r="D5175" s="229" t="str">
        <f t="shared" si="1550"/>
        <v/>
      </c>
      <c r="E5175" s="230"/>
      <c r="F5175" s="231">
        <f t="shared" si="1551"/>
        <v>0</v>
      </c>
      <c r="G5175" s="296">
        <f t="shared" si="1552"/>
        <v>0</v>
      </c>
    </row>
    <row r="5176" spans="1:7" s="232" customFormat="1" ht="24" customHeight="1" x14ac:dyDescent="0.2">
      <c r="A5176" s="229" t="str">
        <f t="shared" si="1548"/>
        <v/>
      </c>
      <c r="B5176" s="227" t="str">
        <f t="shared" si="1549"/>
        <v/>
      </c>
      <c r="C5176" s="228"/>
      <c r="D5176" s="229" t="str">
        <f t="shared" si="1550"/>
        <v/>
      </c>
      <c r="E5176" s="230"/>
      <c r="F5176" s="231">
        <f t="shared" si="1551"/>
        <v>0</v>
      </c>
      <c r="G5176" s="296">
        <f t="shared" si="1552"/>
        <v>0</v>
      </c>
    </row>
    <row r="5177" spans="1:7" ht="24" customHeight="1" x14ac:dyDescent="0.2">
      <c r="A5177" s="297"/>
      <c r="B5177" s="97"/>
      <c r="C5177" s="97"/>
      <c r="D5177" s="103"/>
      <c r="E5177" s="104"/>
      <c r="F5177" s="368" t="s">
        <v>31</v>
      </c>
      <c r="G5177" s="298">
        <f>SUBTOTAL(9,G5163:G5176)</f>
        <v>0</v>
      </c>
    </row>
    <row r="5178" spans="1:7" ht="24" customHeight="1" x14ac:dyDescent="0.2">
      <c r="A5178" s="297"/>
      <c r="B5178" s="97"/>
      <c r="C5178" s="366" t="s">
        <v>605</v>
      </c>
      <c r="D5178" s="103"/>
      <c r="E5178" s="104"/>
      <c r="F5178" s="105"/>
      <c r="G5178" s="299"/>
    </row>
    <row r="5179" spans="1:7" s="232" customFormat="1" ht="24" customHeight="1" x14ac:dyDescent="0.2">
      <c r="A5179" s="229" t="str">
        <f t="shared" ref="A5179:A5186" si="1553">IFERROR(VLOOKUP(C5179,Tabla_Insumos,4,FALSE),"")</f>
        <v/>
      </c>
      <c r="B5179" s="227">
        <f t="shared" ref="B5179:B5186" si="1554">IFERROR(VLOOKUP(A5179,Tabla_Indices,5,FALSE),"")</f>
        <v>0</v>
      </c>
      <c r="C5179" s="228"/>
      <c r="D5179" s="229" t="str">
        <f t="shared" ref="D5179:D5186" si="1555">IFERROR(VLOOKUP(C5179,Tabla_Insumos,2,FALSE),"")</f>
        <v/>
      </c>
      <c r="E5179" s="230"/>
      <c r="F5179" s="231">
        <f t="shared" ref="F5179:F5186" si="1556">IFERROR(VLOOKUP(C5179,Tabla_Insumos,3,FALSE),0)</f>
        <v>0</v>
      </c>
      <c r="G5179" s="296">
        <f>ROUND(E5179*F5179,2)</f>
        <v>0</v>
      </c>
    </row>
    <row r="5180" spans="1:7" s="232" customFormat="1" ht="24" customHeight="1" x14ac:dyDescent="0.2">
      <c r="A5180" s="229" t="str">
        <f t="shared" si="1553"/>
        <v/>
      </c>
      <c r="B5180" s="227">
        <f t="shared" si="1554"/>
        <v>0</v>
      </c>
      <c r="C5180" s="228"/>
      <c r="D5180" s="229" t="str">
        <f t="shared" si="1555"/>
        <v/>
      </c>
      <c r="E5180" s="230"/>
      <c r="F5180" s="231">
        <f t="shared" si="1556"/>
        <v>0</v>
      </c>
      <c r="G5180" s="296">
        <f>ROUND(E5180*F5180,2)</f>
        <v>0</v>
      </c>
    </row>
    <row r="5181" spans="1:7" s="232" customFormat="1" ht="24" customHeight="1" x14ac:dyDescent="0.2">
      <c r="A5181" s="229" t="str">
        <f t="shared" si="1553"/>
        <v/>
      </c>
      <c r="B5181" s="227">
        <f t="shared" si="1554"/>
        <v>0</v>
      </c>
      <c r="C5181" s="228"/>
      <c r="D5181" s="229" t="str">
        <f t="shared" si="1555"/>
        <v/>
      </c>
      <c r="E5181" s="230"/>
      <c r="F5181" s="231">
        <f t="shared" si="1556"/>
        <v>0</v>
      </c>
      <c r="G5181" s="296">
        <f t="shared" ref="G5181:G5186" si="1557">ROUND(E5181*F5181,2)</f>
        <v>0</v>
      </c>
    </row>
    <row r="5182" spans="1:7" s="232" customFormat="1" ht="24" customHeight="1" x14ac:dyDescent="0.2">
      <c r="A5182" s="229" t="str">
        <f t="shared" si="1553"/>
        <v/>
      </c>
      <c r="B5182" s="227">
        <f t="shared" si="1554"/>
        <v>0</v>
      </c>
      <c r="C5182" s="228"/>
      <c r="D5182" s="229" t="str">
        <f t="shared" si="1555"/>
        <v/>
      </c>
      <c r="E5182" s="230"/>
      <c r="F5182" s="231">
        <f t="shared" si="1556"/>
        <v>0</v>
      </c>
      <c r="G5182" s="296">
        <f t="shared" si="1557"/>
        <v>0</v>
      </c>
    </row>
    <row r="5183" spans="1:7" s="232" customFormat="1" ht="24" customHeight="1" x14ac:dyDescent="0.2">
      <c r="A5183" s="229" t="str">
        <f t="shared" si="1553"/>
        <v/>
      </c>
      <c r="B5183" s="227">
        <f t="shared" si="1554"/>
        <v>0</v>
      </c>
      <c r="C5183" s="228"/>
      <c r="D5183" s="229" t="str">
        <f t="shared" si="1555"/>
        <v/>
      </c>
      <c r="E5183" s="230"/>
      <c r="F5183" s="231">
        <f t="shared" si="1556"/>
        <v>0</v>
      </c>
      <c r="G5183" s="296">
        <f t="shared" si="1557"/>
        <v>0</v>
      </c>
    </row>
    <row r="5184" spans="1:7" s="232" customFormat="1" ht="24" customHeight="1" x14ac:dyDescent="0.2">
      <c r="A5184" s="229" t="str">
        <f t="shared" si="1553"/>
        <v/>
      </c>
      <c r="B5184" s="227">
        <f t="shared" si="1554"/>
        <v>0</v>
      </c>
      <c r="C5184" s="228"/>
      <c r="D5184" s="229" t="str">
        <f t="shared" si="1555"/>
        <v/>
      </c>
      <c r="E5184" s="230"/>
      <c r="F5184" s="231">
        <f t="shared" si="1556"/>
        <v>0</v>
      </c>
      <c r="G5184" s="296">
        <f t="shared" si="1557"/>
        <v>0</v>
      </c>
    </row>
    <row r="5185" spans="1:7" s="232" customFormat="1" ht="24" customHeight="1" x14ac:dyDescent="0.2">
      <c r="A5185" s="229" t="str">
        <f t="shared" si="1553"/>
        <v/>
      </c>
      <c r="B5185" s="227">
        <f t="shared" si="1554"/>
        <v>0</v>
      </c>
      <c r="C5185" s="228"/>
      <c r="D5185" s="229" t="str">
        <f t="shared" si="1555"/>
        <v/>
      </c>
      <c r="E5185" s="230"/>
      <c r="F5185" s="231">
        <f t="shared" si="1556"/>
        <v>0</v>
      </c>
      <c r="G5185" s="296">
        <f t="shared" si="1557"/>
        <v>0</v>
      </c>
    </row>
    <row r="5186" spans="1:7" s="232" customFormat="1" ht="24" customHeight="1" x14ac:dyDescent="0.2">
      <c r="A5186" s="229" t="str">
        <f t="shared" si="1553"/>
        <v/>
      </c>
      <c r="B5186" s="227">
        <f t="shared" si="1554"/>
        <v>0</v>
      </c>
      <c r="C5186" s="228"/>
      <c r="D5186" s="229" t="str">
        <f t="shared" si="1555"/>
        <v/>
      </c>
      <c r="E5186" s="230"/>
      <c r="F5186" s="231">
        <f t="shared" si="1556"/>
        <v>0</v>
      </c>
      <c r="G5186" s="296">
        <f t="shared" si="1557"/>
        <v>0</v>
      </c>
    </row>
    <row r="5187" spans="1:7" ht="24" customHeight="1" x14ac:dyDescent="0.2">
      <c r="A5187" s="297"/>
      <c r="B5187" s="97"/>
      <c r="C5187" s="97"/>
      <c r="D5187" s="103"/>
      <c r="E5187" s="104"/>
      <c r="F5187" s="368" t="s">
        <v>32</v>
      </c>
      <c r="G5187" s="298">
        <f>SUBTOTAL(9,G5179:G5186)</f>
        <v>0</v>
      </c>
    </row>
    <row r="5188" spans="1:7" ht="24" customHeight="1" x14ac:dyDescent="0.2">
      <c r="A5188" s="297"/>
      <c r="B5188" s="97"/>
      <c r="C5188" s="366" t="s">
        <v>606</v>
      </c>
      <c r="D5188" s="103"/>
      <c r="E5188" s="104"/>
      <c r="F5188" s="105"/>
      <c r="G5188" s="299"/>
    </row>
    <row r="5189" spans="1:7" s="232" customFormat="1" ht="24" customHeight="1" x14ac:dyDescent="0.2">
      <c r="A5189" s="229" t="str">
        <f t="shared" ref="A5189:A5197" si="1558">IFERROR(VLOOKUP(C5189,Tabla_Insumos,4,FALSE),"")</f>
        <v/>
      </c>
      <c r="B5189" s="227" t="str">
        <f t="shared" ref="B5189:B5197" si="1559">IFERROR(VLOOKUP(C5189,Tabla_Insumos,5,FALSE),"")</f>
        <v/>
      </c>
      <c r="C5189" s="228"/>
      <c r="D5189" s="229" t="str">
        <f t="shared" ref="D5189:D5197" si="1560">IFERROR(VLOOKUP(C5189,Tabla_Insumos,2,FALSE),"")</f>
        <v/>
      </c>
      <c r="E5189" s="230"/>
      <c r="F5189" s="231">
        <f t="shared" ref="F5189:F5197" si="1561">IFERROR(VLOOKUP(C5189,Tabla_Insumos,3,FALSE),0)</f>
        <v>0</v>
      </c>
      <c r="G5189" s="296">
        <f t="shared" ref="G5189:G5197" si="1562">ROUND(E5189*F5189,2)</f>
        <v>0</v>
      </c>
    </row>
    <row r="5190" spans="1:7" s="232" customFormat="1" ht="24" customHeight="1" x14ac:dyDescent="0.2">
      <c r="A5190" s="229" t="str">
        <f t="shared" si="1558"/>
        <v/>
      </c>
      <c r="B5190" s="227" t="str">
        <f t="shared" si="1559"/>
        <v/>
      </c>
      <c r="C5190" s="228"/>
      <c r="D5190" s="229" t="str">
        <f t="shared" si="1560"/>
        <v/>
      </c>
      <c r="E5190" s="230"/>
      <c r="F5190" s="231">
        <f t="shared" si="1561"/>
        <v>0</v>
      </c>
      <c r="G5190" s="296">
        <f t="shared" si="1562"/>
        <v>0</v>
      </c>
    </row>
    <row r="5191" spans="1:7" s="232" customFormat="1" ht="24" customHeight="1" x14ac:dyDescent="0.2">
      <c r="A5191" s="229" t="str">
        <f t="shared" si="1558"/>
        <v/>
      </c>
      <c r="B5191" s="227" t="str">
        <f t="shared" si="1559"/>
        <v/>
      </c>
      <c r="C5191" s="228"/>
      <c r="D5191" s="229" t="str">
        <f t="shared" si="1560"/>
        <v/>
      </c>
      <c r="E5191" s="230"/>
      <c r="F5191" s="231">
        <f t="shared" si="1561"/>
        <v>0</v>
      </c>
      <c r="G5191" s="296">
        <f t="shared" si="1562"/>
        <v>0</v>
      </c>
    </row>
    <row r="5192" spans="1:7" s="232" customFormat="1" ht="24" customHeight="1" x14ac:dyDescent="0.2">
      <c r="A5192" s="229" t="str">
        <f t="shared" si="1558"/>
        <v/>
      </c>
      <c r="B5192" s="227" t="str">
        <f t="shared" si="1559"/>
        <v/>
      </c>
      <c r="C5192" s="228"/>
      <c r="D5192" s="229" t="str">
        <f t="shared" si="1560"/>
        <v/>
      </c>
      <c r="E5192" s="230"/>
      <c r="F5192" s="231">
        <f t="shared" si="1561"/>
        <v>0</v>
      </c>
      <c r="G5192" s="296">
        <f t="shared" si="1562"/>
        <v>0</v>
      </c>
    </row>
    <row r="5193" spans="1:7" s="232" customFormat="1" ht="24" customHeight="1" x14ac:dyDescent="0.2">
      <c r="A5193" s="229" t="str">
        <f t="shared" si="1558"/>
        <v/>
      </c>
      <c r="B5193" s="227" t="str">
        <f t="shared" si="1559"/>
        <v/>
      </c>
      <c r="C5193" s="228"/>
      <c r="D5193" s="229" t="str">
        <f t="shared" si="1560"/>
        <v/>
      </c>
      <c r="E5193" s="230"/>
      <c r="F5193" s="231">
        <f t="shared" si="1561"/>
        <v>0</v>
      </c>
      <c r="G5193" s="296">
        <f t="shared" si="1562"/>
        <v>0</v>
      </c>
    </row>
    <row r="5194" spans="1:7" s="232" customFormat="1" ht="24" customHeight="1" x14ac:dyDescent="0.2">
      <c r="A5194" s="229" t="str">
        <f t="shared" si="1558"/>
        <v/>
      </c>
      <c r="B5194" s="227" t="str">
        <f t="shared" si="1559"/>
        <v/>
      </c>
      <c r="C5194" s="228"/>
      <c r="D5194" s="229" t="str">
        <f t="shared" si="1560"/>
        <v/>
      </c>
      <c r="E5194" s="230"/>
      <c r="F5194" s="231">
        <f t="shared" si="1561"/>
        <v>0</v>
      </c>
      <c r="G5194" s="296">
        <f t="shared" si="1562"/>
        <v>0</v>
      </c>
    </row>
    <row r="5195" spans="1:7" s="232" customFormat="1" ht="24" customHeight="1" x14ac:dyDescent="0.2">
      <c r="A5195" s="229" t="str">
        <f t="shared" si="1558"/>
        <v/>
      </c>
      <c r="B5195" s="227" t="str">
        <f t="shared" si="1559"/>
        <v/>
      </c>
      <c r="C5195" s="228"/>
      <c r="D5195" s="229" t="str">
        <f t="shared" si="1560"/>
        <v/>
      </c>
      <c r="E5195" s="230"/>
      <c r="F5195" s="231">
        <f t="shared" si="1561"/>
        <v>0</v>
      </c>
      <c r="G5195" s="296">
        <f t="shared" si="1562"/>
        <v>0</v>
      </c>
    </row>
    <row r="5196" spans="1:7" s="232" customFormat="1" ht="24" customHeight="1" x14ac:dyDescent="0.2">
      <c r="A5196" s="229" t="str">
        <f t="shared" si="1558"/>
        <v/>
      </c>
      <c r="B5196" s="227" t="str">
        <f t="shared" si="1559"/>
        <v/>
      </c>
      <c r="C5196" s="228"/>
      <c r="D5196" s="229" t="str">
        <f t="shared" si="1560"/>
        <v/>
      </c>
      <c r="E5196" s="230"/>
      <c r="F5196" s="231">
        <f t="shared" si="1561"/>
        <v>0</v>
      </c>
      <c r="G5196" s="296">
        <f t="shared" si="1562"/>
        <v>0</v>
      </c>
    </row>
    <row r="5197" spans="1:7" s="232" customFormat="1" ht="24" customHeight="1" x14ac:dyDescent="0.2">
      <c r="A5197" s="229" t="str">
        <f t="shared" si="1558"/>
        <v/>
      </c>
      <c r="B5197" s="227" t="str">
        <f t="shared" si="1559"/>
        <v/>
      </c>
      <c r="C5197" s="228"/>
      <c r="D5197" s="229" t="str">
        <f t="shared" si="1560"/>
        <v/>
      </c>
      <c r="E5197" s="230"/>
      <c r="F5197" s="231">
        <f t="shared" si="1561"/>
        <v>0</v>
      </c>
      <c r="G5197" s="296">
        <f t="shared" si="1562"/>
        <v>0</v>
      </c>
    </row>
    <row r="5198" spans="1:7" ht="24" customHeight="1" x14ac:dyDescent="0.2">
      <c r="A5198" s="300"/>
      <c r="B5198" s="103"/>
      <c r="C5198" s="97"/>
      <c r="D5198" s="103"/>
      <c r="E5198" s="104"/>
      <c r="F5198" s="368" t="s">
        <v>33</v>
      </c>
      <c r="G5198" s="298">
        <f>SUBTOTAL(9,G5189:G5197)</f>
        <v>0</v>
      </c>
    </row>
    <row r="5199" spans="1:7" ht="24" customHeight="1" x14ac:dyDescent="0.2">
      <c r="A5199" s="301"/>
      <c r="B5199" s="103"/>
      <c r="C5199" s="97"/>
      <c r="D5199" s="103"/>
      <c r="E5199" s="104"/>
      <c r="F5199" s="105"/>
      <c r="G5199" s="299"/>
    </row>
    <row r="5200" spans="1:7" ht="24" customHeight="1" x14ac:dyDescent="0.2">
      <c r="A5200" s="302" t="str">
        <f>B5158</f>
        <v/>
      </c>
      <c r="B5200" s="303" t="str">
        <f>C5158</f>
        <v/>
      </c>
      <c r="C5200" s="111"/>
      <c r="D5200" s="111" t="s">
        <v>34</v>
      </c>
      <c r="E5200" s="112"/>
      <c r="F5200" s="305" t="s">
        <v>35</v>
      </c>
      <c r="G5200" s="304">
        <f>SUBTOTAL(9,G5163:G5199)</f>
        <v>0</v>
      </c>
    </row>
    <row r="5202" spans="1:123" ht="24" customHeight="1" x14ac:dyDescent="0.2">
      <c r="A5202" s="284" t="s">
        <v>37</v>
      </c>
      <c r="B5202" s="285"/>
      <c r="C5202" s="285"/>
      <c r="D5202" s="285"/>
      <c r="E5202" s="285"/>
      <c r="F5202" s="285"/>
      <c r="G5202" s="286"/>
    </row>
    <row r="5203" spans="1:123" ht="24" customHeight="1" x14ac:dyDescent="0.2">
      <c r="A5203" s="287" t="s">
        <v>602</v>
      </c>
      <c r="B5203" s="99" t="str">
        <f>Comitente</f>
        <v>DIRECCION PROVINCIAL REDES DE GAS</v>
      </c>
      <c r="C5203" s="94"/>
      <c r="D5203" s="100"/>
      <c r="E5203" s="100"/>
      <c r="F5203" s="101"/>
      <c r="G5203" s="288"/>
    </row>
    <row r="5204" spans="1:123" ht="24" customHeight="1" x14ac:dyDescent="0.2">
      <c r="A5204" s="287" t="s">
        <v>603</v>
      </c>
      <c r="B5204" s="99">
        <f>Contratista</f>
        <v>0</v>
      </c>
      <c r="C5204" s="95"/>
      <c r="D5204" s="95"/>
      <c r="E5204" s="95"/>
      <c r="F5204" s="102"/>
      <c r="G5204" s="289"/>
    </row>
    <row r="5205" spans="1:123" ht="24" customHeight="1" x14ac:dyDescent="0.2">
      <c r="A5205" s="287" t="s">
        <v>24</v>
      </c>
      <c r="B5205" s="99" t="str">
        <f>Obra</f>
        <v>“SERVICIO de MANTENIMIENTO de las INSTALACIONES de GAS en los ESTABLECIMIENTOS EDUCATIVOS”</v>
      </c>
      <c r="C5205" s="95"/>
      <c r="D5205" s="95"/>
      <c r="E5205" s="95"/>
      <c r="F5205" s="102" t="s">
        <v>38</v>
      </c>
      <c r="G5205" s="290">
        <f>Fecha_Base</f>
        <v>0</v>
      </c>
    </row>
    <row r="5206" spans="1:123" ht="24" customHeight="1" x14ac:dyDescent="0.2">
      <c r="A5206" s="291" t="s">
        <v>601</v>
      </c>
      <c r="B5206" s="96" t="str">
        <f>Ubicación</f>
        <v>DEPARTAMENTO JACHAL A</v>
      </c>
      <c r="C5206" s="96"/>
      <c r="D5206" s="103"/>
      <c r="E5206" s="104"/>
      <c r="F5206" s="105"/>
      <c r="G5206" s="292"/>
    </row>
    <row r="5207" spans="1:123" ht="24" customHeight="1" x14ac:dyDescent="0.2">
      <c r="A5207" s="291" t="s">
        <v>39</v>
      </c>
      <c r="B5207" s="106" t="str">
        <f>IFERROR(VALUE(LEFT(B5208,FIND(".",B5208)-1)),"")</f>
        <v/>
      </c>
      <c r="C5207" s="97" t="str">
        <f>IFERROR(VLOOKUP(B5207,Tabla_CyP,2,FALSE),"")</f>
        <v/>
      </c>
      <c r="D5207" s="97"/>
      <c r="E5207" s="104"/>
      <c r="F5207" s="105"/>
      <c r="G5207" s="292"/>
    </row>
    <row r="5208" spans="1:123" ht="24" customHeight="1" x14ac:dyDescent="0.2">
      <c r="A5208" s="291" t="s">
        <v>25</v>
      </c>
      <c r="B5208" s="107" t="str">
        <f>IFERROR(VLOOKUP(COUNTIF($A$1:A5208,"ANALISIS DE PRECIOS"),Tabla_NumeroItem,2,FALSE),"")</f>
        <v/>
      </c>
      <c r="C5208" s="97" t="str">
        <f>IFERROR(VLOOKUP(B5208,Tabla_CyP,2,FALSE),"")</f>
        <v/>
      </c>
      <c r="D5208" s="103"/>
      <c r="E5208" s="104"/>
      <c r="F5208" s="102" t="s">
        <v>26</v>
      </c>
      <c r="G5208" s="293" t="str">
        <f>IFERROR(VLOOKUP(B5208,Tabla_CyP,4,FALSE),"")</f>
        <v/>
      </c>
    </row>
    <row r="5209" spans="1:123" ht="24" customHeight="1" x14ac:dyDescent="0.2">
      <c r="A5209" s="291"/>
      <c r="B5209" s="96"/>
      <c r="C5209" s="97"/>
      <c r="D5209" s="103"/>
      <c r="E5209" s="104"/>
      <c r="F5209" s="105"/>
      <c r="G5209" s="292"/>
    </row>
    <row r="5210" spans="1:123" ht="24" customHeight="1" x14ac:dyDescent="0.2">
      <c r="A5210" s="389" t="s">
        <v>507</v>
      </c>
      <c r="B5210" s="390"/>
      <c r="C5210" s="391" t="s">
        <v>0</v>
      </c>
      <c r="D5210" s="391" t="s">
        <v>27</v>
      </c>
      <c r="E5210" s="393" t="s">
        <v>28</v>
      </c>
      <c r="F5210" s="387" t="s">
        <v>29</v>
      </c>
      <c r="G5210" s="387" t="s">
        <v>30</v>
      </c>
    </row>
    <row r="5211" spans="1:123" s="109" customFormat="1" ht="24" customHeight="1" x14ac:dyDescent="0.2">
      <c r="A5211" s="108" t="s">
        <v>508</v>
      </c>
      <c r="B5211" s="108" t="s">
        <v>509</v>
      </c>
      <c r="C5211" s="392"/>
      <c r="D5211" s="392"/>
      <c r="E5211" s="394"/>
      <c r="F5211" s="388"/>
      <c r="G5211" s="388"/>
      <c r="H5211" s="233"/>
      <c r="I5211" s="233"/>
      <c r="J5211" s="233"/>
      <c r="K5211" s="233"/>
      <c r="L5211" s="233"/>
      <c r="M5211" s="233"/>
      <c r="N5211" s="233"/>
      <c r="O5211" s="233"/>
      <c r="P5211" s="233"/>
      <c r="Q5211" s="233"/>
      <c r="R5211" s="233"/>
      <c r="S5211" s="233"/>
      <c r="T5211" s="233"/>
      <c r="U5211" s="233"/>
      <c r="V5211" s="233"/>
      <c r="W5211" s="233"/>
      <c r="X5211" s="233"/>
      <c r="Y5211" s="233"/>
      <c r="Z5211" s="233"/>
      <c r="AA5211" s="233"/>
      <c r="AB5211" s="233"/>
      <c r="AC5211" s="233"/>
      <c r="AD5211" s="233"/>
      <c r="AE5211" s="233"/>
      <c r="AF5211" s="233"/>
      <c r="AG5211" s="233"/>
      <c r="AH5211" s="233"/>
      <c r="AI5211" s="233"/>
      <c r="AJ5211" s="233"/>
      <c r="AK5211" s="233"/>
      <c r="AL5211" s="233"/>
      <c r="AM5211" s="233"/>
      <c r="AN5211" s="233"/>
      <c r="AO5211" s="233"/>
      <c r="AP5211" s="233"/>
      <c r="AQ5211" s="233"/>
      <c r="AR5211" s="233"/>
      <c r="AS5211" s="233"/>
      <c r="AT5211" s="233"/>
      <c r="AU5211" s="233"/>
      <c r="AV5211" s="233"/>
      <c r="AW5211" s="233"/>
      <c r="AX5211" s="233"/>
      <c r="AY5211" s="233"/>
      <c r="AZ5211" s="233"/>
      <c r="BA5211" s="233"/>
      <c r="BB5211" s="233"/>
      <c r="BC5211" s="233"/>
      <c r="BD5211" s="233"/>
      <c r="BE5211" s="233"/>
      <c r="BF5211" s="233"/>
      <c r="BG5211" s="233"/>
      <c r="BH5211" s="233"/>
      <c r="BI5211" s="233"/>
      <c r="BJ5211" s="233"/>
      <c r="BK5211" s="233"/>
      <c r="BL5211" s="233"/>
      <c r="BM5211" s="233"/>
      <c r="BN5211" s="233"/>
      <c r="BO5211" s="233"/>
      <c r="BP5211" s="233"/>
      <c r="BQ5211" s="233"/>
      <c r="BR5211" s="233"/>
      <c r="BS5211" s="233"/>
      <c r="BT5211" s="233"/>
      <c r="BU5211" s="233"/>
      <c r="BV5211" s="233"/>
      <c r="BW5211" s="233"/>
      <c r="BX5211" s="233"/>
      <c r="BY5211" s="233"/>
      <c r="BZ5211" s="233"/>
      <c r="CA5211" s="233"/>
      <c r="CB5211" s="233"/>
      <c r="CC5211" s="233"/>
      <c r="CD5211" s="233"/>
      <c r="CE5211" s="233"/>
      <c r="CF5211" s="233"/>
      <c r="CG5211" s="233"/>
      <c r="CH5211" s="233"/>
      <c r="CI5211" s="233"/>
      <c r="CJ5211" s="233"/>
      <c r="CK5211" s="233"/>
      <c r="CL5211" s="233"/>
      <c r="CM5211" s="233"/>
      <c r="CN5211" s="233"/>
      <c r="CO5211" s="233"/>
      <c r="CP5211" s="233"/>
      <c r="CQ5211" s="233"/>
      <c r="CR5211" s="233"/>
      <c r="CS5211" s="233"/>
      <c r="CT5211" s="233"/>
      <c r="CU5211" s="233"/>
      <c r="CV5211" s="233"/>
      <c r="CW5211" s="233"/>
      <c r="CX5211" s="233"/>
      <c r="CY5211" s="233"/>
      <c r="CZ5211" s="233"/>
      <c r="DA5211" s="233"/>
      <c r="DB5211" s="233"/>
      <c r="DC5211" s="233"/>
      <c r="DD5211" s="233"/>
      <c r="DE5211" s="233"/>
      <c r="DF5211" s="233"/>
      <c r="DG5211" s="233"/>
      <c r="DH5211" s="233"/>
      <c r="DI5211" s="233"/>
      <c r="DJ5211" s="233"/>
      <c r="DK5211" s="233"/>
      <c r="DL5211" s="233"/>
      <c r="DM5211" s="233"/>
      <c r="DN5211" s="233"/>
      <c r="DO5211" s="233"/>
      <c r="DP5211" s="233"/>
      <c r="DQ5211" s="233"/>
      <c r="DR5211" s="233"/>
      <c r="DS5211" s="233"/>
    </row>
    <row r="5212" spans="1:123" ht="24" customHeight="1" x14ac:dyDescent="0.2">
      <c r="A5212" s="369"/>
      <c r="B5212" s="110"/>
      <c r="C5212" s="367" t="s">
        <v>604</v>
      </c>
      <c r="D5212" s="111"/>
      <c r="E5212" s="112"/>
      <c r="F5212" s="113"/>
      <c r="G5212" s="295"/>
    </row>
    <row r="5213" spans="1:123" s="232" customFormat="1" ht="24" customHeight="1" x14ac:dyDescent="0.2">
      <c r="A5213" s="229" t="str">
        <f t="shared" ref="A5213:A5226" si="1563">IFERROR(VLOOKUP(C5213,Tabla_Insumos,4,FALSE),"")</f>
        <v/>
      </c>
      <c r="B5213" s="227" t="str">
        <f t="shared" ref="B5213:B5226" si="1564">IFERROR(VLOOKUP(C5213,Tabla_Insumos,5,FALSE),"")</f>
        <v/>
      </c>
      <c r="C5213" s="228"/>
      <c r="D5213" s="229" t="str">
        <f t="shared" ref="D5213:D5226" si="1565">IFERROR(VLOOKUP(C5213,Tabla_Insumos,2,FALSE),"")</f>
        <v/>
      </c>
      <c r="E5213" s="230"/>
      <c r="F5213" s="231">
        <f t="shared" ref="F5213:F5226" si="1566">IFERROR(VLOOKUP(C5213,Tabla_Insumos,3,FALSE),0)</f>
        <v>0</v>
      </c>
      <c r="G5213" s="296">
        <f>ROUND(E5213*F5213,2)</f>
        <v>0</v>
      </c>
    </row>
    <row r="5214" spans="1:123" s="232" customFormat="1" ht="24" customHeight="1" x14ac:dyDescent="0.2">
      <c r="A5214" s="229" t="str">
        <f t="shared" si="1563"/>
        <v/>
      </c>
      <c r="B5214" s="227" t="str">
        <f t="shared" si="1564"/>
        <v/>
      </c>
      <c r="C5214" s="228"/>
      <c r="D5214" s="229" t="str">
        <f t="shared" si="1565"/>
        <v/>
      </c>
      <c r="E5214" s="230"/>
      <c r="F5214" s="231">
        <f t="shared" si="1566"/>
        <v>0</v>
      </c>
      <c r="G5214" s="296">
        <f t="shared" ref="G5214:G5226" si="1567">ROUND(E5214*F5214,2)</f>
        <v>0</v>
      </c>
    </row>
    <row r="5215" spans="1:123" s="232" customFormat="1" ht="24" customHeight="1" x14ac:dyDescent="0.2">
      <c r="A5215" s="229" t="str">
        <f t="shared" si="1563"/>
        <v/>
      </c>
      <c r="B5215" s="227" t="str">
        <f t="shared" si="1564"/>
        <v/>
      </c>
      <c r="C5215" s="228"/>
      <c r="D5215" s="229" t="str">
        <f t="shared" si="1565"/>
        <v/>
      </c>
      <c r="E5215" s="230"/>
      <c r="F5215" s="231">
        <f t="shared" si="1566"/>
        <v>0</v>
      </c>
      <c r="G5215" s="296">
        <f t="shared" si="1567"/>
        <v>0</v>
      </c>
    </row>
    <row r="5216" spans="1:123" s="232" customFormat="1" ht="24" customHeight="1" x14ac:dyDescent="0.2">
      <c r="A5216" s="229" t="str">
        <f t="shared" si="1563"/>
        <v/>
      </c>
      <c r="B5216" s="227" t="str">
        <f t="shared" si="1564"/>
        <v/>
      </c>
      <c r="C5216" s="228"/>
      <c r="D5216" s="229" t="str">
        <f t="shared" si="1565"/>
        <v/>
      </c>
      <c r="E5216" s="230"/>
      <c r="F5216" s="231">
        <f t="shared" si="1566"/>
        <v>0</v>
      </c>
      <c r="G5216" s="296">
        <f t="shared" si="1567"/>
        <v>0</v>
      </c>
    </row>
    <row r="5217" spans="1:7" s="232" customFormat="1" ht="24" customHeight="1" x14ac:dyDescent="0.2">
      <c r="A5217" s="229" t="str">
        <f t="shared" si="1563"/>
        <v/>
      </c>
      <c r="B5217" s="227" t="str">
        <f t="shared" si="1564"/>
        <v/>
      </c>
      <c r="C5217" s="228"/>
      <c r="D5217" s="229" t="str">
        <f t="shared" si="1565"/>
        <v/>
      </c>
      <c r="E5217" s="230"/>
      <c r="F5217" s="231">
        <f t="shared" si="1566"/>
        <v>0</v>
      </c>
      <c r="G5217" s="296">
        <f t="shared" si="1567"/>
        <v>0</v>
      </c>
    </row>
    <row r="5218" spans="1:7" s="232" customFormat="1" ht="24" customHeight="1" x14ac:dyDescent="0.2">
      <c r="A5218" s="229" t="str">
        <f t="shared" si="1563"/>
        <v/>
      </c>
      <c r="B5218" s="227" t="str">
        <f t="shared" si="1564"/>
        <v/>
      </c>
      <c r="C5218" s="228"/>
      <c r="D5218" s="229" t="str">
        <f t="shared" si="1565"/>
        <v/>
      </c>
      <c r="E5218" s="230"/>
      <c r="F5218" s="231">
        <f t="shared" si="1566"/>
        <v>0</v>
      </c>
      <c r="G5218" s="296">
        <f t="shared" si="1567"/>
        <v>0</v>
      </c>
    </row>
    <row r="5219" spans="1:7" s="232" customFormat="1" ht="24" customHeight="1" x14ac:dyDescent="0.2">
      <c r="A5219" s="229" t="str">
        <f t="shared" si="1563"/>
        <v/>
      </c>
      <c r="B5219" s="227" t="str">
        <f t="shared" si="1564"/>
        <v/>
      </c>
      <c r="C5219" s="228"/>
      <c r="D5219" s="229" t="str">
        <f t="shared" si="1565"/>
        <v/>
      </c>
      <c r="E5219" s="230"/>
      <c r="F5219" s="231">
        <f t="shared" si="1566"/>
        <v>0</v>
      </c>
      <c r="G5219" s="296">
        <f t="shared" si="1567"/>
        <v>0</v>
      </c>
    </row>
    <row r="5220" spans="1:7" s="232" customFormat="1" ht="24" customHeight="1" x14ac:dyDescent="0.2">
      <c r="A5220" s="229" t="str">
        <f t="shared" si="1563"/>
        <v/>
      </c>
      <c r="B5220" s="227" t="str">
        <f t="shared" si="1564"/>
        <v/>
      </c>
      <c r="C5220" s="228"/>
      <c r="D5220" s="229" t="str">
        <f t="shared" si="1565"/>
        <v/>
      </c>
      <c r="E5220" s="230"/>
      <c r="F5220" s="231">
        <f t="shared" si="1566"/>
        <v>0</v>
      </c>
      <c r="G5220" s="296">
        <f t="shared" si="1567"/>
        <v>0</v>
      </c>
    </row>
    <row r="5221" spans="1:7" s="232" customFormat="1" ht="24" customHeight="1" x14ac:dyDescent="0.2">
      <c r="A5221" s="229" t="str">
        <f t="shared" si="1563"/>
        <v/>
      </c>
      <c r="B5221" s="227" t="str">
        <f t="shared" si="1564"/>
        <v/>
      </c>
      <c r="C5221" s="228"/>
      <c r="D5221" s="229" t="str">
        <f t="shared" si="1565"/>
        <v/>
      </c>
      <c r="E5221" s="230"/>
      <c r="F5221" s="231">
        <f t="shared" si="1566"/>
        <v>0</v>
      </c>
      <c r="G5221" s="296">
        <f t="shared" si="1567"/>
        <v>0</v>
      </c>
    </row>
    <row r="5222" spans="1:7" s="232" customFormat="1" ht="24" customHeight="1" x14ac:dyDescent="0.2">
      <c r="A5222" s="229" t="str">
        <f t="shared" si="1563"/>
        <v/>
      </c>
      <c r="B5222" s="227" t="str">
        <f t="shared" si="1564"/>
        <v/>
      </c>
      <c r="C5222" s="228"/>
      <c r="D5222" s="229" t="str">
        <f t="shared" si="1565"/>
        <v/>
      </c>
      <c r="E5222" s="230"/>
      <c r="F5222" s="231">
        <f t="shared" si="1566"/>
        <v>0</v>
      </c>
      <c r="G5222" s="296">
        <f t="shared" si="1567"/>
        <v>0</v>
      </c>
    </row>
    <row r="5223" spans="1:7" s="232" customFormat="1" ht="24" customHeight="1" x14ac:dyDescent="0.2">
      <c r="A5223" s="229" t="str">
        <f t="shared" si="1563"/>
        <v/>
      </c>
      <c r="B5223" s="227" t="str">
        <f t="shared" si="1564"/>
        <v/>
      </c>
      <c r="C5223" s="228"/>
      <c r="D5223" s="229" t="str">
        <f t="shared" si="1565"/>
        <v/>
      </c>
      <c r="E5223" s="230"/>
      <c r="F5223" s="231">
        <f t="shared" si="1566"/>
        <v>0</v>
      </c>
      <c r="G5223" s="296">
        <f t="shared" si="1567"/>
        <v>0</v>
      </c>
    </row>
    <row r="5224" spans="1:7" s="232" customFormat="1" ht="24" customHeight="1" x14ac:dyDescent="0.2">
      <c r="A5224" s="229" t="str">
        <f t="shared" si="1563"/>
        <v/>
      </c>
      <c r="B5224" s="227" t="str">
        <f t="shared" si="1564"/>
        <v/>
      </c>
      <c r="C5224" s="228"/>
      <c r="D5224" s="229" t="str">
        <f t="shared" si="1565"/>
        <v/>
      </c>
      <c r="E5224" s="230"/>
      <c r="F5224" s="231">
        <f t="shared" si="1566"/>
        <v>0</v>
      </c>
      <c r="G5224" s="296">
        <f t="shared" si="1567"/>
        <v>0</v>
      </c>
    </row>
    <row r="5225" spans="1:7" s="232" customFormat="1" ht="24" customHeight="1" x14ac:dyDescent="0.2">
      <c r="A5225" s="229" t="str">
        <f t="shared" si="1563"/>
        <v/>
      </c>
      <c r="B5225" s="227" t="str">
        <f t="shared" si="1564"/>
        <v/>
      </c>
      <c r="C5225" s="228"/>
      <c r="D5225" s="229" t="str">
        <f t="shared" si="1565"/>
        <v/>
      </c>
      <c r="E5225" s="230"/>
      <c r="F5225" s="231">
        <f t="shared" si="1566"/>
        <v>0</v>
      </c>
      <c r="G5225" s="296">
        <f t="shared" si="1567"/>
        <v>0</v>
      </c>
    </row>
    <row r="5226" spans="1:7" s="232" customFormat="1" ht="24" customHeight="1" x14ac:dyDescent="0.2">
      <c r="A5226" s="229" t="str">
        <f t="shared" si="1563"/>
        <v/>
      </c>
      <c r="B5226" s="227" t="str">
        <f t="shared" si="1564"/>
        <v/>
      </c>
      <c r="C5226" s="228"/>
      <c r="D5226" s="229" t="str">
        <f t="shared" si="1565"/>
        <v/>
      </c>
      <c r="E5226" s="230"/>
      <c r="F5226" s="231">
        <f t="shared" si="1566"/>
        <v>0</v>
      </c>
      <c r="G5226" s="296">
        <f t="shared" si="1567"/>
        <v>0</v>
      </c>
    </row>
    <row r="5227" spans="1:7" ht="24" customHeight="1" x14ac:dyDescent="0.2">
      <c r="A5227" s="297"/>
      <c r="B5227" s="97"/>
      <c r="C5227" s="97"/>
      <c r="D5227" s="103"/>
      <c r="E5227" s="104"/>
      <c r="F5227" s="368" t="s">
        <v>31</v>
      </c>
      <c r="G5227" s="298">
        <f>SUBTOTAL(9,G5213:G5226)</f>
        <v>0</v>
      </c>
    </row>
    <row r="5228" spans="1:7" ht="24" customHeight="1" x14ac:dyDescent="0.2">
      <c r="A5228" s="297"/>
      <c r="B5228" s="97"/>
      <c r="C5228" s="366" t="s">
        <v>605</v>
      </c>
      <c r="D5228" s="103"/>
      <c r="E5228" s="104"/>
      <c r="F5228" s="105"/>
      <c r="G5228" s="299"/>
    </row>
    <row r="5229" spans="1:7" s="232" customFormat="1" ht="24" customHeight="1" x14ac:dyDescent="0.2">
      <c r="A5229" s="229" t="str">
        <f t="shared" ref="A5229:A5236" si="1568">IFERROR(VLOOKUP(C5229,Tabla_Insumos,4,FALSE),"")</f>
        <v/>
      </c>
      <c r="B5229" s="227">
        <f t="shared" ref="B5229:B5236" si="1569">IFERROR(VLOOKUP(A5229,Tabla_Indices,5,FALSE),"")</f>
        <v>0</v>
      </c>
      <c r="C5229" s="228"/>
      <c r="D5229" s="229" t="str">
        <f t="shared" ref="D5229:D5236" si="1570">IFERROR(VLOOKUP(C5229,Tabla_Insumos,2,FALSE),"")</f>
        <v/>
      </c>
      <c r="E5229" s="230"/>
      <c r="F5229" s="231">
        <f t="shared" ref="F5229:F5236" si="1571">IFERROR(VLOOKUP(C5229,Tabla_Insumos,3,FALSE),0)</f>
        <v>0</v>
      </c>
      <c r="G5229" s="296">
        <f>ROUND(E5229*F5229,2)</f>
        <v>0</v>
      </c>
    </row>
    <row r="5230" spans="1:7" s="232" customFormat="1" ht="24" customHeight="1" x14ac:dyDescent="0.2">
      <c r="A5230" s="229" t="str">
        <f t="shared" si="1568"/>
        <v/>
      </c>
      <c r="B5230" s="227">
        <f t="shared" si="1569"/>
        <v>0</v>
      </c>
      <c r="C5230" s="228"/>
      <c r="D5230" s="229" t="str">
        <f t="shared" si="1570"/>
        <v/>
      </c>
      <c r="E5230" s="230"/>
      <c r="F5230" s="231">
        <f t="shared" si="1571"/>
        <v>0</v>
      </c>
      <c r="G5230" s="296">
        <f>ROUND(E5230*F5230,2)</f>
        <v>0</v>
      </c>
    </row>
    <row r="5231" spans="1:7" s="232" customFormat="1" ht="24" customHeight="1" x14ac:dyDescent="0.2">
      <c r="A5231" s="229" t="str">
        <f t="shared" si="1568"/>
        <v/>
      </c>
      <c r="B5231" s="227">
        <f t="shared" si="1569"/>
        <v>0</v>
      </c>
      <c r="C5231" s="228"/>
      <c r="D5231" s="229" t="str">
        <f t="shared" si="1570"/>
        <v/>
      </c>
      <c r="E5231" s="230"/>
      <c r="F5231" s="231">
        <f t="shared" si="1571"/>
        <v>0</v>
      </c>
      <c r="G5231" s="296">
        <f t="shared" ref="G5231:G5236" si="1572">ROUND(E5231*F5231,2)</f>
        <v>0</v>
      </c>
    </row>
    <row r="5232" spans="1:7" s="232" customFormat="1" ht="24" customHeight="1" x14ac:dyDescent="0.2">
      <c r="A5232" s="229" t="str">
        <f t="shared" si="1568"/>
        <v/>
      </c>
      <c r="B5232" s="227">
        <f t="shared" si="1569"/>
        <v>0</v>
      </c>
      <c r="C5232" s="228"/>
      <c r="D5232" s="229" t="str">
        <f t="shared" si="1570"/>
        <v/>
      </c>
      <c r="E5232" s="230"/>
      <c r="F5232" s="231">
        <f t="shared" si="1571"/>
        <v>0</v>
      </c>
      <c r="G5232" s="296">
        <f t="shared" si="1572"/>
        <v>0</v>
      </c>
    </row>
    <row r="5233" spans="1:7" s="232" customFormat="1" ht="24" customHeight="1" x14ac:dyDescent="0.2">
      <c r="A5233" s="229" t="str">
        <f t="shared" si="1568"/>
        <v/>
      </c>
      <c r="B5233" s="227">
        <f t="shared" si="1569"/>
        <v>0</v>
      </c>
      <c r="C5233" s="228"/>
      <c r="D5233" s="229" t="str">
        <f t="shared" si="1570"/>
        <v/>
      </c>
      <c r="E5233" s="230"/>
      <c r="F5233" s="231">
        <f t="shared" si="1571"/>
        <v>0</v>
      </c>
      <c r="G5233" s="296">
        <f t="shared" si="1572"/>
        <v>0</v>
      </c>
    </row>
    <row r="5234" spans="1:7" s="232" customFormat="1" ht="24" customHeight="1" x14ac:dyDescent="0.2">
      <c r="A5234" s="229" t="str">
        <f t="shared" si="1568"/>
        <v/>
      </c>
      <c r="B5234" s="227">
        <f t="shared" si="1569"/>
        <v>0</v>
      </c>
      <c r="C5234" s="228"/>
      <c r="D5234" s="229" t="str">
        <f t="shared" si="1570"/>
        <v/>
      </c>
      <c r="E5234" s="230"/>
      <c r="F5234" s="231">
        <f t="shared" si="1571"/>
        <v>0</v>
      </c>
      <c r="G5234" s="296">
        <f t="shared" si="1572"/>
        <v>0</v>
      </c>
    </row>
    <row r="5235" spans="1:7" s="232" customFormat="1" ht="24" customHeight="1" x14ac:dyDescent="0.2">
      <c r="A5235" s="229" t="str">
        <f t="shared" si="1568"/>
        <v/>
      </c>
      <c r="B5235" s="227">
        <f t="shared" si="1569"/>
        <v>0</v>
      </c>
      <c r="C5235" s="228"/>
      <c r="D5235" s="229" t="str">
        <f t="shared" si="1570"/>
        <v/>
      </c>
      <c r="E5235" s="230"/>
      <c r="F5235" s="231">
        <f t="shared" si="1571"/>
        <v>0</v>
      </c>
      <c r="G5235" s="296">
        <f t="shared" si="1572"/>
        <v>0</v>
      </c>
    </row>
    <row r="5236" spans="1:7" s="232" customFormat="1" ht="24" customHeight="1" x14ac:dyDescent="0.2">
      <c r="A5236" s="229" t="str">
        <f t="shared" si="1568"/>
        <v/>
      </c>
      <c r="B5236" s="227">
        <f t="shared" si="1569"/>
        <v>0</v>
      </c>
      <c r="C5236" s="228"/>
      <c r="D5236" s="229" t="str">
        <f t="shared" si="1570"/>
        <v/>
      </c>
      <c r="E5236" s="230"/>
      <c r="F5236" s="231">
        <f t="shared" si="1571"/>
        <v>0</v>
      </c>
      <c r="G5236" s="296">
        <f t="shared" si="1572"/>
        <v>0</v>
      </c>
    </row>
    <row r="5237" spans="1:7" ht="24" customHeight="1" x14ac:dyDescent="0.2">
      <c r="A5237" s="297"/>
      <c r="B5237" s="97"/>
      <c r="C5237" s="97"/>
      <c r="D5237" s="103"/>
      <c r="E5237" s="104"/>
      <c r="F5237" s="368" t="s">
        <v>32</v>
      </c>
      <c r="G5237" s="298">
        <f>SUBTOTAL(9,G5229:G5236)</f>
        <v>0</v>
      </c>
    </row>
    <row r="5238" spans="1:7" ht="24" customHeight="1" x14ac:dyDescent="0.2">
      <c r="A5238" s="297"/>
      <c r="B5238" s="97"/>
      <c r="C5238" s="366" t="s">
        <v>606</v>
      </c>
      <c r="D5238" s="103"/>
      <c r="E5238" s="104"/>
      <c r="F5238" s="105"/>
      <c r="G5238" s="299"/>
    </row>
    <row r="5239" spans="1:7" s="232" customFormat="1" ht="24" customHeight="1" x14ac:dyDescent="0.2">
      <c r="A5239" s="229" t="str">
        <f t="shared" ref="A5239:A5247" si="1573">IFERROR(VLOOKUP(C5239,Tabla_Insumos,4,FALSE),"")</f>
        <v/>
      </c>
      <c r="B5239" s="227" t="str">
        <f t="shared" ref="B5239:B5247" si="1574">IFERROR(VLOOKUP(C5239,Tabla_Insumos,5,FALSE),"")</f>
        <v/>
      </c>
      <c r="C5239" s="228"/>
      <c r="D5239" s="229" t="str">
        <f t="shared" ref="D5239:D5247" si="1575">IFERROR(VLOOKUP(C5239,Tabla_Insumos,2,FALSE),"")</f>
        <v/>
      </c>
      <c r="E5239" s="230"/>
      <c r="F5239" s="231">
        <f t="shared" ref="F5239:F5247" si="1576">IFERROR(VLOOKUP(C5239,Tabla_Insumos,3,FALSE),0)</f>
        <v>0</v>
      </c>
      <c r="G5239" s="296">
        <f t="shared" ref="G5239:G5247" si="1577">ROUND(E5239*F5239,2)</f>
        <v>0</v>
      </c>
    </row>
    <row r="5240" spans="1:7" s="232" customFormat="1" ht="24" customHeight="1" x14ac:dyDescent="0.2">
      <c r="A5240" s="229" t="str">
        <f t="shared" si="1573"/>
        <v/>
      </c>
      <c r="B5240" s="227" t="str">
        <f t="shared" si="1574"/>
        <v/>
      </c>
      <c r="C5240" s="228"/>
      <c r="D5240" s="229" t="str">
        <f t="shared" si="1575"/>
        <v/>
      </c>
      <c r="E5240" s="230"/>
      <c r="F5240" s="231">
        <f t="shared" si="1576"/>
        <v>0</v>
      </c>
      <c r="G5240" s="296">
        <f t="shared" si="1577"/>
        <v>0</v>
      </c>
    </row>
    <row r="5241" spans="1:7" s="232" customFormat="1" ht="24" customHeight="1" x14ac:dyDescent="0.2">
      <c r="A5241" s="229" t="str">
        <f t="shared" si="1573"/>
        <v/>
      </c>
      <c r="B5241" s="227" t="str">
        <f t="shared" si="1574"/>
        <v/>
      </c>
      <c r="C5241" s="228"/>
      <c r="D5241" s="229" t="str">
        <f t="shared" si="1575"/>
        <v/>
      </c>
      <c r="E5241" s="230"/>
      <c r="F5241" s="231">
        <f t="shared" si="1576"/>
        <v>0</v>
      </c>
      <c r="G5241" s="296">
        <f t="shared" si="1577"/>
        <v>0</v>
      </c>
    </row>
    <row r="5242" spans="1:7" s="232" customFormat="1" ht="24" customHeight="1" x14ac:dyDescent="0.2">
      <c r="A5242" s="229" t="str">
        <f t="shared" si="1573"/>
        <v/>
      </c>
      <c r="B5242" s="227" t="str">
        <f t="shared" si="1574"/>
        <v/>
      </c>
      <c r="C5242" s="228"/>
      <c r="D5242" s="229" t="str">
        <f t="shared" si="1575"/>
        <v/>
      </c>
      <c r="E5242" s="230"/>
      <c r="F5242" s="231">
        <f t="shared" si="1576"/>
        <v>0</v>
      </c>
      <c r="G5242" s="296">
        <f t="shared" si="1577"/>
        <v>0</v>
      </c>
    </row>
    <row r="5243" spans="1:7" s="232" customFormat="1" ht="24" customHeight="1" x14ac:dyDescent="0.2">
      <c r="A5243" s="229" t="str">
        <f t="shared" si="1573"/>
        <v/>
      </c>
      <c r="B5243" s="227" t="str">
        <f t="shared" si="1574"/>
        <v/>
      </c>
      <c r="C5243" s="228"/>
      <c r="D5243" s="229" t="str">
        <f t="shared" si="1575"/>
        <v/>
      </c>
      <c r="E5243" s="230"/>
      <c r="F5243" s="231">
        <f t="shared" si="1576"/>
        <v>0</v>
      </c>
      <c r="G5243" s="296">
        <f t="shared" si="1577"/>
        <v>0</v>
      </c>
    </row>
    <row r="5244" spans="1:7" s="232" customFormat="1" ht="24" customHeight="1" x14ac:dyDescent="0.2">
      <c r="A5244" s="229" t="str">
        <f t="shared" si="1573"/>
        <v/>
      </c>
      <c r="B5244" s="227" t="str">
        <f t="shared" si="1574"/>
        <v/>
      </c>
      <c r="C5244" s="228"/>
      <c r="D5244" s="229" t="str">
        <f t="shared" si="1575"/>
        <v/>
      </c>
      <c r="E5244" s="230"/>
      <c r="F5244" s="231">
        <f t="shared" si="1576"/>
        <v>0</v>
      </c>
      <c r="G5244" s="296">
        <f t="shared" si="1577"/>
        <v>0</v>
      </c>
    </row>
    <row r="5245" spans="1:7" s="232" customFormat="1" ht="24" customHeight="1" x14ac:dyDescent="0.2">
      <c r="A5245" s="229" t="str">
        <f t="shared" si="1573"/>
        <v/>
      </c>
      <c r="B5245" s="227" t="str">
        <f t="shared" si="1574"/>
        <v/>
      </c>
      <c r="C5245" s="228"/>
      <c r="D5245" s="229" t="str">
        <f t="shared" si="1575"/>
        <v/>
      </c>
      <c r="E5245" s="230"/>
      <c r="F5245" s="231">
        <f t="shared" si="1576"/>
        <v>0</v>
      </c>
      <c r="G5245" s="296">
        <f t="shared" si="1577"/>
        <v>0</v>
      </c>
    </row>
    <row r="5246" spans="1:7" s="232" customFormat="1" ht="24" customHeight="1" x14ac:dyDescent="0.2">
      <c r="A5246" s="229" t="str">
        <f t="shared" si="1573"/>
        <v/>
      </c>
      <c r="B5246" s="227" t="str">
        <f t="shared" si="1574"/>
        <v/>
      </c>
      <c r="C5246" s="228"/>
      <c r="D5246" s="229" t="str">
        <f t="shared" si="1575"/>
        <v/>
      </c>
      <c r="E5246" s="230"/>
      <c r="F5246" s="231">
        <f t="shared" si="1576"/>
        <v>0</v>
      </c>
      <c r="G5246" s="296">
        <f t="shared" si="1577"/>
        <v>0</v>
      </c>
    </row>
    <row r="5247" spans="1:7" s="232" customFormat="1" ht="24" customHeight="1" x14ac:dyDescent="0.2">
      <c r="A5247" s="229" t="str">
        <f t="shared" si="1573"/>
        <v/>
      </c>
      <c r="B5247" s="227" t="str">
        <f t="shared" si="1574"/>
        <v/>
      </c>
      <c r="C5247" s="228"/>
      <c r="D5247" s="229" t="str">
        <f t="shared" si="1575"/>
        <v/>
      </c>
      <c r="E5247" s="230"/>
      <c r="F5247" s="231">
        <f t="shared" si="1576"/>
        <v>0</v>
      </c>
      <c r="G5247" s="296">
        <f t="shared" si="1577"/>
        <v>0</v>
      </c>
    </row>
    <row r="5248" spans="1:7" ht="24" customHeight="1" x14ac:dyDescent="0.2">
      <c r="A5248" s="300"/>
      <c r="B5248" s="103"/>
      <c r="C5248" s="97"/>
      <c r="D5248" s="103"/>
      <c r="E5248" s="104"/>
      <c r="F5248" s="368" t="s">
        <v>33</v>
      </c>
      <c r="G5248" s="298">
        <f>SUBTOTAL(9,G5239:G5247)</f>
        <v>0</v>
      </c>
    </row>
    <row r="5249" spans="1:123" ht="24" customHeight="1" x14ac:dyDescent="0.2">
      <c r="A5249" s="301"/>
      <c r="B5249" s="103"/>
      <c r="C5249" s="97"/>
      <c r="D5249" s="103"/>
      <c r="E5249" s="104"/>
      <c r="F5249" s="105"/>
      <c r="G5249" s="299"/>
    </row>
    <row r="5250" spans="1:123" ht="24" customHeight="1" x14ac:dyDescent="0.2">
      <c r="A5250" s="302" t="str">
        <f>B5208</f>
        <v/>
      </c>
      <c r="B5250" s="303" t="str">
        <f>C5208</f>
        <v/>
      </c>
      <c r="C5250" s="111"/>
      <c r="D5250" s="111" t="s">
        <v>34</v>
      </c>
      <c r="E5250" s="112"/>
      <c r="F5250" s="305" t="s">
        <v>35</v>
      </c>
      <c r="G5250" s="304">
        <f>SUBTOTAL(9,G5213:G5249)</f>
        <v>0</v>
      </c>
    </row>
    <row r="5252" spans="1:123" ht="24" customHeight="1" x14ac:dyDescent="0.2">
      <c r="A5252" s="284" t="s">
        <v>37</v>
      </c>
      <c r="B5252" s="285"/>
      <c r="C5252" s="285"/>
      <c r="D5252" s="285"/>
      <c r="E5252" s="285"/>
      <c r="F5252" s="285"/>
      <c r="G5252" s="286"/>
    </row>
    <row r="5253" spans="1:123" ht="24" customHeight="1" x14ac:dyDescent="0.2">
      <c r="A5253" s="287" t="s">
        <v>602</v>
      </c>
      <c r="B5253" s="99" t="str">
        <f>Comitente</f>
        <v>DIRECCION PROVINCIAL REDES DE GAS</v>
      </c>
      <c r="C5253" s="94"/>
      <c r="D5253" s="100"/>
      <c r="E5253" s="100"/>
      <c r="F5253" s="101"/>
      <c r="G5253" s="288"/>
    </row>
    <row r="5254" spans="1:123" ht="24" customHeight="1" x14ac:dyDescent="0.2">
      <c r="A5254" s="287" t="s">
        <v>603</v>
      </c>
      <c r="B5254" s="99">
        <f>Contratista</f>
        <v>0</v>
      </c>
      <c r="C5254" s="95"/>
      <c r="D5254" s="95"/>
      <c r="E5254" s="95"/>
      <c r="F5254" s="102"/>
      <c r="G5254" s="289"/>
    </row>
    <row r="5255" spans="1:123" ht="24" customHeight="1" x14ac:dyDescent="0.2">
      <c r="A5255" s="287" t="s">
        <v>24</v>
      </c>
      <c r="B5255" s="99" t="str">
        <f>Obra</f>
        <v>“SERVICIO de MANTENIMIENTO de las INSTALACIONES de GAS en los ESTABLECIMIENTOS EDUCATIVOS”</v>
      </c>
      <c r="C5255" s="95"/>
      <c r="D5255" s="95"/>
      <c r="E5255" s="95"/>
      <c r="F5255" s="102" t="s">
        <v>38</v>
      </c>
      <c r="G5255" s="290">
        <f>Fecha_Base</f>
        <v>0</v>
      </c>
    </row>
    <row r="5256" spans="1:123" ht="24" customHeight="1" x14ac:dyDescent="0.2">
      <c r="A5256" s="291" t="s">
        <v>601</v>
      </c>
      <c r="B5256" s="96" t="str">
        <f>Ubicación</f>
        <v>DEPARTAMENTO JACHAL A</v>
      </c>
      <c r="C5256" s="96"/>
      <c r="D5256" s="103"/>
      <c r="E5256" s="104"/>
      <c r="F5256" s="105"/>
      <c r="G5256" s="292"/>
    </row>
    <row r="5257" spans="1:123" ht="24" customHeight="1" x14ac:dyDescent="0.2">
      <c r="A5257" s="291" t="s">
        <v>39</v>
      </c>
      <c r="B5257" s="106" t="str">
        <f>IFERROR(VALUE(LEFT(B5258,FIND(".",B5258)-1)),"")</f>
        <v/>
      </c>
      <c r="C5257" s="97" t="str">
        <f>IFERROR(VLOOKUP(B5257,Tabla_CyP,2,FALSE),"")</f>
        <v/>
      </c>
      <c r="D5257" s="97"/>
      <c r="E5257" s="104"/>
      <c r="F5257" s="105"/>
      <c r="G5257" s="292"/>
    </row>
    <row r="5258" spans="1:123" ht="24" customHeight="1" x14ac:dyDescent="0.2">
      <c r="A5258" s="291" t="s">
        <v>25</v>
      </c>
      <c r="B5258" s="107" t="str">
        <f>IFERROR(VLOOKUP(COUNTIF($A$1:A5258,"ANALISIS DE PRECIOS"),Tabla_NumeroItem,2,FALSE),"")</f>
        <v/>
      </c>
      <c r="C5258" s="97" t="str">
        <f>IFERROR(VLOOKUP(B5258,Tabla_CyP,2,FALSE),"")</f>
        <v/>
      </c>
      <c r="D5258" s="103"/>
      <c r="E5258" s="104"/>
      <c r="F5258" s="102" t="s">
        <v>26</v>
      </c>
      <c r="G5258" s="293" t="str">
        <f>IFERROR(VLOOKUP(B5258,Tabla_CyP,4,FALSE),"")</f>
        <v/>
      </c>
    </row>
    <row r="5259" spans="1:123" ht="24" customHeight="1" x14ac:dyDescent="0.2">
      <c r="A5259" s="291"/>
      <c r="B5259" s="96"/>
      <c r="C5259" s="97"/>
      <c r="D5259" s="103"/>
      <c r="E5259" s="104"/>
      <c r="F5259" s="105"/>
      <c r="G5259" s="292"/>
    </row>
    <row r="5260" spans="1:123" ht="24" customHeight="1" x14ac:dyDescent="0.2">
      <c r="A5260" s="389" t="s">
        <v>507</v>
      </c>
      <c r="B5260" s="390"/>
      <c r="C5260" s="391" t="s">
        <v>0</v>
      </c>
      <c r="D5260" s="391" t="s">
        <v>27</v>
      </c>
      <c r="E5260" s="393" t="s">
        <v>28</v>
      </c>
      <c r="F5260" s="387" t="s">
        <v>29</v>
      </c>
      <c r="G5260" s="387" t="s">
        <v>30</v>
      </c>
    </row>
    <row r="5261" spans="1:123" s="109" customFormat="1" ht="24" customHeight="1" x14ac:dyDescent="0.2">
      <c r="A5261" s="108" t="s">
        <v>508</v>
      </c>
      <c r="B5261" s="108" t="s">
        <v>509</v>
      </c>
      <c r="C5261" s="392"/>
      <c r="D5261" s="392"/>
      <c r="E5261" s="394"/>
      <c r="F5261" s="388"/>
      <c r="G5261" s="388"/>
      <c r="H5261" s="233"/>
      <c r="I5261" s="233"/>
      <c r="J5261" s="233"/>
      <c r="K5261" s="233"/>
      <c r="L5261" s="233"/>
      <c r="M5261" s="233"/>
      <c r="N5261" s="233"/>
      <c r="O5261" s="233"/>
      <c r="P5261" s="233"/>
      <c r="Q5261" s="233"/>
      <c r="R5261" s="233"/>
      <c r="S5261" s="233"/>
      <c r="T5261" s="233"/>
      <c r="U5261" s="233"/>
      <c r="V5261" s="233"/>
      <c r="W5261" s="233"/>
      <c r="X5261" s="233"/>
      <c r="Y5261" s="233"/>
      <c r="Z5261" s="233"/>
      <c r="AA5261" s="233"/>
      <c r="AB5261" s="233"/>
      <c r="AC5261" s="233"/>
      <c r="AD5261" s="233"/>
      <c r="AE5261" s="233"/>
      <c r="AF5261" s="233"/>
      <c r="AG5261" s="233"/>
      <c r="AH5261" s="233"/>
      <c r="AI5261" s="233"/>
      <c r="AJ5261" s="233"/>
      <c r="AK5261" s="233"/>
      <c r="AL5261" s="233"/>
      <c r="AM5261" s="233"/>
      <c r="AN5261" s="233"/>
      <c r="AO5261" s="233"/>
      <c r="AP5261" s="233"/>
      <c r="AQ5261" s="233"/>
      <c r="AR5261" s="233"/>
      <c r="AS5261" s="233"/>
      <c r="AT5261" s="233"/>
      <c r="AU5261" s="233"/>
      <c r="AV5261" s="233"/>
      <c r="AW5261" s="233"/>
      <c r="AX5261" s="233"/>
      <c r="AY5261" s="233"/>
      <c r="AZ5261" s="233"/>
      <c r="BA5261" s="233"/>
      <c r="BB5261" s="233"/>
      <c r="BC5261" s="233"/>
      <c r="BD5261" s="233"/>
      <c r="BE5261" s="233"/>
      <c r="BF5261" s="233"/>
      <c r="BG5261" s="233"/>
      <c r="BH5261" s="233"/>
      <c r="BI5261" s="233"/>
      <c r="BJ5261" s="233"/>
      <c r="BK5261" s="233"/>
      <c r="BL5261" s="233"/>
      <c r="BM5261" s="233"/>
      <c r="BN5261" s="233"/>
      <c r="BO5261" s="233"/>
      <c r="BP5261" s="233"/>
      <c r="BQ5261" s="233"/>
      <c r="BR5261" s="233"/>
      <c r="BS5261" s="233"/>
      <c r="BT5261" s="233"/>
      <c r="BU5261" s="233"/>
      <c r="BV5261" s="233"/>
      <c r="BW5261" s="233"/>
      <c r="BX5261" s="233"/>
      <c r="BY5261" s="233"/>
      <c r="BZ5261" s="233"/>
      <c r="CA5261" s="233"/>
      <c r="CB5261" s="233"/>
      <c r="CC5261" s="233"/>
      <c r="CD5261" s="233"/>
      <c r="CE5261" s="233"/>
      <c r="CF5261" s="233"/>
      <c r="CG5261" s="233"/>
      <c r="CH5261" s="233"/>
      <c r="CI5261" s="233"/>
      <c r="CJ5261" s="233"/>
      <c r="CK5261" s="233"/>
      <c r="CL5261" s="233"/>
      <c r="CM5261" s="233"/>
      <c r="CN5261" s="233"/>
      <c r="CO5261" s="233"/>
      <c r="CP5261" s="233"/>
      <c r="CQ5261" s="233"/>
      <c r="CR5261" s="233"/>
      <c r="CS5261" s="233"/>
      <c r="CT5261" s="233"/>
      <c r="CU5261" s="233"/>
      <c r="CV5261" s="233"/>
      <c r="CW5261" s="233"/>
      <c r="CX5261" s="233"/>
      <c r="CY5261" s="233"/>
      <c r="CZ5261" s="233"/>
      <c r="DA5261" s="233"/>
      <c r="DB5261" s="233"/>
      <c r="DC5261" s="233"/>
      <c r="DD5261" s="233"/>
      <c r="DE5261" s="233"/>
      <c r="DF5261" s="233"/>
      <c r="DG5261" s="233"/>
      <c r="DH5261" s="233"/>
      <c r="DI5261" s="233"/>
      <c r="DJ5261" s="233"/>
      <c r="DK5261" s="233"/>
      <c r="DL5261" s="233"/>
      <c r="DM5261" s="233"/>
      <c r="DN5261" s="233"/>
      <c r="DO5261" s="233"/>
      <c r="DP5261" s="233"/>
      <c r="DQ5261" s="233"/>
      <c r="DR5261" s="233"/>
      <c r="DS5261" s="233"/>
    </row>
    <row r="5262" spans="1:123" ht="24" customHeight="1" x14ac:dyDescent="0.2">
      <c r="A5262" s="369"/>
      <c r="B5262" s="110"/>
      <c r="C5262" s="367" t="s">
        <v>604</v>
      </c>
      <c r="D5262" s="111"/>
      <c r="E5262" s="112"/>
      <c r="F5262" s="113"/>
      <c r="G5262" s="295"/>
    </row>
    <row r="5263" spans="1:123" s="232" customFormat="1" ht="24" customHeight="1" x14ac:dyDescent="0.2">
      <c r="A5263" s="229" t="str">
        <f t="shared" ref="A5263:A5276" si="1578">IFERROR(VLOOKUP(C5263,Tabla_Insumos,4,FALSE),"")</f>
        <v/>
      </c>
      <c r="B5263" s="227" t="str">
        <f t="shared" ref="B5263:B5276" si="1579">IFERROR(VLOOKUP(C5263,Tabla_Insumos,5,FALSE),"")</f>
        <v/>
      </c>
      <c r="C5263" s="228"/>
      <c r="D5263" s="229" t="str">
        <f t="shared" ref="D5263:D5276" si="1580">IFERROR(VLOOKUP(C5263,Tabla_Insumos,2,FALSE),"")</f>
        <v/>
      </c>
      <c r="E5263" s="230"/>
      <c r="F5263" s="231">
        <f t="shared" ref="F5263:F5276" si="1581">IFERROR(VLOOKUP(C5263,Tabla_Insumos,3,FALSE),0)</f>
        <v>0</v>
      </c>
      <c r="G5263" s="296">
        <f>ROUND(E5263*F5263,2)</f>
        <v>0</v>
      </c>
    </row>
    <row r="5264" spans="1:123" s="232" customFormat="1" ht="24" customHeight="1" x14ac:dyDescent="0.2">
      <c r="A5264" s="229" t="str">
        <f t="shared" si="1578"/>
        <v/>
      </c>
      <c r="B5264" s="227" t="str">
        <f t="shared" si="1579"/>
        <v/>
      </c>
      <c r="C5264" s="228"/>
      <c r="D5264" s="229" t="str">
        <f t="shared" si="1580"/>
        <v/>
      </c>
      <c r="E5264" s="230"/>
      <c r="F5264" s="231">
        <f t="shared" si="1581"/>
        <v>0</v>
      </c>
      <c r="G5264" s="296">
        <f t="shared" ref="G5264:G5276" si="1582">ROUND(E5264*F5264,2)</f>
        <v>0</v>
      </c>
    </row>
    <row r="5265" spans="1:7" s="232" customFormat="1" ht="24" customHeight="1" x14ac:dyDescent="0.2">
      <c r="A5265" s="229" t="str">
        <f t="shared" si="1578"/>
        <v/>
      </c>
      <c r="B5265" s="227" t="str">
        <f t="shared" si="1579"/>
        <v/>
      </c>
      <c r="C5265" s="228"/>
      <c r="D5265" s="229" t="str">
        <f t="shared" si="1580"/>
        <v/>
      </c>
      <c r="E5265" s="230"/>
      <c r="F5265" s="231">
        <f t="shared" si="1581"/>
        <v>0</v>
      </c>
      <c r="G5265" s="296">
        <f t="shared" si="1582"/>
        <v>0</v>
      </c>
    </row>
    <row r="5266" spans="1:7" s="232" customFormat="1" ht="24" customHeight="1" x14ac:dyDescent="0.2">
      <c r="A5266" s="229" t="str">
        <f t="shared" si="1578"/>
        <v/>
      </c>
      <c r="B5266" s="227" t="str">
        <f t="shared" si="1579"/>
        <v/>
      </c>
      <c r="C5266" s="228"/>
      <c r="D5266" s="229" t="str">
        <f t="shared" si="1580"/>
        <v/>
      </c>
      <c r="E5266" s="230"/>
      <c r="F5266" s="231">
        <f t="shared" si="1581"/>
        <v>0</v>
      </c>
      <c r="G5266" s="296">
        <f t="shared" si="1582"/>
        <v>0</v>
      </c>
    </row>
    <row r="5267" spans="1:7" s="232" customFormat="1" ht="24" customHeight="1" x14ac:dyDescent="0.2">
      <c r="A5267" s="229" t="str">
        <f t="shared" si="1578"/>
        <v/>
      </c>
      <c r="B5267" s="227" t="str">
        <f t="shared" si="1579"/>
        <v/>
      </c>
      <c r="C5267" s="228"/>
      <c r="D5267" s="229" t="str">
        <f t="shared" si="1580"/>
        <v/>
      </c>
      <c r="E5267" s="230"/>
      <c r="F5267" s="231">
        <f t="shared" si="1581"/>
        <v>0</v>
      </c>
      <c r="G5267" s="296">
        <f t="shared" si="1582"/>
        <v>0</v>
      </c>
    </row>
    <row r="5268" spans="1:7" s="232" customFormat="1" ht="24" customHeight="1" x14ac:dyDescent="0.2">
      <c r="A5268" s="229" t="str">
        <f t="shared" si="1578"/>
        <v/>
      </c>
      <c r="B5268" s="227" t="str">
        <f t="shared" si="1579"/>
        <v/>
      </c>
      <c r="C5268" s="228"/>
      <c r="D5268" s="229" t="str">
        <f t="shared" si="1580"/>
        <v/>
      </c>
      <c r="E5268" s="230"/>
      <c r="F5268" s="231">
        <f t="shared" si="1581"/>
        <v>0</v>
      </c>
      <c r="G5268" s="296">
        <f t="shared" si="1582"/>
        <v>0</v>
      </c>
    </row>
    <row r="5269" spans="1:7" s="232" customFormat="1" ht="24" customHeight="1" x14ac:dyDescent="0.2">
      <c r="A5269" s="229" t="str">
        <f t="shared" si="1578"/>
        <v/>
      </c>
      <c r="B5269" s="227" t="str">
        <f t="shared" si="1579"/>
        <v/>
      </c>
      <c r="C5269" s="228"/>
      <c r="D5269" s="229" t="str">
        <f t="shared" si="1580"/>
        <v/>
      </c>
      <c r="E5269" s="230"/>
      <c r="F5269" s="231">
        <f t="shared" si="1581"/>
        <v>0</v>
      </c>
      <c r="G5269" s="296">
        <f t="shared" si="1582"/>
        <v>0</v>
      </c>
    </row>
    <row r="5270" spans="1:7" s="232" customFormat="1" ht="24" customHeight="1" x14ac:dyDescent="0.2">
      <c r="A5270" s="229" t="str">
        <f t="shared" si="1578"/>
        <v/>
      </c>
      <c r="B5270" s="227" t="str">
        <f t="shared" si="1579"/>
        <v/>
      </c>
      <c r="C5270" s="228"/>
      <c r="D5270" s="229" t="str">
        <f t="shared" si="1580"/>
        <v/>
      </c>
      <c r="E5270" s="230"/>
      <c r="F5270" s="231">
        <f t="shared" si="1581"/>
        <v>0</v>
      </c>
      <c r="G5270" s="296">
        <f t="shared" si="1582"/>
        <v>0</v>
      </c>
    </row>
    <row r="5271" spans="1:7" s="232" customFormat="1" ht="24" customHeight="1" x14ac:dyDescent="0.2">
      <c r="A5271" s="229" t="str">
        <f t="shared" si="1578"/>
        <v/>
      </c>
      <c r="B5271" s="227" t="str">
        <f t="shared" si="1579"/>
        <v/>
      </c>
      <c r="C5271" s="228"/>
      <c r="D5271" s="229" t="str">
        <f t="shared" si="1580"/>
        <v/>
      </c>
      <c r="E5271" s="230"/>
      <c r="F5271" s="231">
        <f t="shared" si="1581"/>
        <v>0</v>
      </c>
      <c r="G5271" s="296">
        <f t="shared" si="1582"/>
        <v>0</v>
      </c>
    </row>
    <row r="5272" spans="1:7" s="232" customFormat="1" ht="24" customHeight="1" x14ac:dyDescent="0.2">
      <c r="A5272" s="229" t="str">
        <f t="shared" si="1578"/>
        <v/>
      </c>
      <c r="B5272" s="227" t="str">
        <f t="shared" si="1579"/>
        <v/>
      </c>
      <c r="C5272" s="228"/>
      <c r="D5272" s="229" t="str">
        <f t="shared" si="1580"/>
        <v/>
      </c>
      <c r="E5272" s="230"/>
      <c r="F5272" s="231">
        <f t="shared" si="1581"/>
        <v>0</v>
      </c>
      <c r="G5272" s="296">
        <f t="shared" si="1582"/>
        <v>0</v>
      </c>
    </row>
    <row r="5273" spans="1:7" s="232" customFormat="1" ht="24" customHeight="1" x14ac:dyDescent="0.2">
      <c r="A5273" s="229" t="str">
        <f t="shared" si="1578"/>
        <v/>
      </c>
      <c r="B5273" s="227" t="str">
        <f t="shared" si="1579"/>
        <v/>
      </c>
      <c r="C5273" s="228"/>
      <c r="D5273" s="229" t="str">
        <f t="shared" si="1580"/>
        <v/>
      </c>
      <c r="E5273" s="230"/>
      <c r="F5273" s="231">
        <f t="shared" si="1581"/>
        <v>0</v>
      </c>
      <c r="G5273" s="296">
        <f t="shared" si="1582"/>
        <v>0</v>
      </c>
    </row>
    <row r="5274" spans="1:7" s="232" customFormat="1" ht="24" customHeight="1" x14ac:dyDescent="0.2">
      <c r="A5274" s="229" t="str">
        <f t="shared" si="1578"/>
        <v/>
      </c>
      <c r="B5274" s="227" t="str">
        <f t="shared" si="1579"/>
        <v/>
      </c>
      <c r="C5274" s="228"/>
      <c r="D5274" s="229" t="str">
        <f t="shared" si="1580"/>
        <v/>
      </c>
      <c r="E5274" s="230"/>
      <c r="F5274" s="231">
        <f t="shared" si="1581"/>
        <v>0</v>
      </c>
      <c r="G5274" s="296">
        <f t="shared" si="1582"/>
        <v>0</v>
      </c>
    </row>
    <row r="5275" spans="1:7" s="232" customFormat="1" ht="24" customHeight="1" x14ac:dyDescent="0.2">
      <c r="A5275" s="229" t="str">
        <f t="shared" si="1578"/>
        <v/>
      </c>
      <c r="B5275" s="227" t="str">
        <f t="shared" si="1579"/>
        <v/>
      </c>
      <c r="C5275" s="228"/>
      <c r="D5275" s="229" t="str">
        <f t="shared" si="1580"/>
        <v/>
      </c>
      <c r="E5275" s="230"/>
      <c r="F5275" s="231">
        <f t="shared" si="1581"/>
        <v>0</v>
      </c>
      <c r="G5275" s="296">
        <f t="shared" si="1582"/>
        <v>0</v>
      </c>
    </row>
    <row r="5276" spans="1:7" s="232" customFormat="1" ht="24" customHeight="1" x14ac:dyDescent="0.2">
      <c r="A5276" s="229" t="str">
        <f t="shared" si="1578"/>
        <v/>
      </c>
      <c r="B5276" s="227" t="str">
        <f t="shared" si="1579"/>
        <v/>
      </c>
      <c r="C5276" s="228"/>
      <c r="D5276" s="229" t="str">
        <f t="shared" si="1580"/>
        <v/>
      </c>
      <c r="E5276" s="230"/>
      <c r="F5276" s="231">
        <f t="shared" si="1581"/>
        <v>0</v>
      </c>
      <c r="G5276" s="296">
        <f t="shared" si="1582"/>
        <v>0</v>
      </c>
    </row>
    <row r="5277" spans="1:7" ht="24" customHeight="1" x14ac:dyDescent="0.2">
      <c r="A5277" s="297"/>
      <c r="B5277" s="97"/>
      <c r="C5277" s="97"/>
      <c r="D5277" s="103"/>
      <c r="E5277" s="104"/>
      <c r="F5277" s="368" t="s">
        <v>31</v>
      </c>
      <c r="G5277" s="298">
        <f>SUBTOTAL(9,G5263:G5276)</f>
        <v>0</v>
      </c>
    </row>
    <row r="5278" spans="1:7" ht="24" customHeight="1" x14ac:dyDescent="0.2">
      <c r="A5278" s="297"/>
      <c r="B5278" s="97"/>
      <c r="C5278" s="366" t="s">
        <v>605</v>
      </c>
      <c r="D5278" s="103"/>
      <c r="E5278" s="104"/>
      <c r="F5278" s="105"/>
      <c r="G5278" s="299"/>
    </row>
    <row r="5279" spans="1:7" s="232" customFormat="1" ht="24" customHeight="1" x14ac:dyDescent="0.2">
      <c r="A5279" s="229" t="str">
        <f t="shared" ref="A5279:A5286" si="1583">IFERROR(VLOOKUP(C5279,Tabla_Insumos,4,FALSE),"")</f>
        <v/>
      </c>
      <c r="B5279" s="227">
        <f t="shared" ref="B5279:B5286" si="1584">IFERROR(VLOOKUP(A5279,Tabla_Indices,5,FALSE),"")</f>
        <v>0</v>
      </c>
      <c r="C5279" s="228"/>
      <c r="D5279" s="229" t="str">
        <f t="shared" ref="D5279:D5286" si="1585">IFERROR(VLOOKUP(C5279,Tabla_Insumos,2,FALSE),"")</f>
        <v/>
      </c>
      <c r="E5279" s="230"/>
      <c r="F5279" s="231">
        <f t="shared" ref="F5279:F5286" si="1586">IFERROR(VLOOKUP(C5279,Tabla_Insumos,3,FALSE),0)</f>
        <v>0</v>
      </c>
      <c r="G5279" s="296">
        <f>ROUND(E5279*F5279,2)</f>
        <v>0</v>
      </c>
    </row>
    <row r="5280" spans="1:7" s="232" customFormat="1" ht="24" customHeight="1" x14ac:dyDescent="0.2">
      <c r="A5280" s="229" t="str">
        <f t="shared" si="1583"/>
        <v/>
      </c>
      <c r="B5280" s="227">
        <f t="shared" si="1584"/>
        <v>0</v>
      </c>
      <c r="C5280" s="228"/>
      <c r="D5280" s="229" t="str">
        <f t="shared" si="1585"/>
        <v/>
      </c>
      <c r="E5280" s="230"/>
      <c r="F5280" s="231">
        <f t="shared" si="1586"/>
        <v>0</v>
      </c>
      <c r="G5280" s="296">
        <f>ROUND(E5280*F5280,2)</f>
        <v>0</v>
      </c>
    </row>
    <row r="5281" spans="1:7" s="232" customFormat="1" ht="24" customHeight="1" x14ac:dyDescent="0.2">
      <c r="A5281" s="229" t="str">
        <f t="shared" si="1583"/>
        <v/>
      </c>
      <c r="B5281" s="227">
        <f t="shared" si="1584"/>
        <v>0</v>
      </c>
      <c r="C5281" s="228"/>
      <c r="D5281" s="229" t="str">
        <f t="shared" si="1585"/>
        <v/>
      </c>
      <c r="E5281" s="230"/>
      <c r="F5281" s="231">
        <f t="shared" si="1586"/>
        <v>0</v>
      </c>
      <c r="G5281" s="296">
        <f t="shared" ref="G5281:G5286" si="1587">ROUND(E5281*F5281,2)</f>
        <v>0</v>
      </c>
    </row>
    <row r="5282" spans="1:7" s="232" customFormat="1" ht="24" customHeight="1" x14ac:dyDescent="0.2">
      <c r="A5282" s="229" t="str">
        <f t="shared" si="1583"/>
        <v/>
      </c>
      <c r="B5282" s="227">
        <f t="shared" si="1584"/>
        <v>0</v>
      </c>
      <c r="C5282" s="228"/>
      <c r="D5282" s="229" t="str">
        <f t="shared" si="1585"/>
        <v/>
      </c>
      <c r="E5282" s="230"/>
      <c r="F5282" s="231">
        <f t="shared" si="1586"/>
        <v>0</v>
      </c>
      <c r="G5282" s="296">
        <f t="shared" si="1587"/>
        <v>0</v>
      </c>
    </row>
    <row r="5283" spans="1:7" s="232" customFormat="1" ht="24" customHeight="1" x14ac:dyDescent="0.2">
      <c r="A5283" s="229" t="str">
        <f t="shared" si="1583"/>
        <v/>
      </c>
      <c r="B5283" s="227">
        <f t="shared" si="1584"/>
        <v>0</v>
      </c>
      <c r="C5283" s="228"/>
      <c r="D5283" s="229" t="str">
        <f t="shared" si="1585"/>
        <v/>
      </c>
      <c r="E5283" s="230"/>
      <c r="F5283" s="231">
        <f t="shared" si="1586"/>
        <v>0</v>
      </c>
      <c r="G5283" s="296">
        <f t="shared" si="1587"/>
        <v>0</v>
      </c>
    </row>
    <row r="5284" spans="1:7" s="232" customFormat="1" ht="24" customHeight="1" x14ac:dyDescent="0.2">
      <c r="A5284" s="229" t="str">
        <f t="shared" si="1583"/>
        <v/>
      </c>
      <c r="B5284" s="227">
        <f t="shared" si="1584"/>
        <v>0</v>
      </c>
      <c r="C5284" s="228"/>
      <c r="D5284" s="229" t="str">
        <f t="shared" si="1585"/>
        <v/>
      </c>
      <c r="E5284" s="230"/>
      <c r="F5284" s="231">
        <f t="shared" si="1586"/>
        <v>0</v>
      </c>
      <c r="G5284" s="296">
        <f t="shared" si="1587"/>
        <v>0</v>
      </c>
    </row>
    <row r="5285" spans="1:7" s="232" customFormat="1" ht="24" customHeight="1" x14ac:dyDescent="0.2">
      <c r="A5285" s="229" t="str">
        <f t="shared" si="1583"/>
        <v/>
      </c>
      <c r="B5285" s="227">
        <f t="shared" si="1584"/>
        <v>0</v>
      </c>
      <c r="C5285" s="228"/>
      <c r="D5285" s="229" t="str">
        <f t="shared" si="1585"/>
        <v/>
      </c>
      <c r="E5285" s="230"/>
      <c r="F5285" s="231">
        <f t="shared" si="1586"/>
        <v>0</v>
      </c>
      <c r="G5285" s="296">
        <f t="shared" si="1587"/>
        <v>0</v>
      </c>
    </row>
    <row r="5286" spans="1:7" s="232" customFormat="1" ht="24" customHeight="1" x14ac:dyDescent="0.2">
      <c r="A5286" s="229" t="str">
        <f t="shared" si="1583"/>
        <v/>
      </c>
      <c r="B5286" s="227">
        <f t="shared" si="1584"/>
        <v>0</v>
      </c>
      <c r="C5286" s="228"/>
      <c r="D5286" s="229" t="str">
        <f t="shared" si="1585"/>
        <v/>
      </c>
      <c r="E5286" s="230"/>
      <c r="F5286" s="231">
        <f t="shared" si="1586"/>
        <v>0</v>
      </c>
      <c r="G5286" s="296">
        <f t="shared" si="1587"/>
        <v>0</v>
      </c>
    </row>
    <row r="5287" spans="1:7" ht="24" customHeight="1" x14ac:dyDescent="0.2">
      <c r="A5287" s="297"/>
      <c r="B5287" s="97"/>
      <c r="C5287" s="97"/>
      <c r="D5287" s="103"/>
      <c r="E5287" s="104"/>
      <c r="F5287" s="368" t="s">
        <v>32</v>
      </c>
      <c r="G5287" s="298">
        <f>SUBTOTAL(9,G5279:G5286)</f>
        <v>0</v>
      </c>
    </row>
    <row r="5288" spans="1:7" ht="24" customHeight="1" x14ac:dyDescent="0.2">
      <c r="A5288" s="297"/>
      <c r="B5288" s="97"/>
      <c r="C5288" s="366" t="s">
        <v>606</v>
      </c>
      <c r="D5288" s="103"/>
      <c r="E5288" s="104"/>
      <c r="F5288" s="105"/>
      <c r="G5288" s="299"/>
    </row>
    <row r="5289" spans="1:7" s="232" customFormat="1" ht="24" customHeight="1" x14ac:dyDescent="0.2">
      <c r="A5289" s="229" t="str">
        <f t="shared" ref="A5289:A5297" si="1588">IFERROR(VLOOKUP(C5289,Tabla_Insumos,4,FALSE),"")</f>
        <v/>
      </c>
      <c r="B5289" s="227" t="str">
        <f t="shared" ref="B5289:B5297" si="1589">IFERROR(VLOOKUP(C5289,Tabla_Insumos,5,FALSE),"")</f>
        <v/>
      </c>
      <c r="C5289" s="228"/>
      <c r="D5289" s="229" t="str">
        <f t="shared" ref="D5289:D5297" si="1590">IFERROR(VLOOKUP(C5289,Tabla_Insumos,2,FALSE),"")</f>
        <v/>
      </c>
      <c r="E5289" s="230"/>
      <c r="F5289" s="231">
        <f t="shared" ref="F5289:F5297" si="1591">IFERROR(VLOOKUP(C5289,Tabla_Insumos,3,FALSE),0)</f>
        <v>0</v>
      </c>
      <c r="G5289" s="296">
        <f t="shared" ref="G5289:G5297" si="1592">ROUND(E5289*F5289,2)</f>
        <v>0</v>
      </c>
    </row>
    <row r="5290" spans="1:7" s="232" customFormat="1" ht="24" customHeight="1" x14ac:dyDescent="0.2">
      <c r="A5290" s="229" t="str">
        <f t="shared" si="1588"/>
        <v/>
      </c>
      <c r="B5290" s="227" t="str">
        <f t="shared" si="1589"/>
        <v/>
      </c>
      <c r="C5290" s="228"/>
      <c r="D5290" s="229" t="str">
        <f t="shared" si="1590"/>
        <v/>
      </c>
      <c r="E5290" s="230"/>
      <c r="F5290" s="231">
        <f t="shared" si="1591"/>
        <v>0</v>
      </c>
      <c r="G5290" s="296">
        <f t="shared" si="1592"/>
        <v>0</v>
      </c>
    </row>
    <row r="5291" spans="1:7" s="232" customFormat="1" ht="24" customHeight="1" x14ac:dyDescent="0.2">
      <c r="A5291" s="229" t="str">
        <f t="shared" si="1588"/>
        <v/>
      </c>
      <c r="B5291" s="227" t="str">
        <f t="shared" si="1589"/>
        <v/>
      </c>
      <c r="C5291" s="228"/>
      <c r="D5291" s="229" t="str">
        <f t="shared" si="1590"/>
        <v/>
      </c>
      <c r="E5291" s="230"/>
      <c r="F5291" s="231">
        <f t="shared" si="1591"/>
        <v>0</v>
      </c>
      <c r="G5291" s="296">
        <f t="shared" si="1592"/>
        <v>0</v>
      </c>
    </row>
    <row r="5292" spans="1:7" s="232" customFormat="1" ht="24" customHeight="1" x14ac:dyDescent="0.2">
      <c r="A5292" s="229" t="str">
        <f t="shared" si="1588"/>
        <v/>
      </c>
      <c r="B5292" s="227" t="str">
        <f t="shared" si="1589"/>
        <v/>
      </c>
      <c r="C5292" s="228"/>
      <c r="D5292" s="229" t="str">
        <f t="shared" si="1590"/>
        <v/>
      </c>
      <c r="E5292" s="230"/>
      <c r="F5292" s="231">
        <f t="shared" si="1591"/>
        <v>0</v>
      </c>
      <c r="G5292" s="296">
        <f t="shared" si="1592"/>
        <v>0</v>
      </c>
    </row>
    <row r="5293" spans="1:7" s="232" customFormat="1" ht="24" customHeight="1" x14ac:dyDescent="0.2">
      <c r="A5293" s="229" t="str">
        <f t="shared" si="1588"/>
        <v/>
      </c>
      <c r="B5293" s="227" t="str">
        <f t="shared" si="1589"/>
        <v/>
      </c>
      <c r="C5293" s="228"/>
      <c r="D5293" s="229" t="str">
        <f t="shared" si="1590"/>
        <v/>
      </c>
      <c r="E5293" s="230"/>
      <c r="F5293" s="231">
        <f t="shared" si="1591"/>
        <v>0</v>
      </c>
      <c r="G5293" s="296">
        <f t="shared" si="1592"/>
        <v>0</v>
      </c>
    </row>
    <row r="5294" spans="1:7" s="232" customFormat="1" ht="24" customHeight="1" x14ac:dyDescent="0.2">
      <c r="A5294" s="229" t="str">
        <f t="shared" si="1588"/>
        <v/>
      </c>
      <c r="B5294" s="227" t="str">
        <f t="shared" si="1589"/>
        <v/>
      </c>
      <c r="C5294" s="228"/>
      <c r="D5294" s="229" t="str">
        <f t="shared" si="1590"/>
        <v/>
      </c>
      <c r="E5294" s="230"/>
      <c r="F5294" s="231">
        <f t="shared" si="1591"/>
        <v>0</v>
      </c>
      <c r="G5294" s="296">
        <f t="shared" si="1592"/>
        <v>0</v>
      </c>
    </row>
    <row r="5295" spans="1:7" s="232" customFormat="1" ht="24" customHeight="1" x14ac:dyDescent="0.2">
      <c r="A5295" s="229" t="str">
        <f t="shared" si="1588"/>
        <v/>
      </c>
      <c r="B5295" s="227" t="str">
        <f t="shared" si="1589"/>
        <v/>
      </c>
      <c r="C5295" s="228"/>
      <c r="D5295" s="229" t="str">
        <f t="shared" si="1590"/>
        <v/>
      </c>
      <c r="E5295" s="230"/>
      <c r="F5295" s="231">
        <f t="shared" si="1591"/>
        <v>0</v>
      </c>
      <c r="G5295" s="296">
        <f t="shared" si="1592"/>
        <v>0</v>
      </c>
    </row>
    <row r="5296" spans="1:7" s="232" customFormat="1" ht="24" customHeight="1" x14ac:dyDescent="0.2">
      <c r="A5296" s="229" t="str">
        <f t="shared" si="1588"/>
        <v/>
      </c>
      <c r="B5296" s="227" t="str">
        <f t="shared" si="1589"/>
        <v/>
      </c>
      <c r="C5296" s="228"/>
      <c r="D5296" s="229" t="str">
        <f t="shared" si="1590"/>
        <v/>
      </c>
      <c r="E5296" s="230"/>
      <c r="F5296" s="231">
        <f t="shared" si="1591"/>
        <v>0</v>
      </c>
      <c r="G5296" s="296">
        <f t="shared" si="1592"/>
        <v>0</v>
      </c>
    </row>
    <row r="5297" spans="1:123" s="232" customFormat="1" ht="24" customHeight="1" x14ac:dyDescent="0.2">
      <c r="A5297" s="229" t="str">
        <f t="shared" si="1588"/>
        <v/>
      </c>
      <c r="B5297" s="227" t="str">
        <f t="shared" si="1589"/>
        <v/>
      </c>
      <c r="C5297" s="228"/>
      <c r="D5297" s="229" t="str">
        <f t="shared" si="1590"/>
        <v/>
      </c>
      <c r="E5297" s="230"/>
      <c r="F5297" s="231">
        <f t="shared" si="1591"/>
        <v>0</v>
      </c>
      <c r="G5297" s="296">
        <f t="shared" si="1592"/>
        <v>0</v>
      </c>
    </row>
    <row r="5298" spans="1:123" ht="24" customHeight="1" x14ac:dyDescent="0.2">
      <c r="A5298" s="300"/>
      <c r="B5298" s="103"/>
      <c r="C5298" s="97"/>
      <c r="D5298" s="103"/>
      <c r="E5298" s="104"/>
      <c r="F5298" s="368" t="s">
        <v>33</v>
      </c>
      <c r="G5298" s="298">
        <f>SUBTOTAL(9,G5289:G5297)</f>
        <v>0</v>
      </c>
    </row>
    <row r="5299" spans="1:123" ht="24" customHeight="1" x14ac:dyDescent="0.2">
      <c r="A5299" s="301"/>
      <c r="B5299" s="103"/>
      <c r="C5299" s="97"/>
      <c r="D5299" s="103"/>
      <c r="E5299" s="104"/>
      <c r="F5299" s="105"/>
      <c r="G5299" s="299"/>
    </row>
    <row r="5300" spans="1:123" ht="24" customHeight="1" x14ac:dyDescent="0.2">
      <c r="A5300" s="302" t="str">
        <f>B5258</f>
        <v/>
      </c>
      <c r="B5300" s="303" t="str">
        <f>C5258</f>
        <v/>
      </c>
      <c r="C5300" s="111"/>
      <c r="D5300" s="111" t="s">
        <v>34</v>
      </c>
      <c r="E5300" s="112"/>
      <c r="F5300" s="305" t="s">
        <v>35</v>
      </c>
      <c r="G5300" s="304">
        <f>SUBTOTAL(9,G5263:G5299)</f>
        <v>0</v>
      </c>
    </row>
    <row r="5302" spans="1:123" ht="24" customHeight="1" x14ac:dyDescent="0.2">
      <c r="A5302" s="284" t="s">
        <v>37</v>
      </c>
      <c r="B5302" s="285"/>
      <c r="C5302" s="285"/>
      <c r="D5302" s="285"/>
      <c r="E5302" s="285"/>
      <c r="F5302" s="285"/>
      <c r="G5302" s="286"/>
    </row>
    <row r="5303" spans="1:123" ht="24" customHeight="1" x14ac:dyDescent="0.2">
      <c r="A5303" s="287" t="s">
        <v>602</v>
      </c>
      <c r="B5303" s="99" t="str">
        <f>Comitente</f>
        <v>DIRECCION PROVINCIAL REDES DE GAS</v>
      </c>
      <c r="C5303" s="94"/>
      <c r="D5303" s="100"/>
      <c r="E5303" s="100"/>
      <c r="F5303" s="101"/>
      <c r="G5303" s="288"/>
    </row>
    <row r="5304" spans="1:123" ht="24" customHeight="1" x14ac:dyDescent="0.2">
      <c r="A5304" s="287" t="s">
        <v>603</v>
      </c>
      <c r="B5304" s="99">
        <f>Contratista</f>
        <v>0</v>
      </c>
      <c r="C5304" s="95"/>
      <c r="D5304" s="95"/>
      <c r="E5304" s="95"/>
      <c r="F5304" s="102"/>
      <c r="G5304" s="289"/>
    </row>
    <row r="5305" spans="1:123" ht="24" customHeight="1" x14ac:dyDescent="0.2">
      <c r="A5305" s="287" t="s">
        <v>24</v>
      </c>
      <c r="B5305" s="99" t="str">
        <f>Obra</f>
        <v>“SERVICIO de MANTENIMIENTO de las INSTALACIONES de GAS en los ESTABLECIMIENTOS EDUCATIVOS”</v>
      </c>
      <c r="C5305" s="95"/>
      <c r="D5305" s="95"/>
      <c r="E5305" s="95"/>
      <c r="F5305" s="102" t="s">
        <v>38</v>
      </c>
      <c r="G5305" s="290">
        <f>Fecha_Base</f>
        <v>0</v>
      </c>
    </row>
    <row r="5306" spans="1:123" ht="24" customHeight="1" x14ac:dyDescent="0.2">
      <c r="A5306" s="291" t="s">
        <v>601</v>
      </c>
      <c r="B5306" s="96" t="str">
        <f>Ubicación</f>
        <v>DEPARTAMENTO JACHAL A</v>
      </c>
      <c r="C5306" s="96"/>
      <c r="D5306" s="103"/>
      <c r="E5306" s="104"/>
      <c r="F5306" s="105"/>
      <c r="G5306" s="292"/>
    </row>
    <row r="5307" spans="1:123" ht="24" customHeight="1" x14ac:dyDescent="0.2">
      <c r="A5307" s="291" t="s">
        <v>39</v>
      </c>
      <c r="B5307" s="106" t="str">
        <f>IFERROR(VALUE(LEFT(B5308,FIND(".",B5308)-1)),"")</f>
        <v/>
      </c>
      <c r="C5307" s="97" t="str">
        <f>IFERROR(VLOOKUP(B5307,Tabla_CyP,2,FALSE),"")</f>
        <v/>
      </c>
      <c r="D5307" s="97"/>
      <c r="E5307" s="104"/>
      <c r="F5307" s="105"/>
      <c r="G5307" s="292"/>
    </row>
    <row r="5308" spans="1:123" ht="24" customHeight="1" x14ac:dyDescent="0.2">
      <c r="A5308" s="291" t="s">
        <v>25</v>
      </c>
      <c r="B5308" s="107" t="str">
        <f>IFERROR(VLOOKUP(COUNTIF($A$1:A5308,"ANALISIS DE PRECIOS"),Tabla_NumeroItem,2,FALSE),"")</f>
        <v/>
      </c>
      <c r="C5308" s="97" t="str">
        <f>IFERROR(VLOOKUP(B5308,Tabla_CyP,2,FALSE),"")</f>
        <v/>
      </c>
      <c r="D5308" s="103"/>
      <c r="E5308" s="104"/>
      <c r="F5308" s="102" t="s">
        <v>26</v>
      </c>
      <c r="G5308" s="293" t="str">
        <f>IFERROR(VLOOKUP(B5308,Tabla_CyP,4,FALSE),"")</f>
        <v/>
      </c>
    </row>
    <row r="5309" spans="1:123" ht="24" customHeight="1" x14ac:dyDescent="0.2">
      <c r="A5309" s="291"/>
      <c r="B5309" s="96"/>
      <c r="C5309" s="97"/>
      <c r="D5309" s="103"/>
      <c r="E5309" s="104"/>
      <c r="F5309" s="105"/>
      <c r="G5309" s="292"/>
    </row>
    <row r="5310" spans="1:123" ht="24" customHeight="1" x14ac:dyDescent="0.2">
      <c r="A5310" s="389" t="s">
        <v>507</v>
      </c>
      <c r="B5310" s="390"/>
      <c r="C5310" s="391" t="s">
        <v>0</v>
      </c>
      <c r="D5310" s="391" t="s">
        <v>27</v>
      </c>
      <c r="E5310" s="393" t="s">
        <v>28</v>
      </c>
      <c r="F5310" s="387" t="s">
        <v>29</v>
      </c>
      <c r="G5310" s="387" t="s">
        <v>30</v>
      </c>
    </row>
    <row r="5311" spans="1:123" s="109" customFormat="1" ht="24" customHeight="1" x14ac:dyDescent="0.2">
      <c r="A5311" s="108" t="s">
        <v>508</v>
      </c>
      <c r="B5311" s="108" t="s">
        <v>509</v>
      </c>
      <c r="C5311" s="392"/>
      <c r="D5311" s="392"/>
      <c r="E5311" s="394"/>
      <c r="F5311" s="388"/>
      <c r="G5311" s="388"/>
      <c r="H5311" s="233"/>
      <c r="I5311" s="233"/>
      <c r="J5311" s="233"/>
      <c r="K5311" s="233"/>
      <c r="L5311" s="233"/>
      <c r="M5311" s="233"/>
      <c r="N5311" s="233"/>
      <c r="O5311" s="233"/>
      <c r="P5311" s="233"/>
      <c r="Q5311" s="233"/>
      <c r="R5311" s="233"/>
      <c r="S5311" s="233"/>
      <c r="T5311" s="233"/>
      <c r="U5311" s="233"/>
      <c r="V5311" s="233"/>
      <c r="W5311" s="233"/>
      <c r="X5311" s="233"/>
      <c r="Y5311" s="233"/>
      <c r="Z5311" s="233"/>
      <c r="AA5311" s="233"/>
      <c r="AB5311" s="233"/>
      <c r="AC5311" s="233"/>
      <c r="AD5311" s="233"/>
      <c r="AE5311" s="233"/>
      <c r="AF5311" s="233"/>
      <c r="AG5311" s="233"/>
      <c r="AH5311" s="233"/>
      <c r="AI5311" s="233"/>
      <c r="AJ5311" s="233"/>
      <c r="AK5311" s="233"/>
      <c r="AL5311" s="233"/>
      <c r="AM5311" s="233"/>
      <c r="AN5311" s="233"/>
      <c r="AO5311" s="233"/>
      <c r="AP5311" s="233"/>
      <c r="AQ5311" s="233"/>
      <c r="AR5311" s="233"/>
      <c r="AS5311" s="233"/>
      <c r="AT5311" s="233"/>
      <c r="AU5311" s="233"/>
      <c r="AV5311" s="233"/>
      <c r="AW5311" s="233"/>
      <c r="AX5311" s="233"/>
      <c r="AY5311" s="233"/>
      <c r="AZ5311" s="233"/>
      <c r="BA5311" s="233"/>
      <c r="BB5311" s="233"/>
      <c r="BC5311" s="233"/>
      <c r="BD5311" s="233"/>
      <c r="BE5311" s="233"/>
      <c r="BF5311" s="233"/>
      <c r="BG5311" s="233"/>
      <c r="BH5311" s="233"/>
      <c r="BI5311" s="233"/>
      <c r="BJ5311" s="233"/>
      <c r="BK5311" s="233"/>
      <c r="BL5311" s="233"/>
      <c r="BM5311" s="233"/>
      <c r="BN5311" s="233"/>
      <c r="BO5311" s="233"/>
      <c r="BP5311" s="233"/>
      <c r="BQ5311" s="233"/>
      <c r="BR5311" s="233"/>
      <c r="BS5311" s="233"/>
      <c r="BT5311" s="233"/>
      <c r="BU5311" s="233"/>
      <c r="BV5311" s="233"/>
      <c r="BW5311" s="233"/>
      <c r="BX5311" s="233"/>
      <c r="BY5311" s="233"/>
      <c r="BZ5311" s="233"/>
      <c r="CA5311" s="233"/>
      <c r="CB5311" s="233"/>
      <c r="CC5311" s="233"/>
      <c r="CD5311" s="233"/>
      <c r="CE5311" s="233"/>
      <c r="CF5311" s="233"/>
      <c r="CG5311" s="233"/>
      <c r="CH5311" s="233"/>
      <c r="CI5311" s="233"/>
      <c r="CJ5311" s="233"/>
      <c r="CK5311" s="233"/>
      <c r="CL5311" s="233"/>
      <c r="CM5311" s="233"/>
      <c r="CN5311" s="233"/>
      <c r="CO5311" s="233"/>
      <c r="CP5311" s="233"/>
      <c r="CQ5311" s="233"/>
      <c r="CR5311" s="233"/>
      <c r="CS5311" s="233"/>
      <c r="CT5311" s="233"/>
      <c r="CU5311" s="233"/>
      <c r="CV5311" s="233"/>
      <c r="CW5311" s="233"/>
      <c r="CX5311" s="233"/>
      <c r="CY5311" s="233"/>
      <c r="CZ5311" s="233"/>
      <c r="DA5311" s="233"/>
      <c r="DB5311" s="233"/>
      <c r="DC5311" s="233"/>
      <c r="DD5311" s="233"/>
      <c r="DE5311" s="233"/>
      <c r="DF5311" s="233"/>
      <c r="DG5311" s="233"/>
      <c r="DH5311" s="233"/>
      <c r="DI5311" s="233"/>
      <c r="DJ5311" s="233"/>
      <c r="DK5311" s="233"/>
      <c r="DL5311" s="233"/>
      <c r="DM5311" s="233"/>
      <c r="DN5311" s="233"/>
      <c r="DO5311" s="233"/>
      <c r="DP5311" s="233"/>
      <c r="DQ5311" s="233"/>
      <c r="DR5311" s="233"/>
      <c r="DS5311" s="233"/>
    </row>
    <row r="5312" spans="1:123" ht="24" customHeight="1" x14ac:dyDescent="0.2">
      <c r="A5312" s="369"/>
      <c r="B5312" s="110"/>
      <c r="C5312" s="367" t="s">
        <v>604</v>
      </c>
      <c r="D5312" s="111"/>
      <c r="E5312" s="112"/>
      <c r="F5312" s="113"/>
      <c r="G5312" s="295"/>
    </row>
    <row r="5313" spans="1:7" s="232" customFormat="1" ht="24" customHeight="1" x14ac:dyDescent="0.2">
      <c r="A5313" s="229" t="str">
        <f t="shared" ref="A5313:A5326" si="1593">IFERROR(VLOOKUP(C5313,Tabla_Insumos,4,FALSE),"")</f>
        <v/>
      </c>
      <c r="B5313" s="227" t="str">
        <f t="shared" ref="B5313:B5326" si="1594">IFERROR(VLOOKUP(C5313,Tabla_Insumos,5,FALSE),"")</f>
        <v/>
      </c>
      <c r="C5313" s="228"/>
      <c r="D5313" s="229" t="str">
        <f t="shared" ref="D5313:D5326" si="1595">IFERROR(VLOOKUP(C5313,Tabla_Insumos,2,FALSE),"")</f>
        <v/>
      </c>
      <c r="E5313" s="230"/>
      <c r="F5313" s="231">
        <f t="shared" ref="F5313:F5326" si="1596">IFERROR(VLOOKUP(C5313,Tabla_Insumos,3,FALSE),0)</f>
        <v>0</v>
      </c>
      <c r="G5313" s="296">
        <f>ROUND(E5313*F5313,2)</f>
        <v>0</v>
      </c>
    </row>
    <row r="5314" spans="1:7" s="232" customFormat="1" ht="24" customHeight="1" x14ac:dyDescent="0.2">
      <c r="A5314" s="229" t="str">
        <f t="shared" si="1593"/>
        <v/>
      </c>
      <c r="B5314" s="227" t="str">
        <f t="shared" si="1594"/>
        <v/>
      </c>
      <c r="C5314" s="228"/>
      <c r="D5314" s="229" t="str">
        <f t="shared" si="1595"/>
        <v/>
      </c>
      <c r="E5314" s="230"/>
      <c r="F5314" s="231">
        <f t="shared" si="1596"/>
        <v>0</v>
      </c>
      <c r="G5314" s="296">
        <f t="shared" ref="G5314:G5326" si="1597">ROUND(E5314*F5314,2)</f>
        <v>0</v>
      </c>
    </row>
    <row r="5315" spans="1:7" s="232" customFormat="1" ht="24" customHeight="1" x14ac:dyDescent="0.2">
      <c r="A5315" s="229" t="str">
        <f t="shared" si="1593"/>
        <v/>
      </c>
      <c r="B5315" s="227" t="str">
        <f t="shared" si="1594"/>
        <v/>
      </c>
      <c r="C5315" s="228"/>
      <c r="D5315" s="229" t="str">
        <f t="shared" si="1595"/>
        <v/>
      </c>
      <c r="E5315" s="230"/>
      <c r="F5315" s="231">
        <f t="shared" si="1596"/>
        <v>0</v>
      </c>
      <c r="G5315" s="296">
        <f t="shared" si="1597"/>
        <v>0</v>
      </c>
    </row>
    <row r="5316" spans="1:7" s="232" customFormat="1" ht="24" customHeight="1" x14ac:dyDescent="0.2">
      <c r="A5316" s="229" t="str">
        <f t="shared" si="1593"/>
        <v/>
      </c>
      <c r="B5316" s="227" t="str">
        <f t="shared" si="1594"/>
        <v/>
      </c>
      <c r="C5316" s="228"/>
      <c r="D5316" s="229" t="str">
        <f t="shared" si="1595"/>
        <v/>
      </c>
      <c r="E5316" s="230"/>
      <c r="F5316" s="231">
        <f t="shared" si="1596"/>
        <v>0</v>
      </c>
      <c r="G5316" s="296">
        <f t="shared" si="1597"/>
        <v>0</v>
      </c>
    </row>
    <row r="5317" spans="1:7" s="232" customFormat="1" ht="24" customHeight="1" x14ac:dyDescent="0.2">
      <c r="A5317" s="229" t="str">
        <f t="shared" si="1593"/>
        <v/>
      </c>
      <c r="B5317" s="227" t="str">
        <f t="shared" si="1594"/>
        <v/>
      </c>
      <c r="C5317" s="228"/>
      <c r="D5317" s="229" t="str">
        <f t="shared" si="1595"/>
        <v/>
      </c>
      <c r="E5317" s="230"/>
      <c r="F5317" s="231">
        <f t="shared" si="1596"/>
        <v>0</v>
      </c>
      <c r="G5317" s="296">
        <f t="shared" si="1597"/>
        <v>0</v>
      </c>
    </row>
    <row r="5318" spans="1:7" s="232" customFormat="1" ht="24" customHeight="1" x14ac:dyDescent="0.2">
      <c r="A5318" s="229" t="str">
        <f t="shared" si="1593"/>
        <v/>
      </c>
      <c r="B5318" s="227" t="str">
        <f t="shared" si="1594"/>
        <v/>
      </c>
      <c r="C5318" s="228"/>
      <c r="D5318" s="229" t="str">
        <f t="shared" si="1595"/>
        <v/>
      </c>
      <c r="E5318" s="230"/>
      <c r="F5318" s="231">
        <f t="shared" si="1596"/>
        <v>0</v>
      </c>
      <c r="G5318" s="296">
        <f t="shared" si="1597"/>
        <v>0</v>
      </c>
    </row>
    <row r="5319" spans="1:7" s="232" customFormat="1" ht="24" customHeight="1" x14ac:dyDescent="0.2">
      <c r="A5319" s="229" t="str">
        <f t="shared" si="1593"/>
        <v/>
      </c>
      <c r="B5319" s="227" t="str">
        <f t="shared" si="1594"/>
        <v/>
      </c>
      <c r="C5319" s="228"/>
      <c r="D5319" s="229" t="str">
        <f t="shared" si="1595"/>
        <v/>
      </c>
      <c r="E5319" s="230"/>
      <c r="F5319" s="231">
        <f t="shared" si="1596"/>
        <v>0</v>
      </c>
      <c r="G5319" s="296">
        <f t="shared" si="1597"/>
        <v>0</v>
      </c>
    </row>
    <row r="5320" spans="1:7" s="232" customFormat="1" ht="24" customHeight="1" x14ac:dyDescent="0.2">
      <c r="A5320" s="229" t="str">
        <f t="shared" si="1593"/>
        <v/>
      </c>
      <c r="B5320" s="227" t="str">
        <f t="shared" si="1594"/>
        <v/>
      </c>
      <c r="C5320" s="228"/>
      <c r="D5320" s="229" t="str">
        <f t="shared" si="1595"/>
        <v/>
      </c>
      <c r="E5320" s="230"/>
      <c r="F5320" s="231">
        <f t="shared" si="1596"/>
        <v>0</v>
      </c>
      <c r="G5320" s="296">
        <f t="shared" si="1597"/>
        <v>0</v>
      </c>
    </row>
    <row r="5321" spans="1:7" s="232" customFormat="1" ht="24" customHeight="1" x14ac:dyDescent="0.2">
      <c r="A5321" s="229" t="str">
        <f t="shared" si="1593"/>
        <v/>
      </c>
      <c r="B5321" s="227" t="str">
        <f t="shared" si="1594"/>
        <v/>
      </c>
      <c r="C5321" s="228"/>
      <c r="D5321" s="229" t="str">
        <f t="shared" si="1595"/>
        <v/>
      </c>
      <c r="E5321" s="230"/>
      <c r="F5321" s="231">
        <f t="shared" si="1596"/>
        <v>0</v>
      </c>
      <c r="G5321" s="296">
        <f t="shared" si="1597"/>
        <v>0</v>
      </c>
    </row>
    <row r="5322" spans="1:7" s="232" customFormat="1" ht="24" customHeight="1" x14ac:dyDescent="0.2">
      <c r="A5322" s="229" t="str">
        <f t="shared" si="1593"/>
        <v/>
      </c>
      <c r="B5322" s="227" t="str">
        <f t="shared" si="1594"/>
        <v/>
      </c>
      <c r="C5322" s="228"/>
      <c r="D5322" s="229" t="str">
        <f t="shared" si="1595"/>
        <v/>
      </c>
      <c r="E5322" s="230"/>
      <c r="F5322" s="231">
        <f t="shared" si="1596"/>
        <v>0</v>
      </c>
      <c r="G5322" s="296">
        <f t="shared" si="1597"/>
        <v>0</v>
      </c>
    </row>
    <row r="5323" spans="1:7" s="232" customFormat="1" ht="24" customHeight="1" x14ac:dyDescent="0.2">
      <c r="A5323" s="229" t="str">
        <f t="shared" si="1593"/>
        <v/>
      </c>
      <c r="B5323" s="227" t="str">
        <f t="shared" si="1594"/>
        <v/>
      </c>
      <c r="C5323" s="228"/>
      <c r="D5323" s="229" t="str">
        <f t="shared" si="1595"/>
        <v/>
      </c>
      <c r="E5323" s="230"/>
      <c r="F5323" s="231">
        <f t="shared" si="1596"/>
        <v>0</v>
      </c>
      <c r="G5323" s="296">
        <f t="shared" si="1597"/>
        <v>0</v>
      </c>
    </row>
    <row r="5324" spans="1:7" s="232" customFormat="1" ht="24" customHeight="1" x14ac:dyDescent="0.2">
      <c r="A5324" s="229" t="str">
        <f t="shared" si="1593"/>
        <v/>
      </c>
      <c r="B5324" s="227" t="str">
        <f t="shared" si="1594"/>
        <v/>
      </c>
      <c r="C5324" s="228"/>
      <c r="D5324" s="229" t="str">
        <f t="shared" si="1595"/>
        <v/>
      </c>
      <c r="E5324" s="230"/>
      <c r="F5324" s="231">
        <f t="shared" si="1596"/>
        <v>0</v>
      </c>
      <c r="G5324" s="296">
        <f t="shared" si="1597"/>
        <v>0</v>
      </c>
    </row>
    <row r="5325" spans="1:7" s="232" customFormat="1" ht="24" customHeight="1" x14ac:dyDescent="0.2">
      <c r="A5325" s="229" t="str">
        <f t="shared" si="1593"/>
        <v/>
      </c>
      <c r="B5325" s="227" t="str">
        <f t="shared" si="1594"/>
        <v/>
      </c>
      <c r="C5325" s="228"/>
      <c r="D5325" s="229" t="str">
        <f t="shared" si="1595"/>
        <v/>
      </c>
      <c r="E5325" s="230"/>
      <c r="F5325" s="231">
        <f t="shared" si="1596"/>
        <v>0</v>
      </c>
      <c r="G5325" s="296">
        <f t="shared" si="1597"/>
        <v>0</v>
      </c>
    </row>
    <row r="5326" spans="1:7" s="232" customFormat="1" ht="24" customHeight="1" x14ac:dyDescent="0.2">
      <c r="A5326" s="229" t="str">
        <f t="shared" si="1593"/>
        <v/>
      </c>
      <c r="B5326" s="227" t="str">
        <f t="shared" si="1594"/>
        <v/>
      </c>
      <c r="C5326" s="228"/>
      <c r="D5326" s="229" t="str">
        <f t="shared" si="1595"/>
        <v/>
      </c>
      <c r="E5326" s="230"/>
      <c r="F5326" s="231">
        <f t="shared" si="1596"/>
        <v>0</v>
      </c>
      <c r="G5326" s="296">
        <f t="shared" si="1597"/>
        <v>0</v>
      </c>
    </row>
    <row r="5327" spans="1:7" ht="24" customHeight="1" x14ac:dyDescent="0.2">
      <c r="A5327" s="297"/>
      <c r="B5327" s="97"/>
      <c r="C5327" s="97"/>
      <c r="D5327" s="103"/>
      <c r="E5327" s="104"/>
      <c r="F5327" s="368" t="s">
        <v>31</v>
      </c>
      <c r="G5327" s="298">
        <f>SUBTOTAL(9,G5313:G5326)</f>
        <v>0</v>
      </c>
    </row>
    <row r="5328" spans="1:7" ht="24" customHeight="1" x14ac:dyDescent="0.2">
      <c r="A5328" s="297"/>
      <c r="B5328" s="97"/>
      <c r="C5328" s="366" t="s">
        <v>605</v>
      </c>
      <c r="D5328" s="103"/>
      <c r="E5328" s="104"/>
      <c r="F5328" s="105"/>
      <c r="G5328" s="299"/>
    </row>
    <row r="5329" spans="1:7" s="232" customFormat="1" ht="24" customHeight="1" x14ac:dyDescent="0.2">
      <c r="A5329" s="229" t="str">
        <f t="shared" ref="A5329:A5336" si="1598">IFERROR(VLOOKUP(C5329,Tabla_Insumos,4,FALSE),"")</f>
        <v/>
      </c>
      <c r="B5329" s="227">
        <f t="shared" ref="B5329:B5336" si="1599">IFERROR(VLOOKUP(A5329,Tabla_Indices,5,FALSE),"")</f>
        <v>0</v>
      </c>
      <c r="C5329" s="228"/>
      <c r="D5329" s="229" t="str">
        <f t="shared" ref="D5329:D5336" si="1600">IFERROR(VLOOKUP(C5329,Tabla_Insumos,2,FALSE),"")</f>
        <v/>
      </c>
      <c r="E5329" s="230"/>
      <c r="F5329" s="231">
        <f t="shared" ref="F5329:F5336" si="1601">IFERROR(VLOOKUP(C5329,Tabla_Insumos,3,FALSE),0)</f>
        <v>0</v>
      </c>
      <c r="G5329" s="296">
        <f>ROUND(E5329*F5329,2)</f>
        <v>0</v>
      </c>
    </row>
    <row r="5330" spans="1:7" s="232" customFormat="1" ht="24" customHeight="1" x14ac:dyDescent="0.2">
      <c r="A5330" s="229" t="str">
        <f t="shared" si="1598"/>
        <v/>
      </c>
      <c r="B5330" s="227">
        <f t="shared" si="1599"/>
        <v>0</v>
      </c>
      <c r="C5330" s="228"/>
      <c r="D5330" s="229" t="str">
        <f t="shared" si="1600"/>
        <v/>
      </c>
      <c r="E5330" s="230"/>
      <c r="F5330" s="231">
        <f t="shared" si="1601"/>
        <v>0</v>
      </c>
      <c r="G5330" s="296">
        <f>ROUND(E5330*F5330,2)</f>
        <v>0</v>
      </c>
    </row>
    <row r="5331" spans="1:7" s="232" customFormat="1" ht="24" customHeight="1" x14ac:dyDescent="0.2">
      <c r="A5331" s="229" t="str">
        <f t="shared" si="1598"/>
        <v/>
      </c>
      <c r="B5331" s="227">
        <f t="shared" si="1599"/>
        <v>0</v>
      </c>
      <c r="C5331" s="228"/>
      <c r="D5331" s="229" t="str">
        <f t="shared" si="1600"/>
        <v/>
      </c>
      <c r="E5331" s="230"/>
      <c r="F5331" s="231">
        <f t="shared" si="1601"/>
        <v>0</v>
      </c>
      <c r="G5331" s="296">
        <f t="shared" ref="G5331:G5336" si="1602">ROUND(E5331*F5331,2)</f>
        <v>0</v>
      </c>
    </row>
    <row r="5332" spans="1:7" s="232" customFormat="1" ht="24" customHeight="1" x14ac:dyDescent="0.2">
      <c r="A5332" s="229" t="str">
        <f t="shared" si="1598"/>
        <v/>
      </c>
      <c r="B5332" s="227">
        <f t="shared" si="1599"/>
        <v>0</v>
      </c>
      <c r="C5332" s="228"/>
      <c r="D5332" s="229" t="str">
        <f t="shared" si="1600"/>
        <v/>
      </c>
      <c r="E5332" s="230"/>
      <c r="F5332" s="231">
        <f t="shared" si="1601"/>
        <v>0</v>
      </c>
      <c r="G5332" s="296">
        <f t="shared" si="1602"/>
        <v>0</v>
      </c>
    </row>
    <row r="5333" spans="1:7" s="232" customFormat="1" ht="24" customHeight="1" x14ac:dyDescent="0.2">
      <c r="A5333" s="229" t="str">
        <f t="shared" si="1598"/>
        <v/>
      </c>
      <c r="B5333" s="227">
        <f t="shared" si="1599"/>
        <v>0</v>
      </c>
      <c r="C5333" s="228"/>
      <c r="D5333" s="229" t="str">
        <f t="shared" si="1600"/>
        <v/>
      </c>
      <c r="E5333" s="230"/>
      <c r="F5333" s="231">
        <f t="shared" si="1601"/>
        <v>0</v>
      </c>
      <c r="G5333" s="296">
        <f t="shared" si="1602"/>
        <v>0</v>
      </c>
    </row>
    <row r="5334" spans="1:7" s="232" customFormat="1" ht="24" customHeight="1" x14ac:dyDescent="0.2">
      <c r="A5334" s="229" t="str">
        <f t="shared" si="1598"/>
        <v/>
      </c>
      <c r="B5334" s="227">
        <f t="shared" si="1599"/>
        <v>0</v>
      </c>
      <c r="C5334" s="228"/>
      <c r="D5334" s="229" t="str">
        <f t="shared" si="1600"/>
        <v/>
      </c>
      <c r="E5334" s="230"/>
      <c r="F5334" s="231">
        <f t="shared" si="1601"/>
        <v>0</v>
      </c>
      <c r="G5334" s="296">
        <f t="shared" si="1602"/>
        <v>0</v>
      </c>
    </row>
    <row r="5335" spans="1:7" s="232" customFormat="1" ht="24" customHeight="1" x14ac:dyDescent="0.2">
      <c r="A5335" s="229" t="str">
        <f t="shared" si="1598"/>
        <v/>
      </c>
      <c r="B5335" s="227">
        <f t="shared" si="1599"/>
        <v>0</v>
      </c>
      <c r="C5335" s="228"/>
      <c r="D5335" s="229" t="str">
        <f t="shared" si="1600"/>
        <v/>
      </c>
      <c r="E5335" s="230"/>
      <c r="F5335" s="231">
        <f t="shared" si="1601"/>
        <v>0</v>
      </c>
      <c r="G5335" s="296">
        <f t="shared" si="1602"/>
        <v>0</v>
      </c>
    </row>
    <row r="5336" spans="1:7" s="232" customFormat="1" ht="24" customHeight="1" x14ac:dyDescent="0.2">
      <c r="A5336" s="229" t="str">
        <f t="shared" si="1598"/>
        <v/>
      </c>
      <c r="B5336" s="227">
        <f t="shared" si="1599"/>
        <v>0</v>
      </c>
      <c r="C5336" s="228"/>
      <c r="D5336" s="229" t="str">
        <f t="shared" si="1600"/>
        <v/>
      </c>
      <c r="E5336" s="230"/>
      <c r="F5336" s="231">
        <f t="shared" si="1601"/>
        <v>0</v>
      </c>
      <c r="G5336" s="296">
        <f t="shared" si="1602"/>
        <v>0</v>
      </c>
    </row>
    <row r="5337" spans="1:7" ht="24" customHeight="1" x14ac:dyDescent="0.2">
      <c r="A5337" s="297"/>
      <c r="B5337" s="97"/>
      <c r="C5337" s="97"/>
      <c r="D5337" s="103"/>
      <c r="E5337" s="104"/>
      <c r="F5337" s="368" t="s">
        <v>32</v>
      </c>
      <c r="G5337" s="298">
        <f>SUBTOTAL(9,G5329:G5336)</f>
        <v>0</v>
      </c>
    </row>
    <row r="5338" spans="1:7" ht="24" customHeight="1" x14ac:dyDescent="0.2">
      <c r="A5338" s="297"/>
      <c r="B5338" s="97"/>
      <c r="C5338" s="366" t="s">
        <v>606</v>
      </c>
      <c r="D5338" s="103"/>
      <c r="E5338" s="104"/>
      <c r="F5338" s="105"/>
      <c r="G5338" s="299"/>
    </row>
    <row r="5339" spans="1:7" s="232" customFormat="1" ht="24" customHeight="1" x14ac:dyDescent="0.2">
      <c r="A5339" s="229" t="str">
        <f t="shared" ref="A5339:A5347" si="1603">IFERROR(VLOOKUP(C5339,Tabla_Insumos,4,FALSE),"")</f>
        <v/>
      </c>
      <c r="B5339" s="227" t="str">
        <f t="shared" ref="B5339:B5347" si="1604">IFERROR(VLOOKUP(C5339,Tabla_Insumos,5,FALSE),"")</f>
        <v/>
      </c>
      <c r="C5339" s="228"/>
      <c r="D5339" s="229" t="str">
        <f t="shared" ref="D5339:D5347" si="1605">IFERROR(VLOOKUP(C5339,Tabla_Insumos,2,FALSE),"")</f>
        <v/>
      </c>
      <c r="E5339" s="230"/>
      <c r="F5339" s="231">
        <f t="shared" ref="F5339:F5347" si="1606">IFERROR(VLOOKUP(C5339,Tabla_Insumos,3,FALSE),0)</f>
        <v>0</v>
      </c>
      <c r="G5339" s="296">
        <f t="shared" ref="G5339:G5347" si="1607">ROUND(E5339*F5339,2)</f>
        <v>0</v>
      </c>
    </row>
    <row r="5340" spans="1:7" s="232" customFormat="1" ht="24" customHeight="1" x14ac:dyDescent="0.2">
      <c r="A5340" s="229" t="str">
        <f t="shared" si="1603"/>
        <v/>
      </c>
      <c r="B5340" s="227" t="str">
        <f t="shared" si="1604"/>
        <v/>
      </c>
      <c r="C5340" s="228"/>
      <c r="D5340" s="229" t="str">
        <f t="shared" si="1605"/>
        <v/>
      </c>
      <c r="E5340" s="230"/>
      <c r="F5340" s="231">
        <f t="shared" si="1606"/>
        <v>0</v>
      </c>
      <c r="G5340" s="296">
        <f t="shared" si="1607"/>
        <v>0</v>
      </c>
    </row>
    <row r="5341" spans="1:7" s="232" customFormat="1" ht="24" customHeight="1" x14ac:dyDescent="0.2">
      <c r="A5341" s="229" t="str">
        <f t="shared" si="1603"/>
        <v/>
      </c>
      <c r="B5341" s="227" t="str">
        <f t="shared" si="1604"/>
        <v/>
      </c>
      <c r="C5341" s="228"/>
      <c r="D5341" s="229" t="str">
        <f t="shared" si="1605"/>
        <v/>
      </c>
      <c r="E5341" s="230"/>
      <c r="F5341" s="231">
        <f t="shared" si="1606"/>
        <v>0</v>
      </c>
      <c r="G5341" s="296">
        <f t="shared" si="1607"/>
        <v>0</v>
      </c>
    </row>
    <row r="5342" spans="1:7" s="232" customFormat="1" ht="24" customHeight="1" x14ac:dyDescent="0.2">
      <c r="A5342" s="229" t="str">
        <f t="shared" si="1603"/>
        <v/>
      </c>
      <c r="B5342" s="227" t="str">
        <f t="shared" si="1604"/>
        <v/>
      </c>
      <c r="C5342" s="228"/>
      <c r="D5342" s="229" t="str">
        <f t="shared" si="1605"/>
        <v/>
      </c>
      <c r="E5342" s="230"/>
      <c r="F5342" s="231">
        <f t="shared" si="1606"/>
        <v>0</v>
      </c>
      <c r="G5342" s="296">
        <f t="shared" si="1607"/>
        <v>0</v>
      </c>
    </row>
    <row r="5343" spans="1:7" s="232" customFormat="1" ht="24" customHeight="1" x14ac:dyDescent="0.2">
      <c r="A5343" s="229" t="str">
        <f t="shared" si="1603"/>
        <v/>
      </c>
      <c r="B5343" s="227" t="str">
        <f t="shared" si="1604"/>
        <v/>
      </c>
      <c r="C5343" s="228"/>
      <c r="D5343" s="229" t="str">
        <f t="shared" si="1605"/>
        <v/>
      </c>
      <c r="E5343" s="230"/>
      <c r="F5343" s="231">
        <f t="shared" si="1606"/>
        <v>0</v>
      </c>
      <c r="G5343" s="296">
        <f t="shared" si="1607"/>
        <v>0</v>
      </c>
    </row>
    <row r="5344" spans="1:7" s="232" customFormat="1" ht="24" customHeight="1" x14ac:dyDescent="0.2">
      <c r="A5344" s="229" t="str">
        <f t="shared" si="1603"/>
        <v/>
      </c>
      <c r="B5344" s="227" t="str">
        <f t="shared" si="1604"/>
        <v/>
      </c>
      <c r="C5344" s="228"/>
      <c r="D5344" s="229" t="str">
        <f t="shared" si="1605"/>
        <v/>
      </c>
      <c r="E5344" s="230"/>
      <c r="F5344" s="231">
        <f t="shared" si="1606"/>
        <v>0</v>
      </c>
      <c r="G5344" s="296">
        <f t="shared" si="1607"/>
        <v>0</v>
      </c>
    </row>
    <row r="5345" spans="1:7" s="232" customFormat="1" ht="24" customHeight="1" x14ac:dyDescent="0.2">
      <c r="A5345" s="229" t="str">
        <f t="shared" si="1603"/>
        <v/>
      </c>
      <c r="B5345" s="227" t="str">
        <f t="shared" si="1604"/>
        <v/>
      </c>
      <c r="C5345" s="228"/>
      <c r="D5345" s="229" t="str">
        <f t="shared" si="1605"/>
        <v/>
      </c>
      <c r="E5345" s="230"/>
      <c r="F5345" s="231">
        <f t="shared" si="1606"/>
        <v>0</v>
      </c>
      <c r="G5345" s="296">
        <f t="shared" si="1607"/>
        <v>0</v>
      </c>
    </row>
    <row r="5346" spans="1:7" s="232" customFormat="1" ht="24" customHeight="1" x14ac:dyDescent="0.2">
      <c r="A5346" s="229" t="str">
        <f t="shared" si="1603"/>
        <v/>
      </c>
      <c r="B5346" s="227" t="str">
        <f t="shared" si="1604"/>
        <v/>
      </c>
      <c r="C5346" s="228"/>
      <c r="D5346" s="229" t="str">
        <f t="shared" si="1605"/>
        <v/>
      </c>
      <c r="E5346" s="230"/>
      <c r="F5346" s="231">
        <f t="shared" si="1606"/>
        <v>0</v>
      </c>
      <c r="G5346" s="296">
        <f t="shared" si="1607"/>
        <v>0</v>
      </c>
    </row>
    <row r="5347" spans="1:7" s="232" customFormat="1" ht="24" customHeight="1" x14ac:dyDescent="0.2">
      <c r="A5347" s="229" t="str">
        <f t="shared" si="1603"/>
        <v/>
      </c>
      <c r="B5347" s="227" t="str">
        <f t="shared" si="1604"/>
        <v/>
      </c>
      <c r="C5347" s="228"/>
      <c r="D5347" s="229" t="str">
        <f t="shared" si="1605"/>
        <v/>
      </c>
      <c r="E5347" s="230"/>
      <c r="F5347" s="231">
        <f t="shared" si="1606"/>
        <v>0</v>
      </c>
      <c r="G5347" s="296">
        <f t="shared" si="1607"/>
        <v>0</v>
      </c>
    </row>
    <row r="5348" spans="1:7" ht="24" customHeight="1" x14ac:dyDescent="0.2">
      <c r="A5348" s="300"/>
      <c r="B5348" s="103"/>
      <c r="C5348" s="97"/>
      <c r="D5348" s="103"/>
      <c r="E5348" s="104"/>
      <c r="F5348" s="368" t="s">
        <v>33</v>
      </c>
      <c r="G5348" s="298">
        <f>SUBTOTAL(9,G5339:G5347)</f>
        <v>0</v>
      </c>
    </row>
    <row r="5349" spans="1:7" ht="24" customHeight="1" x14ac:dyDescent="0.2">
      <c r="A5349" s="301"/>
      <c r="B5349" s="103"/>
      <c r="C5349" s="97"/>
      <c r="D5349" s="103"/>
      <c r="E5349" s="104"/>
      <c r="F5349" s="105"/>
      <c r="G5349" s="299"/>
    </row>
    <row r="5350" spans="1:7" ht="24" customHeight="1" x14ac:dyDescent="0.2">
      <c r="A5350" s="302" t="str">
        <f>B5308</f>
        <v/>
      </c>
      <c r="B5350" s="303" t="str">
        <f>C5308</f>
        <v/>
      </c>
      <c r="C5350" s="111"/>
      <c r="D5350" s="111" t="s">
        <v>34</v>
      </c>
      <c r="E5350" s="112"/>
      <c r="F5350" s="305" t="s">
        <v>35</v>
      </c>
      <c r="G5350" s="304">
        <f>SUBTOTAL(9,G5313:G5349)</f>
        <v>0</v>
      </c>
    </row>
    <row r="5352" spans="1:7" ht="24" customHeight="1" x14ac:dyDescent="0.2">
      <c r="A5352" s="284" t="s">
        <v>37</v>
      </c>
      <c r="B5352" s="285"/>
      <c r="C5352" s="285"/>
      <c r="D5352" s="285"/>
      <c r="E5352" s="285"/>
      <c r="F5352" s="285"/>
      <c r="G5352" s="286"/>
    </row>
    <row r="5353" spans="1:7" ht="24" customHeight="1" x14ac:dyDescent="0.2">
      <c r="A5353" s="287" t="s">
        <v>602</v>
      </c>
      <c r="B5353" s="99" t="str">
        <f>Comitente</f>
        <v>DIRECCION PROVINCIAL REDES DE GAS</v>
      </c>
      <c r="C5353" s="94"/>
      <c r="D5353" s="100"/>
      <c r="E5353" s="100"/>
      <c r="F5353" s="101"/>
      <c r="G5353" s="288"/>
    </row>
    <row r="5354" spans="1:7" ht="24" customHeight="1" x14ac:dyDescent="0.2">
      <c r="A5354" s="287" t="s">
        <v>603</v>
      </c>
      <c r="B5354" s="99">
        <f>Contratista</f>
        <v>0</v>
      </c>
      <c r="C5354" s="95"/>
      <c r="D5354" s="95"/>
      <c r="E5354" s="95"/>
      <c r="F5354" s="102"/>
      <c r="G5354" s="289"/>
    </row>
    <row r="5355" spans="1:7" ht="24" customHeight="1" x14ac:dyDescent="0.2">
      <c r="A5355" s="287" t="s">
        <v>24</v>
      </c>
      <c r="B5355" s="99" t="str">
        <f>Obra</f>
        <v>“SERVICIO de MANTENIMIENTO de las INSTALACIONES de GAS en los ESTABLECIMIENTOS EDUCATIVOS”</v>
      </c>
      <c r="C5355" s="95"/>
      <c r="D5355" s="95"/>
      <c r="E5355" s="95"/>
      <c r="F5355" s="102" t="s">
        <v>38</v>
      </c>
      <c r="G5355" s="290">
        <f>Fecha_Base</f>
        <v>0</v>
      </c>
    </row>
    <row r="5356" spans="1:7" ht="24" customHeight="1" x14ac:dyDescent="0.2">
      <c r="A5356" s="291" t="s">
        <v>601</v>
      </c>
      <c r="B5356" s="96" t="str">
        <f>Ubicación</f>
        <v>DEPARTAMENTO JACHAL A</v>
      </c>
      <c r="C5356" s="96"/>
      <c r="D5356" s="103"/>
      <c r="E5356" s="104"/>
      <c r="F5356" s="105"/>
      <c r="G5356" s="292"/>
    </row>
    <row r="5357" spans="1:7" ht="24" customHeight="1" x14ac:dyDescent="0.2">
      <c r="A5357" s="291" t="s">
        <v>39</v>
      </c>
      <c r="B5357" s="106" t="str">
        <f>IFERROR(VALUE(LEFT(B5358,FIND(".",B5358)-1)),"")</f>
        <v/>
      </c>
      <c r="C5357" s="97" t="str">
        <f>IFERROR(VLOOKUP(B5357,Tabla_CyP,2,FALSE),"")</f>
        <v/>
      </c>
      <c r="D5357" s="97"/>
      <c r="E5357" s="104"/>
      <c r="F5357" s="105"/>
      <c r="G5357" s="292"/>
    </row>
    <row r="5358" spans="1:7" ht="24" customHeight="1" x14ac:dyDescent="0.2">
      <c r="A5358" s="291" t="s">
        <v>25</v>
      </c>
      <c r="B5358" s="107" t="str">
        <f>IFERROR(VLOOKUP(COUNTIF($A$1:A5358,"ANALISIS DE PRECIOS"),Tabla_NumeroItem,2,FALSE),"")</f>
        <v/>
      </c>
      <c r="C5358" s="97" t="str">
        <f>IFERROR(VLOOKUP(B5358,Tabla_CyP,2,FALSE),"")</f>
        <v/>
      </c>
      <c r="D5358" s="103"/>
      <c r="E5358" s="104"/>
      <c r="F5358" s="102" t="s">
        <v>26</v>
      </c>
      <c r="G5358" s="293" t="str">
        <f>IFERROR(VLOOKUP(B5358,Tabla_CyP,4,FALSE),"")</f>
        <v/>
      </c>
    </row>
    <row r="5359" spans="1:7" ht="24" customHeight="1" x14ac:dyDescent="0.2">
      <c r="A5359" s="291"/>
      <c r="B5359" s="96"/>
      <c r="C5359" s="97"/>
      <c r="D5359" s="103"/>
      <c r="E5359" s="104"/>
      <c r="F5359" s="105"/>
      <c r="G5359" s="292"/>
    </row>
    <row r="5360" spans="1:7" ht="24" customHeight="1" x14ac:dyDescent="0.2">
      <c r="A5360" s="389" t="s">
        <v>507</v>
      </c>
      <c r="B5360" s="390"/>
      <c r="C5360" s="391" t="s">
        <v>0</v>
      </c>
      <c r="D5360" s="391" t="s">
        <v>27</v>
      </c>
      <c r="E5360" s="393" t="s">
        <v>28</v>
      </c>
      <c r="F5360" s="387" t="s">
        <v>29</v>
      </c>
      <c r="G5360" s="387" t="s">
        <v>30</v>
      </c>
    </row>
    <row r="5361" spans="1:123" s="109" customFormat="1" ht="24" customHeight="1" x14ac:dyDescent="0.2">
      <c r="A5361" s="108" t="s">
        <v>508</v>
      </c>
      <c r="B5361" s="108" t="s">
        <v>509</v>
      </c>
      <c r="C5361" s="392"/>
      <c r="D5361" s="392"/>
      <c r="E5361" s="394"/>
      <c r="F5361" s="388"/>
      <c r="G5361" s="388"/>
      <c r="H5361" s="233"/>
      <c r="I5361" s="233"/>
      <c r="J5361" s="233"/>
      <c r="K5361" s="233"/>
      <c r="L5361" s="233"/>
      <c r="M5361" s="233"/>
      <c r="N5361" s="233"/>
      <c r="O5361" s="233"/>
      <c r="P5361" s="233"/>
      <c r="Q5361" s="233"/>
      <c r="R5361" s="233"/>
      <c r="S5361" s="233"/>
      <c r="T5361" s="233"/>
      <c r="U5361" s="233"/>
      <c r="V5361" s="233"/>
      <c r="W5361" s="233"/>
      <c r="X5361" s="233"/>
      <c r="Y5361" s="233"/>
      <c r="Z5361" s="233"/>
      <c r="AA5361" s="233"/>
      <c r="AB5361" s="233"/>
      <c r="AC5361" s="233"/>
      <c r="AD5361" s="233"/>
      <c r="AE5361" s="233"/>
      <c r="AF5361" s="233"/>
      <c r="AG5361" s="233"/>
      <c r="AH5361" s="233"/>
      <c r="AI5361" s="233"/>
      <c r="AJ5361" s="233"/>
      <c r="AK5361" s="233"/>
      <c r="AL5361" s="233"/>
      <c r="AM5361" s="233"/>
      <c r="AN5361" s="233"/>
      <c r="AO5361" s="233"/>
      <c r="AP5361" s="233"/>
      <c r="AQ5361" s="233"/>
      <c r="AR5361" s="233"/>
      <c r="AS5361" s="233"/>
      <c r="AT5361" s="233"/>
      <c r="AU5361" s="233"/>
      <c r="AV5361" s="233"/>
      <c r="AW5361" s="233"/>
      <c r="AX5361" s="233"/>
      <c r="AY5361" s="233"/>
      <c r="AZ5361" s="233"/>
      <c r="BA5361" s="233"/>
      <c r="BB5361" s="233"/>
      <c r="BC5361" s="233"/>
      <c r="BD5361" s="233"/>
      <c r="BE5361" s="233"/>
      <c r="BF5361" s="233"/>
      <c r="BG5361" s="233"/>
      <c r="BH5361" s="233"/>
      <c r="BI5361" s="233"/>
      <c r="BJ5361" s="233"/>
      <c r="BK5361" s="233"/>
      <c r="BL5361" s="233"/>
      <c r="BM5361" s="233"/>
      <c r="BN5361" s="233"/>
      <c r="BO5361" s="233"/>
      <c r="BP5361" s="233"/>
      <c r="BQ5361" s="233"/>
      <c r="BR5361" s="233"/>
      <c r="BS5361" s="233"/>
      <c r="BT5361" s="233"/>
      <c r="BU5361" s="233"/>
      <c r="BV5361" s="233"/>
      <c r="BW5361" s="233"/>
      <c r="BX5361" s="233"/>
      <c r="BY5361" s="233"/>
      <c r="BZ5361" s="233"/>
      <c r="CA5361" s="233"/>
      <c r="CB5361" s="233"/>
      <c r="CC5361" s="233"/>
      <c r="CD5361" s="233"/>
      <c r="CE5361" s="233"/>
      <c r="CF5361" s="233"/>
      <c r="CG5361" s="233"/>
      <c r="CH5361" s="233"/>
      <c r="CI5361" s="233"/>
      <c r="CJ5361" s="233"/>
      <c r="CK5361" s="233"/>
      <c r="CL5361" s="233"/>
      <c r="CM5361" s="233"/>
      <c r="CN5361" s="233"/>
      <c r="CO5361" s="233"/>
      <c r="CP5361" s="233"/>
      <c r="CQ5361" s="233"/>
      <c r="CR5361" s="233"/>
      <c r="CS5361" s="233"/>
      <c r="CT5361" s="233"/>
      <c r="CU5361" s="233"/>
      <c r="CV5361" s="233"/>
      <c r="CW5361" s="233"/>
      <c r="CX5361" s="233"/>
      <c r="CY5361" s="233"/>
      <c r="CZ5361" s="233"/>
      <c r="DA5361" s="233"/>
      <c r="DB5361" s="233"/>
      <c r="DC5361" s="233"/>
      <c r="DD5361" s="233"/>
      <c r="DE5361" s="233"/>
      <c r="DF5361" s="233"/>
      <c r="DG5361" s="233"/>
      <c r="DH5361" s="233"/>
      <c r="DI5361" s="233"/>
      <c r="DJ5361" s="233"/>
      <c r="DK5361" s="233"/>
      <c r="DL5361" s="233"/>
      <c r="DM5361" s="233"/>
      <c r="DN5361" s="233"/>
      <c r="DO5361" s="233"/>
      <c r="DP5361" s="233"/>
      <c r="DQ5361" s="233"/>
      <c r="DR5361" s="233"/>
      <c r="DS5361" s="233"/>
    </row>
    <row r="5362" spans="1:123" ht="24" customHeight="1" x14ac:dyDescent="0.2">
      <c r="A5362" s="369"/>
      <c r="B5362" s="110"/>
      <c r="C5362" s="367" t="s">
        <v>604</v>
      </c>
      <c r="D5362" s="111"/>
      <c r="E5362" s="112"/>
      <c r="F5362" s="113"/>
      <c r="G5362" s="295"/>
    </row>
    <row r="5363" spans="1:123" s="232" customFormat="1" ht="24" customHeight="1" x14ac:dyDescent="0.2">
      <c r="A5363" s="229" t="str">
        <f t="shared" ref="A5363:A5376" si="1608">IFERROR(VLOOKUP(C5363,Tabla_Insumos,4,FALSE),"")</f>
        <v/>
      </c>
      <c r="B5363" s="227" t="str">
        <f t="shared" ref="B5363:B5376" si="1609">IFERROR(VLOOKUP(C5363,Tabla_Insumos,5,FALSE),"")</f>
        <v/>
      </c>
      <c r="C5363" s="228"/>
      <c r="D5363" s="229" t="str">
        <f t="shared" ref="D5363:D5376" si="1610">IFERROR(VLOOKUP(C5363,Tabla_Insumos,2,FALSE),"")</f>
        <v/>
      </c>
      <c r="E5363" s="230"/>
      <c r="F5363" s="231">
        <f t="shared" ref="F5363:F5376" si="1611">IFERROR(VLOOKUP(C5363,Tabla_Insumos,3,FALSE),0)</f>
        <v>0</v>
      </c>
      <c r="G5363" s="296">
        <f>ROUND(E5363*F5363,2)</f>
        <v>0</v>
      </c>
    </row>
    <row r="5364" spans="1:123" s="232" customFormat="1" ht="24" customHeight="1" x14ac:dyDescent="0.2">
      <c r="A5364" s="229" t="str">
        <f t="shared" si="1608"/>
        <v/>
      </c>
      <c r="B5364" s="227" t="str">
        <f t="shared" si="1609"/>
        <v/>
      </c>
      <c r="C5364" s="228"/>
      <c r="D5364" s="229" t="str">
        <f t="shared" si="1610"/>
        <v/>
      </c>
      <c r="E5364" s="230"/>
      <c r="F5364" s="231">
        <f t="shared" si="1611"/>
        <v>0</v>
      </c>
      <c r="G5364" s="296">
        <f t="shared" ref="G5364:G5376" si="1612">ROUND(E5364*F5364,2)</f>
        <v>0</v>
      </c>
    </row>
    <row r="5365" spans="1:123" s="232" customFormat="1" ht="24" customHeight="1" x14ac:dyDescent="0.2">
      <c r="A5365" s="229" t="str">
        <f t="shared" si="1608"/>
        <v/>
      </c>
      <c r="B5365" s="227" t="str">
        <f t="shared" si="1609"/>
        <v/>
      </c>
      <c r="C5365" s="228"/>
      <c r="D5365" s="229" t="str">
        <f t="shared" si="1610"/>
        <v/>
      </c>
      <c r="E5365" s="230"/>
      <c r="F5365" s="231">
        <f t="shared" si="1611"/>
        <v>0</v>
      </c>
      <c r="G5365" s="296">
        <f t="shared" si="1612"/>
        <v>0</v>
      </c>
    </row>
    <row r="5366" spans="1:123" s="232" customFormat="1" ht="24" customHeight="1" x14ac:dyDescent="0.2">
      <c r="A5366" s="229" t="str">
        <f t="shared" si="1608"/>
        <v/>
      </c>
      <c r="B5366" s="227" t="str">
        <f t="shared" si="1609"/>
        <v/>
      </c>
      <c r="C5366" s="228"/>
      <c r="D5366" s="229" t="str">
        <f t="shared" si="1610"/>
        <v/>
      </c>
      <c r="E5366" s="230"/>
      <c r="F5366" s="231">
        <f t="shared" si="1611"/>
        <v>0</v>
      </c>
      <c r="G5366" s="296">
        <f t="shared" si="1612"/>
        <v>0</v>
      </c>
    </row>
    <row r="5367" spans="1:123" s="232" customFormat="1" ht="24" customHeight="1" x14ac:dyDescent="0.2">
      <c r="A5367" s="229" t="str">
        <f t="shared" si="1608"/>
        <v/>
      </c>
      <c r="B5367" s="227" t="str">
        <f t="shared" si="1609"/>
        <v/>
      </c>
      <c r="C5367" s="228"/>
      <c r="D5367" s="229" t="str">
        <f t="shared" si="1610"/>
        <v/>
      </c>
      <c r="E5367" s="230"/>
      <c r="F5367" s="231">
        <f t="shared" si="1611"/>
        <v>0</v>
      </c>
      <c r="G5367" s="296">
        <f t="shared" si="1612"/>
        <v>0</v>
      </c>
    </row>
    <row r="5368" spans="1:123" s="232" customFormat="1" ht="24" customHeight="1" x14ac:dyDescent="0.2">
      <c r="A5368" s="229" t="str">
        <f t="shared" si="1608"/>
        <v/>
      </c>
      <c r="B5368" s="227" t="str">
        <f t="shared" si="1609"/>
        <v/>
      </c>
      <c r="C5368" s="228"/>
      <c r="D5368" s="229" t="str">
        <f t="shared" si="1610"/>
        <v/>
      </c>
      <c r="E5368" s="230"/>
      <c r="F5368" s="231">
        <f t="shared" si="1611"/>
        <v>0</v>
      </c>
      <c r="G5368" s="296">
        <f t="shared" si="1612"/>
        <v>0</v>
      </c>
    </row>
    <row r="5369" spans="1:123" s="232" customFormat="1" ht="24" customHeight="1" x14ac:dyDescent="0.2">
      <c r="A5369" s="229" t="str">
        <f t="shared" si="1608"/>
        <v/>
      </c>
      <c r="B5369" s="227" t="str">
        <f t="shared" si="1609"/>
        <v/>
      </c>
      <c r="C5369" s="228"/>
      <c r="D5369" s="229" t="str">
        <f t="shared" si="1610"/>
        <v/>
      </c>
      <c r="E5369" s="230"/>
      <c r="F5369" s="231">
        <f t="shared" si="1611"/>
        <v>0</v>
      </c>
      <c r="G5369" s="296">
        <f t="shared" si="1612"/>
        <v>0</v>
      </c>
    </row>
    <row r="5370" spans="1:123" s="232" customFormat="1" ht="24" customHeight="1" x14ac:dyDescent="0.2">
      <c r="A5370" s="229" t="str">
        <f t="shared" si="1608"/>
        <v/>
      </c>
      <c r="B5370" s="227" t="str">
        <f t="shared" si="1609"/>
        <v/>
      </c>
      <c r="C5370" s="228"/>
      <c r="D5370" s="229" t="str">
        <f t="shared" si="1610"/>
        <v/>
      </c>
      <c r="E5370" s="230"/>
      <c r="F5370" s="231">
        <f t="shared" si="1611"/>
        <v>0</v>
      </c>
      <c r="G5370" s="296">
        <f t="shared" si="1612"/>
        <v>0</v>
      </c>
    </row>
    <row r="5371" spans="1:123" s="232" customFormat="1" ht="24" customHeight="1" x14ac:dyDescent="0.2">
      <c r="A5371" s="229" t="str">
        <f t="shared" si="1608"/>
        <v/>
      </c>
      <c r="B5371" s="227" t="str">
        <f t="shared" si="1609"/>
        <v/>
      </c>
      <c r="C5371" s="228"/>
      <c r="D5371" s="229" t="str">
        <f t="shared" si="1610"/>
        <v/>
      </c>
      <c r="E5371" s="230"/>
      <c r="F5371" s="231">
        <f t="shared" si="1611"/>
        <v>0</v>
      </c>
      <c r="G5371" s="296">
        <f t="shared" si="1612"/>
        <v>0</v>
      </c>
    </row>
    <row r="5372" spans="1:123" s="232" customFormat="1" ht="24" customHeight="1" x14ac:dyDescent="0.2">
      <c r="A5372" s="229" t="str">
        <f t="shared" si="1608"/>
        <v/>
      </c>
      <c r="B5372" s="227" t="str">
        <f t="shared" si="1609"/>
        <v/>
      </c>
      <c r="C5372" s="228"/>
      <c r="D5372" s="229" t="str">
        <f t="shared" si="1610"/>
        <v/>
      </c>
      <c r="E5372" s="230"/>
      <c r="F5372" s="231">
        <f t="shared" si="1611"/>
        <v>0</v>
      </c>
      <c r="G5372" s="296">
        <f t="shared" si="1612"/>
        <v>0</v>
      </c>
    </row>
    <row r="5373" spans="1:123" s="232" customFormat="1" ht="24" customHeight="1" x14ac:dyDescent="0.2">
      <c r="A5373" s="229" t="str">
        <f t="shared" si="1608"/>
        <v/>
      </c>
      <c r="B5373" s="227" t="str">
        <f t="shared" si="1609"/>
        <v/>
      </c>
      <c r="C5373" s="228"/>
      <c r="D5373" s="229" t="str">
        <f t="shared" si="1610"/>
        <v/>
      </c>
      <c r="E5373" s="230"/>
      <c r="F5373" s="231">
        <f t="shared" si="1611"/>
        <v>0</v>
      </c>
      <c r="G5373" s="296">
        <f t="shared" si="1612"/>
        <v>0</v>
      </c>
    </row>
    <row r="5374" spans="1:123" s="232" customFormat="1" ht="24" customHeight="1" x14ac:dyDescent="0.2">
      <c r="A5374" s="229" t="str">
        <f t="shared" si="1608"/>
        <v/>
      </c>
      <c r="B5374" s="227" t="str">
        <f t="shared" si="1609"/>
        <v/>
      </c>
      <c r="C5374" s="228"/>
      <c r="D5374" s="229" t="str">
        <f t="shared" si="1610"/>
        <v/>
      </c>
      <c r="E5374" s="230"/>
      <c r="F5374" s="231">
        <f t="shared" si="1611"/>
        <v>0</v>
      </c>
      <c r="G5374" s="296">
        <f t="shared" si="1612"/>
        <v>0</v>
      </c>
    </row>
    <row r="5375" spans="1:123" s="232" customFormat="1" ht="24" customHeight="1" x14ac:dyDescent="0.2">
      <c r="A5375" s="229" t="str">
        <f t="shared" si="1608"/>
        <v/>
      </c>
      <c r="B5375" s="227" t="str">
        <f t="shared" si="1609"/>
        <v/>
      </c>
      <c r="C5375" s="228"/>
      <c r="D5375" s="229" t="str">
        <f t="shared" si="1610"/>
        <v/>
      </c>
      <c r="E5375" s="230"/>
      <c r="F5375" s="231">
        <f t="shared" si="1611"/>
        <v>0</v>
      </c>
      <c r="G5375" s="296">
        <f t="shared" si="1612"/>
        <v>0</v>
      </c>
    </row>
    <row r="5376" spans="1:123" s="232" customFormat="1" ht="24" customHeight="1" x14ac:dyDescent="0.2">
      <c r="A5376" s="229" t="str">
        <f t="shared" si="1608"/>
        <v/>
      </c>
      <c r="B5376" s="227" t="str">
        <f t="shared" si="1609"/>
        <v/>
      </c>
      <c r="C5376" s="228"/>
      <c r="D5376" s="229" t="str">
        <f t="shared" si="1610"/>
        <v/>
      </c>
      <c r="E5376" s="230"/>
      <c r="F5376" s="231">
        <f t="shared" si="1611"/>
        <v>0</v>
      </c>
      <c r="G5376" s="296">
        <f t="shared" si="1612"/>
        <v>0</v>
      </c>
    </row>
    <row r="5377" spans="1:7" ht="24" customHeight="1" x14ac:dyDescent="0.2">
      <c r="A5377" s="297"/>
      <c r="B5377" s="97"/>
      <c r="C5377" s="97"/>
      <c r="D5377" s="103"/>
      <c r="E5377" s="104"/>
      <c r="F5377" s="368" t="s">
        <v>31</v>
      </c>
      <c r="G5377" s="298">
        <f>SUBTOTAL(9,G5363:G5376)</f>
        <v>0</v>
      </c>
    </row>
    <row r="5378" spans="1:7" ht="24" customHeight="1" x14ac:dyDescent="0.2">
      <c r="A5378" s="297"/>
      <c r="B5378" s="97"/>
      <c r="C5378" s="366" t="s">
        <v>605</v>
      </c>
      <c r="D5378" s="103"/>
      <c r="E5378" s="104"/>
      <c r="F5378" s="105"/>
      <c r="G5378" s="299"/>
    </row>
    <row r="5379" spans="1:7" s="232" customFormat="1" ht="24" customHeight="1" x14ac:dyDescent="0.2">
      <c r="A5379" s="229" t="str">
        <f t="shared" ref="A5379:A5386" si="1613">IFERROR(VLOOKUP(C5379,Tabla_Insumos,4,FALSE),"")</f>
        <v/>
      </c>
      <c r="B5379" s="227">
        <f t="shared" ref="B5379:B5386" si="1614">IFERROR(VLOOKUP(A5379,Tabla_Indices,5,FALSE),"")</f>
        <v>0</v>
      </c>
      <c r="C5379" s="228"/>
      <c r="D5379" s="229" t="str">
        <f t="shared" ref="D5379:D5386" si="1615">IFERROR(VLOOKUP(C5379,Tabla_Insumos,2,FALSE),"")</f>
        <v/>
      </c>
      <c r="E5379" s="230"/>
      <c r="F5379" s="231">
        <f t="shared" ref="F5379:F5386" si="1616">IFERROR(VLOOKUP(C5379,Tabla_Insumos,3,FALSE),0)</f>
        <v>0</v>
      </c>
      <c r="G5379" s="296">
        <f>ROUND(E5379*F5379,2)</f>
        <v>0</v>
      </c>
    </row>
    <row r="5380" spans="1:7" s="232" customFormat="1" ht="24" customHeight="1" x14ac:dyDescent="0.2">
      <c r="A5380" s="229" t="str">
        <f t="shared" si="1613"/>
        <v/>
      </c>
      <c r="B5380" s="227">
        <f t="shared" si="1614"/>
        <v>0</v>
      </c>
      <c r="C5380" s="228"/>
      <c r="D5380" s="229" t="str">
        <f t="shared" si="1615"/>
        <v/>
      </c>
      <c r="E5380" s="230"/>
      <c r="F5380" s="231">
        <f t="shared" si="1616"/>
        <v>0</v>
      </c>
      <c r="G5380" s="296">
        <f>ROUND(E5380*F5380,2)</f>
        <v>0</v>
      </c>
    </row>
    <row r="5381" spans="1:7" s="232" customFormat="1" ht="24" customHeight="1" x14ac:dyDescent="0.2">
      <c r="A5381" s="229" t="str">
        <f t="shared" si="1613"/>
        <v/>
      </c>
      <c r="B5381" s="227">
        <f t="shared" si="1614"/>
        <v>0</v>
      </c>
      <c r="C5381" s="228"/>
      <c r="D5381" s="229" t="str">
        <f t="shared" si="1615"/>
        <v/>
      </c>
      <c r="E5381" s="230"/>
      <c r="F5381" s="231">
        <f t="shared" si="1616"/>
        <v>0</v>
      </c>
      <c r="G5381" s="296">
        <f t="shared" ref="G5381:G5386" si="1617">ROUND(E5381*F5381,2)</f>
        <v>0</v>
      </c>
    </row>
    <row r="5382" spans="1:7" s="232" customFormat="1" ht="24" customHeight="1" x14ac:dyDescent="0.2">
      <c r="A5382" s="229" t="str">
        <f t="shared" si="1613"/>
        <v/>
      </c>
      <c r="B5382" s="227">
        <f t="shared" si="1614"/>
        <v>0</v>
      </c>
      <c r="C5382" s="228"/>
      <c r="D5382" s="229" t="str">
        <f t="shared" si="1615"/>
        <v/>
      </c>
      <c r="E5382" s="230"/>
      <c r="F5382" s="231">
        <f t="shared" si="1616"/>
        <v>0</v>
      </c>
      <c r="G5382" s="296">
        <f t="shared" si="1617"/>
        <v>0</v>
      </c>
    </row>
    <row r="5383" spans="1:7" s="232" customFormat="1" ht="24" customHeight="1" x14ac:dyDescent="0.2">
      <c r="A5383" s="229" t="str">
        <f t="shared" si="1613"/>
        <v/>
      </c>
      <c r="B5383" s="227">
        <f t="shared" si="1614"/>
        <v>0</v>
      </c>
      <c r="C5383" s="228"/>
      <c r="D5383" s="229" t="str">
        <f t="shared" si="1615"/>
        <v/>
      </c>
      <c r="E5383" s="230"/>
      <c r="F5383" s="231">
        <f t="shared" si="1616"/>
        <v>0</v>
      </c>
      <c r="G5383" s="296">
        <f t="shared" si="1617"/>
        <v>0</v>
      </c>
    </row>
    <row r="5384" spans="1:7" s="232" customFormat="1" ht="24" customHeight="1" x14ac:dyDescent="0.2">
      <c r="A5384" s="229" t="str">
        <f t="shared" si="1613"/>
        <v/>
      </c>
      <c r="B5384" s="227">
        <f t="shared" si="1614"/>
        <v>0</v>
      </c>
      <c r="C5384" s="228"/>
      <c r="D5384" s="229" t="str">
        <f t="shared" si="1615"/>
        <v/>
      </c>
      <c r="E5384" s="230"/>
      <c r="F5384" s="231">
        <f t="shared" si="1616"/>
        <v>0</v>
      </c>
      <c r="G5384" s="296">
        <f t="shared" si="1617"/>
        <v>0</v>
      </c>
    </row>
    <row r="5385" spans="1:7" s="232" customFormat="1" ht="24" customHeight="1" x14ac:dyDescent="0.2">
      <c r="A5385" s="229" t="str">
        <f t="shared" si="1613"/>
        <v/>
      </c>
      <c r="B5385" s="227">
        <f t="shared" si="1614"/>
        <v>0</v>
      </c>
      <c r="C5385" s="228"/>
      <c r="D5385" s="229" t="str">
        <f t="shared" si="1615"/>
        <v/>
      </c>
      <c r="E5385" s="230"/>
      <c r="F5385" s="231">
        <f t="shared" si="1616"/>
        <v>0</v>
      </c>
      <c r="G5385" s="296">
        <f t="shared" si="1617"/>
        <v>0</v>
      </c>
    </row>
    <row r="5386" spans="1:7" s="232" customFormat="1" ht="24" customHeight="1" x14ac:dyDescent="0.2">
      <c r="A5386" s="229" t="str">
        <f t="shared" si="1613"/>
        <v/>
      </c>
      <c r="B5386" s="227">
        <f t="shared" si="1614"/>
        <v>0</v>
      </c>
      <c r="C5386" s="228"/>
      <c r="D5386" s="229" t="str">
        <f t="shared" si="1615"/>
        <v/>
      </c>
      <c r="E5386" s="230"/>
      <c r="F5386" s="231">
        <f t="shared" si="1616"/>
        <v>0</v>
      </c>
      <c r="G5386" s="296">
        <f t="shared" si="1617"/>
        <v>0</v>
      </c>
    </row>
    <row r="5387" spans="1:7" ht="24" customHeight="1" x14ac:dyDescent="0.2">
      <c r="A5387" s="297"/>
      <c r="B5387" s="97"/>
      <c r="C5387" s="97"/>
      <c r="D5387" s="103"/>
      <c r="E5387" s="104"/>
      <c r="F5387" s="368" t="s">
        <v>32</v>
      </c>
      <c r="G5387" s="298">
        <f>SUBTOTAL(9,G5379:G5386)</f>
        <v>0</v>
      </c>
    </row>
    <row r="5388" spans="1:7" ht="24" customHeight="1" x14ac:dyDescent="0.2">
      <c r="A5388" s="297"/>
      <c r="B5388" s="97"/>
      <c r="C5388" s="366" t="s">
        <v>606</v>
      </c>
      <c r="D5388" s="103"/>
      <c r="E5388" s="104"/>
      <c r="F5388" s="105"/>
      <c r="G5388" s="299"/>
    </row>
    <row r="5389" spans="1:7" s="232" customFormat="1" ht="24" customHeight="1" x14ac:dyDescent="0.2">
      <c r="A5389" s="229" t="str">
        <f t="shared" ref="A5389:A5397" si="1618">IFERROR(VLOOKUP(C5389,Tabla_Insumos,4,FALSE),"")</f>
        <v/>
      </c>
      <c r="B5389" s="227" t="str">
        <f t="shared" ref="B5389:B5397" si="1619">IFERROR(VLOOKUP(C5389,Tabla_Insumos,5,FALSE),"")</f>
        <v/>
      </c>
      <c r="C5389" s="228"/>
      <c r="D5389" s="229" t="str">
        <f t="shared" ref="D5389:D5397" si="1620">IFERROR(VLOOKUP(C5389,Tabla_Insumos,2,FALSE),"")</f>
        <v/>
      </c>
      <c r="E5389" s="230"/>
      <c r="F5389" s="231">
        <f t="shared" ref="F5389:F5397" si="1621">IFERROR(VLOOKUP(C5389,Tabla_Insumos,3,FALSE),0)</f>
        <v>0</v>
      </c>
      <c r="G5389" s="296">
        <f t="shared" ref="G5389:G5397" si="1622">ROUND(E5389*F5389,2)</f>
        <v>0</v>
      </c>
    </row>
    <row r="5390" spans="1:7" s="232" customFormat="1" ht="24" customHeight="1" x14ac:dyDescent="0.2">
      <c r="A5390" s="229" t="str">
        <f t="shared" si="1618"/>
        <v/>
      </c>
      <c r="B5390" s="227" t="str">
        <f t="shared" si="1619"/>
        <v/>
      </c>
      <c r="C5390" s="228"/>
      <c r="D5390" s="229" t="str">
        <f t="shared" si="1620"/>
        <v/>
      </c>
      <c r="E5390" s="230"/>
      <c r="F5390" s="231">
        <f t="shared" si="1621"/>
        <v>0</v>
      </c>
      <c r="G5390" s="296">
        <f t="shared" si="1622"/>
        <v>0</v>
      </c>
    </row>
    <row r="5391" spans="1:7" s="232" customFormat="1" ht="24" customHeight="1" x14ac:dyDescent="0.2">
      <c r="A5391" s="229" t="str">
        <f t="shared" si="1618"/>
        <v/>
      </c>
      <c r="B5391" s="227" t="str">
        <f t="shared" si="1619"/>
        <v/>
      </c>
      <c r="C5391" s="228"/>
      <c r="D5391" s="229" t="str">
        <f t="shared" si="1620"/>
        <v/>
      </c>
      <c r="E5391" s="230"/>
      <c r="F5391" s="231">
        <f t="shared" si="1621"/>
        <v>0</v>
      </c>
      <c r="G5391" s="296">
        <f t="shared" si="1622"/>
        <v>0</v>
      </c>
    </row>
    <row r="5392" spans="1:7" s="232" customFormat="1" ht="24" customHeight="1" x14ac:dyDescent="0.2">
      <c r="A5392" s="229" t="str">
        <f t="shared" si="1618"/>
        <v/>
      </c>
      <c r="B5392" s="227" t="str">
        <f t="shared" si="1619"/>
        <v/>
      </c>
      <c r="C5392" s="228"/>
      <c r="D5392" s="229" t="str">
        <f t="shared" si="1620"/>
        <v/>
      </c>
      <c r="E5392" s="230"/>
      <c r="F5392" s="231">
        <f t="shared" si="1621"/>
        <v>0</v>
      </c>
      <c r="G5392" s="296">
        <f t="shared" si="1622"/>
        <v>0</v>
      </c>
    </row>
    <row r="5393" spans="1:7" s="232" customFormat="1" ht="24" customHeight="1" x14ac:dyDescent="0.2">
      <c r="A5393" s="229" t="str">
        <f t="shared" si="1618"/>
        <v/>
      </c>
      <c r="B5393" s="227" t="str">
        <f t="shared" si="1619"/>
        <v/>
      </c>
      <c r="C5393" s="228"/>
      <c r="D5393" s="229" t="str">
        <f t="shared" si="1620"/>
        <v/>
      </c>
      <c r="E5393" s="230"/>
      <c r="F5393" s="231">
        <f t="shared" si="1621"/>
        <v>0</v>
      </c>
      <c r="G5393" s="296">
        <f t="shared" si="1622"/>
        <v>0</v>
      </c>
    </row>
    <row r="5394" spans="1:7" s="232" customFormat="1" ht="24" customHeight="1" x14ac:dyDescent="0.2">
      <c r="A5394" s="229" t="str">
        <f t="shared" si="1618"/>
        <v/>
      </c>
      <c r="B5394" s="227" t="str">
        <f t="shared" si="1619"/>
        <v/>
      </c>
      <c r="C5394" s="228"/>
      <c r="D5394" s="229" t="str">
        <f t="shared" si="1620"/>
        <v/>
      </c>
      <c r="E5394" s="230"/>
      <c r="F5394" s="231">
        <f t="shared" si="1621"/>
        <v>0</v>
      </c>
      <c r="G5394" s="296">
        <f t="shared" si="1622"/>
        <v>0</v>
      </c>
    </row>
    <row r="5395" spans="1:7" s="232" customFormat="1" ht="24" customHeight="1" x14ac:dyDescent="0.2">
      <c r="A5395" s="229" t="str">
        <f t="shared" si="1618"/>
        <v/>
      </c>
      <c r="B5395" s="227" t="str">
        <f t="shared" si="1619"/>
        <v/>
      </c>
      <c r="C5395" s="228"/>
      <c r="D5395" s="229" t="str">
        <f t="shared" si="1620"/>
        <v/>
      </c>
      <c r="E5395" s="230"/>
      <c r="F5395" s="231">
        <f t="shared" si="1621"/>
        <v>0</v>
      </c>
      <c r="G5395" s="296">
        <f t="shared" si="1622"/>
        <v>0</v>
      </c>
    </row>
    <row r="5396" spans="1:7" s="232" customFormat="1" ht="24" customHeight="1" x14ac:dyDescent="0.2">
      <c r="A5396" s="229" t="str">
        <f t="shared" si="1618"/>
        <v/>
      </c>
      <c r="B5396" s="227" t="str">
        <f t="shared" si="1619"/>
        <v/>
      </c>
      <c r="C5396" s="228"/>
      <c r="D5396" s="229" t="str">
        <f t="shared" si="1620"/>
        <v/>
      </c>
      <c r="E5396" s="230"/>
      <c r="F5396" s="231">
        <f t="shared" si="1621"/>
        <v>0</v>
      </c>
      <c r="G5396" s="296">
        <f t="shared" si="1622"/>
        <v>0</v>
      </c>
    </row>
    <row r="5397" spans="1:7" s="232" customFormat="1" ht="24" customHeight="1" x14ac:dyDescent="0.2">
      <c r="A5397" s="229" t="str">
        <f t="shared" si="1618"/>
        <v/>
      </c>
      <c r="B5397" s="227" t="str">
        <f t="shared" si="1619"/>
        <v/>
      </c>
      <c r="C5397" s="228"/>
      <c r="D5397" s="229" t="str">
        <f t="shared" si="1620"/>
        <v/>
      </c>
      <c r="E5397" s="230"/>
      <c r="F5397" s="231">
        <f t="shared" si="1621"/>
        <v>0</v>
      </c>
      <c r="G5397" s="296">
        <f t="shared" si="1622"/>
        <v>0</v>
      </c>
    </row>
    <row r="5398" spans="1:7" ht="24" customHeight="1" x14ac:dyDescent="0.2">
      <c r="A5398" s="300"/>
      <c r="B5398" s="103"/>
      <c r="C5398" s="97"/>
      <c r="D5398" s="103"/>
      <c r="E5398" s="104"/>
      <c r="F5398" s="368" t="s">
        <v>33</v>
      </c>
      <c r="G5398" s="298">
        <f>SUBTOTAL(9,G5389:G5397)</f>
        <v>0</v>
      </c>
    </row>
    <row r="5399" spans="1:7" ht="24" customHeight="1" x14ac:dyDescent="0.2">
      <c r="A5399" s="301"/>
      <c r="B5399" s="103"/>
      <c r="C5399" s="97"/>
      <c r="D5399" s="103"/>
      <c r="E5399" s="104"/>
      <c r="F5399" s="105"/>
      <c r="G5399" s="299"/>
    </row>
    <row r="5400" spans="1:7" ht="24" customHeight="1" x14ac:dyDescent="0.2">
      <c r="A5400" s="302" t="str">
        <f>B5358</f>
        <v/>
      </c>
      <c r="B5400" s="303" t="str">
        <f>C5358</f>
        <v/>
      </c>
      <c r="C5400" s="111"/>
      <c r="D5400" s="111" t="s">
        <v>34</v>
      </c>
      <c r="E5400" s="112"/>
      <c r="F5400" s="305" t="s">
        <v>35</v>
      </c>
      <c r="G5400" s="304">
        <f>SUBTOTAL(9,G5363:G5399)</f>
        <v>0</v>
      </c>
    </row>
    <row r="5402" spans="1:7" ht="24" customHeight="1" x14ac:dyDescent="0.2">
      <c r="A5402" s="284" t="s">
        <v>37</v>
      </c>
      <c r="B5402" s="285"/>
      <c r="C5402" s="285"/>
      <c r="D5402" s="285"/>
      <c r="E5402" s="285"/>
      <c r="F5402" s="285"/>
      <c r="G5402" s="286"/>
    </row>
    <row r="5403" spans="1:7" ht="24" customHeight="1" x14ac:dyDescent="0.2">
      <c r="A5403" s="287" t="s">
        <v>602</v>
      </c>
      <c r="B5403" s="99" t="str">
        <f>Comitente</f>
        <v>DIRECCION PROVINCIAL REDES DE GAS</v>
      </c>
      <c r="C5403" s="94"/>
      <c r="D5403" s="100"/>
      <c r="E5403" s="100"/>
      <c r="F5403" s="101"/>
      <c r="G5403" s="288"/>
    </row>
    <row r="5404" spans="1:7" ht="24" customHeight="1" x14ac:dyDescent="0.2">
      <c r="A5404" s="287" t="s">
        <v>603</v>
      </c>
      <c r="B5404" s="99">
        <f>Contratista</f>
        <v>0</v>
      </c>
      <c r="C5404" s="95"/>
      <c r="D5404" s="95"/>
      <c r="E5404" s="95"/>
      <c r="F5404" s="102"/>
      <c r="G5404" s="289"/>
    </row>
    <row r="5405" spans="1:7" ht="24" customHeight="1" x14ac:dyDescent="0.2">
      <c r="A5405" s="287" t="s">
        <v>24</v>
      </c>
      <c r="B5405" s="99" t="str">
        <f>Obra</f>
        <v>“SERVICIO de MANTENIMIENTO de las INSTALACIONES de GAS en los ESTABLECIMIENTOS EDUCATIVOS”</v>
      </c>
      <c r="C5405" s="95"/>
      <c r="D5405" s="95"/>
      <c r="E5405" s="95"/>
      <c r="F5405" s="102" t="s">
        <v>38</v>
      </c>
      <c r="G5405" s="290">
        <f>Fecha_Base</f>
        <v>0</v>
      </c>
    </row>
    <row r="5406" spans="1:7" ht="24" customHeight="1" x14ac:dyDescent="0.2">
      <c r="A5406" s="291" t="s">
        <v>601</v>
      </c>
      <c r="B5406" s="96" t="str">
        <f>Ubicación</f>
        <v>DEPARTAMENTO JACHAL A</v>
      </c>
      <c r="C5406" s="96"/>
      <c r="D5406" s="103"/>
      <c r="E5406" s="104"/>
      <c r="F5406" s="105"/>
      <c r="G5406" s="292"/>
    </row>
    <row r="5407" spans="1:7" ht="24" customHeight="1" x14ac:dyDescent="0.2">
      <c r="A5407" s="291" t="s">
        <v>39</v>
      </c>
      <c r="B5407" s="106" t="str">
        <f>IFERROR(VALUE(LEFT(B5408,FIND(".",B5408)-1)),"")</f>
        <v/>
      </c>
      <c r="C5407" s="97" t="str">
        <f>IFERROR(VLOOKUP(B5407,Tabla_CyP,2,FALSE),"")</f>
        <v/>
      </c>
      <c r="D5407" s="97"/>
      <c r="E5407" s="104"/>
      <c r="F5407" s="105"/>
      <c r="G5407" s="292"/>
    </row>
    <row r="5408" spans="1:7" ht="24" customHeight="1" x14ac:dyDescent="0.2">
      <c r="A5408" s="291" t="s">
        <v>25</v>
      </c>
      <c r="B5408" s="107" t="str">
        <f>IFERROR(VLOOKUP(COUNTIF($A$1:A5408,"ANALISIS DE PRECIOS"),Tabla_NumeroItem,2,FALSE),"")</f>
        <v/>
      </c>
      <c r="C5408" s="97" t="str">
        <f>IFERROR(VLOOKUP(B5408,Tabla_CyP,2,FALSE),"")</f>
        <v/>
      </c>
      <c r="D5408" s="103"/>
      <c r="E5408" s="104"/>
      <c r="F5408" s="102" t="s">
        <v>26</v>
      </c>
      <c r="G5408" s="293" t="str">
        <f>IFERROR(VLOOKUP(B5408,Tabla_CyP,4,FALSE),"")</f>
        <v/>
      </c>
    </row>
    <row r="5409" spans="1:123" ht="24" customHeight="1" x14ac:dyDescent="0.2">
      <c r="A5409" s="291"/>
      <c r="B5409" s="96"/>
      <c r="C5409" s="97"/>
      <c r="D5409" s="103"/>
      <c r="E5409" s="104"/>
      <c r="F5409" s="105"/>
      <c r="G5409" s="292"/>
    </row>
    <row r="5410" spans="1:123" ht="24" customHeight="1" x14ac:dyDescent="0.2">
      <c r="A5410" s="389" t="s">
        <v>507</v>
      </c>
      <c r="B5410" s="390"/>
      <c r="C5410" s="391" t="s">
        <v>0</v>
      </c>
      <c r="D5410" s="391" t="s">
        <v>27</v>
      </c>
      <c r="E5410" s="393" t="s">
        <v>28</v>
      </c>
      <c r="F5410" s="387" t="s">
        <v>29</v>
      </c>
      <c r="G5410" s="387" t="s">
        <v>30</v>
      </c>
    </row>
    <row r="5411" spans="1:123" s="109" customFormat="1" ht="24" customHeight="1" x14ac:dyDescent="0.2">
      <c r="A5411" s="108" t="s">
        <v>508</v>
      </c>
      <c r="B5411" s="108" t="s">
        <v>509</v>
      </c>
      <c r="C5411" s="392"/>
      <c r="D5411" s="392"/>
      <c r="E5411" s="394"/>
      <c r="F5411" s="388"/>
      <c r="G5411" s="388"/>
      <c r="H5411" s="233"/>
      <c r="I5411" s="233"/>
      <c r="J5411" s="233"/>
      <c r="K5411" s="233"/>
      <c r="L5411" s="233"/>
      <c r="M5411" s="233"/>
      <c r="N5411" s="233"/>
      <c r="O5411" s="233"/>
      <c r="P5411" s="233"/>
      <c r="Q5411" s="233"/>
      <c r="R5411" s="233"/>
      <c r="S5411" s="233"/>
      <c r="T5411" s="233"/>
      <c r="U5411" s="233"/>
      <c r="V5411" s="233"/>
      <c r="W5411" s="233"/>
      <c r="X5411" s="233"/>
      <c r="Y5411" s="233"/>
      <c r="Z5411" s="233"/>
      <c r="AA5411" s="233"/>
      <c r="AB5411" s="233"/>
      <c r="AC5411" s="233"/>
      <c r="AD5411" s="233"/>
      <c r="AE5411" s="233"/>
      <c r="AF5411" s="233"/>
      <c r="AG5411" s="233"/>
      <c r="AH5411" s="233"/>
      <c r="AI5411" s="233"/>
      <c r="AJ5411" s="233"/>
      <c r="AK5411" s="233"/>
      <c r="AL5411" s="233"/>
      <c r="AM5411" s="233"/>
      <c r="AN5411" s="233"/>
      <c r="AO5411" s="233"/>
      <c r="AP5411" s="233"/>
      <c r="AQ5411" s="233"/>
      <c r="AR5411" s="233"/>
      <c r="AS5411" s="233"/>
      <c r="AT5411" s="233"/>
      <c r="AU5411" s="233"/>
      <c r="AV5411" s="233"/>
      <c r="AW5411" s="233"/>
      <c r="AX5411" s="233"/>
      <c r="AY5411" s="233"/>
      <c r="AZ5411" s="233"/>
      <c r="BA5411" s="233"/>
      <c r="BB5411" s="233"/>
      <c r="BC5411" s="233"/>
      <c r="BD5411" s="233"/>
      <c r="BE5411" s="233"/>
      <c r="BF5411" s="233"/>
      <c r="BG5411" s="233"/>
      <c r="BH5411" s="233"/>
      <c r="BI5411" s="233"/>
      <c r="BJ5411" s="233"/>
      <c r="BK5411" s="233"/>
      <c r="BL5411" s="233"/>
      <c r="BM5411" s="233"/>
      <c r="BN5411" s="233"/>
      <c r="BO5411" s="233"/>
      <c r="BP5411" s="233"/>
      <c r="BQ5411" s="233"/>
      <c r="BR5411" s="233"/>
      <c r="BS5411" s="233"/>
      <c r="BT5411" s="233"/>
      <c r="BU5411" s="233"/>
      <c r="BV5411" s="233"/>
      <c r="BW5411" s="233"/>
      <c r="BX5411" s="233"/>
      <c r="BY5411" s="233"/>
      <c r="BZ5411" s="233"/>
      <c r="CA5411" s="233"/>
      <c r="CB5411" s="233"/>
      <c r="CC5411" s="233"/>
      <c r="CD5411" s="233"/>
      <c r="CE5411" s="233"/>
      <c r="CF5411" s="233"/>
      <c r="CG5411" s="233"/>
      <c r="CH5411" s="233"/>
      <c r="CI5411" s="233"/>
      <c r="CJ5411" s="233"/>
      <c r="CK5411" s="233"/>
      <c r="CL5411" s="233"/>
      <c r="CM5411" s="233"/>
      <c r="CN5411" s="233"/>
      <c r="CO5411" s="233"/>
      <c r="CP5411" s="233"/>
      <c r="CQ5411" s="233"/>
      <c r="CR5411" s="233"/>
      <c r="CS5411" s="233"/>
      <c r="CT5411" s="233"/>
      <c r="CU5411" s="233"/>
      <c r="CV5411" s="233"/>
      <c r="CW5411" s="233"/>
      <c r="CX5411" s="233"/>
      <c r="CY5411" s="233"/>
      <c r="CZ5411" s="233"/>
      <c r="DA5411" s="233"/>
      <c r="DB5411" s="233"/>
      <c r="DC5411" s="233"/>
      <c r="DD5411" s="233"/>
      <c r="DE5411" s="233"/>
      <c r="DF5411" s="233"/>
      <c r="DG5411" s="233"/>
      <c r="DH5411" s="233"/>
      <c r="DI5411" s="233"/>
      <c r="DJ5411" s="233"/>
      <c r="DK5411" s="233"/>
      <c r="DL5411" s="233"/>
      <c r="DM5411" s="233"/>
      <c r="DN5411" s="233"/>
      <c r="DO5411" s="233"/>
      <c r="DP5411" s="233"/>
      <c r="DQ5411" s="233"/>
      <c r="DR5411" s="233"/>
      <c r="DS5411" s="233"/>
    </row>
    <row r="5412" spans="1:123" ht="24" customHeight="1" x14ac:dyDescent="0.2">
      <c r="A5412" s="369"/>
      <c r="B5412" s="110"/>
      <c r="C5412" s="367" t="s">
        <v>604</v>
      </c>
      <c r="D5412" s="111"/>
      <c r="E5412" s="112"/>
      <c r="F5412" s="113"/>
      <c r="G5412" s="295"/>
    </row>
    <row r="5413" spans="1:123" s="232" customFormat="1" ht="24" customHeight="1" x14ac:dyDescent="0.2">
      <c r="A5413" s="229" t="str">
        <f t="shared" ref="A5413:A5426" si="1623">IFERROR(VLOOKUP(C5413,Tabla_Insumos,4,FALSE),"")</f>
        <v/>
      </c>
      <c r="B5413" s="227" t="str">
        <f t="shared" ref="B5413:B5426" si="1624">IFERROR(VLOOKUP(C5413,Tabla_Insumos,5,FALSE),"")</f>
        <v/>
      </c>
      <c r="C5413" s="228"/>
      <c r="D5413" s="229" t="str">
        <f t="shared" ref="D5413:D5426" si="1625">IFERROR(VLOOKUP(C5413,Tabla_Insumos,2,FALSE),"")</f>
        <v/>
      </c>
      <c r="E5413" s="230"/>
      <c r="F5413" s="231">
        <f t="shared" ref="F5413:F5426" si="1626">IFERROR(VLOOKUP(C5413,Tabla_Insumos,3,FALSE),0)</f>
        <v>0</v>
      </c>
      <c r="G5413" s="296">
        <f>ROUND(E5413*F5413,2)</f>
        <v>0</v>
      </c>
    </row>
    <row r="5414" spans="1:123" s="232" customFormat="1" ht="24" customHeight="1" x14ac:dyDescent="0.2">
      <c r="A5414" s="229" t="str">
        <f t="shared" si="1623"/>
        <v/>
      </c>
      <c r="B5414" s="227" t="str">
        <f t="shared" si="1624"/>
        <v/>
      </c>
      <c r="C5414" s="228"/>
      <c r="D5414" s="229" t="str">
        <f t="shared" si="1625"/>
        <v/>
      </c>
      <c r="E5414" s="230"/>
      <c r="F5414" s="231">
        <f t="shared" si="1626"/>
        <v>0</v>
      </c>
      <c r="G5414" s="296">
        <f t="shared" ref="G5414:G5426" si="1627">ROUND(E5414*F5414,2)</f>
        <v>0</v>
      </c>
    </row>
    <row r="5415" spans="1:123" s="232" customFormat="1" ht="24" customHeight="1" x14ac:dyDescent="0.2">
      <c r="A5415" s="229" t="str">
        <f t="shared" si="1623"/>
        <v/>
      </c>
      <c r="B5415" s="227" t="str">
        <f t="shared" si="1624"/>
        <v/>
      </c>
      <c r="C5415" s="228"/>
      <c r="D5415" s="229" t="str">
        <f t="shared" si="1625"/>
        <v/>
      </c>
      <c r="E5415" s="230"/>
      <c r="F5415" s="231">
        <f t="shared" si="1626"/>
        <v>0</v>
      </c>
      <c r="G5415" s="296">
        <f t="shared" si="1627"/>
        <v>0</v>
      </c>
    </row>
    <row r="5416" spans="1:123" s="232" customFormat="1" ht="24" customHeight="1" x14ac:dyDescent="0.2">
      <c r="A5416" s="229" t="str">
        <f t="shared" si="1623"/>
        <v/>
      </c>
      <c r="B5416" s="227" t="str">
        <f t="shared" si="1624"/>
        <v/>
      </c>
      <c r="C5416" s="228"/>
      <c r="D5416" s="229" t="str">
        <f t="shared" si="1625"/>
        <v/>
      </c>
      <c r="E5416" s="230"/>
      <c r="F5416" s="231">
        <f t="shared" si="1626"/>
        <v>0</v>
      </c>
      <c r="G5416" s="296">
        <f t="shared" si="1627"/>
        <v>0</v>
      </c>
    </row>
    <row r="5417" spans="1:123" s="232" customFormat="1" ht="24" customHeight="1" x14ac:dyDescent="0.2">
      <c r="A5417" s="229" t="str">
        <f t="shared" si="1623"/>
        <v/>
      </c>
      <c r="B5417" s="227" t="str">
        <f t="shared" si="1624"/>
        <v/>
      </c>
      <c r="C5417" s="228"/>
      <c r="D5417" s="229" t="str">
        <f t="shared" si="1625"/>
        <v/>
      </c>
      <c r="E5417" s="230"/>
      <c r="F5417" s="231">
        <f t="shared" si="1626"/>
        <v>0</v>
      </c>
      <c r="G5417" s="296">
        <f t="shared" si="1627"/>
        <v>0</v>
      </c>
    </row>
    <row r="5418" spans="1:123" s="232" customFormat="1" ht="24" customHeight="1" x14ac:dyDescent="0.2">
      <c r="A5418" s="229" t="str">
        <f t="shared" si="1623"/>
        <v/>
      </c>
      <c r="B5418" s="227" t="str">
        <f t="shared" si="1624"/>
        <v/>
      </c>
      <c r="C5418" s="228"/>
      <c r="D5418" s="229" t="str">
        <f t="shared" si="1625"/>
        <v/>
      </c>
      <c r="E5418" s="230"/>
      <c r="F5418" s="231">
        <f t="shared" si="1626"/>
        <v>0</v>
      </c>
      <c r="G5418" s="296">
        <f t="shared" si="1627"/>
        <v>0</v>
      </c>
    </row>
    <row r="5419" spans="1:123" s="232" customFormat="1" ht="24" customHeight="1" x14ac:dyDescent="0.2">
      <c r="A5419" s="229" t="str">
        <f t="shared" si="1623"/>
        <v/>
      </c>
      <c r="B5419" s="227" t="str">
        <f t="shared" si="1624"/>
        <v/>
      </c>
      <c r="C5419" s="228"/>
      <c r="D5419" s="229" t="str">
        <f t="shared" si="1625"/>
        <v/>
      </c>
      <c r="E5419" s="230"/>
      <c r="F5419" s="231">
        <f t="shared" si="1626"/>
        <v>0</v>
      </c>
      <c r="G5419" s="296">
        <f t="shared" si="1627"/>
        <v>0</v>
      </c>
    </row>
    <row r="5420" spans="1:123" s="232" customFormat="1" ht="24" customHeight="1" x14ac:dyDescent="0.2">
      <c r="A5420" s="229" t="str">
        <f t="shared" si="1623"/>
        <v/>
      </c>
      <c r="B5420" s="227" t="str">
        <f t="shared" si="1624"/>
        <v/>
      </c>
      <c r="C5420" s="228"/>
      <c r="D5420" s="229" t="str">
        <f t="shared" si="1625"/>
        <v/>
      </c>
      <c r="E5420" s="230"/>
      <c r="F5420" s="231">
        <f t="shared" si="1626"/>
        <v>0</v>
      </c>
      <c r="G5420" s="296">
        <f t="shared" si="1627"/>
        <v>0</v>
      </c>
    </row>
    <row r="5421" spans="1:123" s="232" customFormat="1" ht="24" customHeight="1" x14ac:dyDescent="0.2">
      <c r="A5421" s="229" t="str">
        <f t="shared" si="1623"/>
        <v/>
      </c>
      <c r="B5421" s="227" t="str">
        <f t="shared" si="1624"/>
        <v/>
      </c>
      <c r="C5421" s="228"/>
      <c r="D5421" s="229" t="str">
        <f t="shared" si="1625"/>
        <v/>
      </c>
      <c r="E5421" s="230"/>
      <c r="F5421" s="231">
        <f t="shared" si="1626"/>
        <v>0</v>
      </c>
      <c r="G5421" s="296">
        <f t="shared" si="1627"/>
        <v>0</v>
      </c>
    </row>
    <row r="5422" spans="1:123" s="232" customFormat="1" ht="24" customHeight="1" x14ac:dyDescent="0.2">
      <c r="A5422" s="229" t="str">
        <f t="shared" si="1623"/>
        <v/>
      </c>
      <c r="B5422" s="227" t="str">
        <f t="shared" si="1624"/>
        <v/>
      </c>
      <c r="C5422" s="228"/>
      <c r="D5422" s="229" t="str">
        <f t="shared" si="1625"/>
        <v/>
      </c>
      <c r="E5422" s="230"/>
      <c r="F5422" s="231">
        <f t="shared" si="1626"/>
        <v>0</v>
      </c>
      <c r="G5422" s="296">
        <f t="shared" si="1627"/>
        <v>0</v>
      </c>
    </row>
    <row r="5423" spans="1:123" s="232" customFormat="1" ht="24" customHeight="1" x14ac:dyDescent="0.2">
      <c r="A5423" s="229" t="str">
        <f t="shared" si="1623"/>
        <v/>
      </c>
      <c r="B5423" s="227" t="str">
        <f t="shared" si="1624"/>
        <v/>
      </c>
      <c r="C5423" s="228"/>
      <c r="D5423" s="229" t="str">
        <f t="shared" si="1625"/>
        <v/>
      </c>
      <c r="E5423" s="230"/>
      <c r="F5423" s="231">
        <f t="shared" si="1626"/>
        <v>0</v>
      </c>
      <c r="G5423" s="296">
        <f t="shared" si="1627"/>
        <v>0</v>
      </c>
    </row>
    <row r="5424" spans="1:123" s="232" customFormat="1" ht="24" customHeight="1" x14ac:dyDescent="0.2">
      <c r="A5424" s="229" t="str">
        <f t="shared" si="1623"/>
        <v/>
      </c>
      <c r="B5424" s="227" t="str">
        <f t="shared" si="1624"/>
        <v/>
      </c>
      <c r="C5424" s="228"/>
      <c r="D5424" s="229" t="str">
        <f t="shared" si="1625"/>
        <v/>
      </c>
      <c r="E5424" s="230"/>
      <c r="F5424" s="231">
        <f t="shared" si="1626"/>
        <v>0</v>
      </c>
      <c r="G5424" s="296">
        <f t="shared" si="1627"/>
        <v>0</v>
      </c>
    </row>
    <row r="5425" spans="1:7" s="232" customFormat="1" ht="24" customHeight="1" x14ac:dyDescent="0.2">
      <c r="A5425" s="229" t="str">
        <f t="shared" si="1623"/>
        <v/>
      </c>
      <c r="B5425" s="227" t="str">
        <f t="shared" si="1624"/>
        <v/>
      </c>
      <c r="C5425" s="228"/>
      <c r="D5425" s="229" t="str">
        <f t="shared" si="1625"/>
        <v/>
      </c>
      <c r="E5425" s="230"/>
      <c r="F5425" s="231">
        <f t="shared" si="1626"/>
        <v>0</v>
      </c>
      <c r="G5425" s="296">
        <f t="shared" si="1627"/>
        <v>0</v>
      </c>
    </row>
    <row r="5426" spans="1:7" s="232" customFormat="1" ht="24" customHeight="1" x14ac:dyDescent="0.2">
      <c r="A5426" s="229" t="str">
        <f t="shared" si="1623"/>
        <v/>
      </c>
      <c r="B5426" s="227" t="str">
        <f t="shared" si="1624"/>
        <v/>
      </c>
      <c r="C5426" s="228"/>
      <c r="D5426" s="229" t="str">
        <f t="shared" si="1625"/>
        <v/>
      </c>
      <c r="E5426" s="230"/>
      <c r="F5426" s="231">
        <f t="shared" si="1626"/>
        <v>0</v>
      </c>
      <c r="G5426" s="296">
        <f t="shared" si="1627"/>
        <v>0</v>
      </c>
    </row>
    <row r="5427" spans="1:7" ht="24" customHeight="1" x14ac:dyDescent="0.2">
      <c r="A5427" s="297"/>
      <c r="B5427" s="97"/>
      <c r="C5427" s="97"/>
      <c r="D5427" s="103"/>
      <c r="E5427" s="104"/>
      <c r="F5427" s="368" t="s">
        <v>31</v>
      </c>
      <c r="G5427" s="298">
        <f>SUBTOTAL(9,G5413:G5426)</f>
        <v>0</v>
      </c>
    </row>
    <row r="5428" spans="1:7" ht="24" customHeight="1" x14ac:dyDescent="0.2">
      <c r="A5428" s="297"/>
      <c r="B5428" s="97"/>
      <c r="C5428" s="366" t="s">
        <v>605</v>
      </c>
      <c r="D5428" s="103"/>
      <c r="E5428" s="104"/>
      <c r="F5428" s="105"/>
      <c r="G5428" s="299"/>
    </row>
    <row r="5429" spans="1:7" s="232" customFormat="1" ht="24" customHeight="1" x14ac:dyDescent="0.2">
      <c r="A5429" s="229" t="str">
        <f t="shared" ref="A5429:A5436" si="1628">IFERROR(VLOOKUP(C5429,Tabla_Insumos,4,FALSE),"")</f>
        <v/>
      </c>
      <c r="B5429" s="227">
        <f t="shared" ref="B5429:B5436" si="1629">IFERROR(VLOOKUP(A5429,Tabla_Indices,5,FALSE),"")</f>
        <v>0</v>
      </c>
      <c r="C5429" s="228"/>
      <c r="D5429" s="229" t="str">
        <f t="shared" ref="D5429:D5436" si="1630">IFERROR(VLOOKUP(C5429,Tabla_Insumos,2,FALSE),"")</f>
        <v/>
      </c>
      <c r="E5429" s="230"/>
      <c r="F5429" s="231">
        <f t="shared" ref="F5429:F5436" si="1631">IFERROR(VLOOKUP(C5429,Tabla_Insumos,3,FALSE),0)</f>
        <v>0</v>
      </c>
      <c r="G5429" s="296">
        <f>ROUND(E5429*F5429,2)</f>
        <v>0</v>
      </c>
    </row>
    <row r="5430" spans="1:7" s="232" customFormat="1" ht="24" customHeight="1" x14ac:dyDescent="0.2">
      <c r="A5430" s="229" t="str">
        <f t="shared" si="1628"/>
        <v/>
      </c>
      <c r="B5430" s="227">
        <f t="shared" si="1629"/>
        <v>0</v>
      </c>
      <c r="C5430" s="228"/>
      <c r="D5430" s="229" t="str">
        <f t="shared" si="1630"/>
        <v/>
      </c>
      <c r="E5430" s="230"/>
      <c r="F5430" s="231">
        <f t="shared" si="1631"/>
        <v>0</v>
      </c>
      <c r="G5430" s="296">
        <f>ROUND(E5430*F5430,2)</f>
        <v>0</v>
      </c>
    </row>
    <row r="5431" spans="1:7" s="232" customFormat="1" ht="24" customHeight="1" x14ac:dyDescent="0.2">
      <c r="A5431" s="229" t="str">
        <f t="shared" si="1628"/>
        <v/>
      </c>
      <c r="B5431" s="227">
        <f t="shared" si="1629"/>
        <v>0</v>
      </c>
      <c r="C5431" s="228"/>
      <c r="D5431" s="229" t="str">
        <f t="shared" si="1630"/>
        <v/>
      </c>
      <c r="E5431" s="230"/>
      <c r="F5431" s="231">
        <f t="shared" si="1631"/>
        <v>0</v>
      </c>
      <c r="G5431" s="296">
        <f t="shared" ref="G5431:G5436" si="1632">ROUND(E5431*F5431,2)</f>
        <v>0</v>
      </c>
    </row>
    <row r="5432" spans="1:7" s="232" customFormat="1" ht="24" customHeight="1" x14ac:dyDescent="0.2">
      <c r="A5432" s="229" t="str">
        <f t="shared" si="1628"/>
        <v/>
      </c>
      <c r="B5432" s="227">
        <f t="shared" si="1629"/>
        <v>0</v>
      </c>
      <c r="C5432" s="228"/>
      <c r="D5432" s="229" t="str">
        <f t="shared" si="1630"/>
        <v/>
      </c>
      <c r="E5432" s="230"/>
      <c r="F5432" s="231">
        <f t="shared" si="1631"/>
        <v>0</v>
      </c>
      <c r="G5432" s="296">
        <f t="shared" si="1632"/>
        <v>0</v>
      </c>
    </row>
    <row r="5433" spans="1:7" s="232" customFormat="1" ht="24" customHeight="1" x14ac:dyDescent="0.2">
      <c r="A5433" s="229" t="str">
        <f t="shared" si="1628"/>
        <v/>
      </c>
      <c r="B5433" s="227">
        <f t="shared" si="1629"/>
        <v>0</v>
      </c>
      <c r="C5433" s="228"/>
      <c r="D5433" s="229" t="str">
        <f t="shared" si="1630"/>
        <v/>
      </c>
      <c r="E5433" s="230"/>
      <c r="F5433" s="231">
        <f t="shared" si="1631"/>
        <v>0</v>
      </c>
      <c r="G5433" s="296">
        <f t="shared" si="1632"/>
        <v>0</v>
      </c>
    </row>
    <row r="5434" spans="1:7" s="232" customFormat="1" ht="24" customHeight="1" x14ac:dyDescent="0.2">
      <c r="A5434" s="229" t="str">
        <f t="shared" si="1628"/>
        <v/>
      </c>
      <c r="B5434" s="227">
        <f t="shared" si="1629"/>
        <v>0</v>
      </c>
      <c r="C5434" s="228"/>
      <c r="D5434" s="229" t="str">
        <f t="shared" si="1630"/>
        <v/>
      </c>
      <c r="E5434" s="230"/>
      <c r="F5434" s="231">
        <f t="shared" si="1631"/>
        <v>0</v>
      </c>
      <c r="G5434" s="296">
        <f t="shared" si="1632"/>
        <v>0</v>
      </c>
    </row>
    <row r="5435" spans="1:7" s="232" customFormat="1" ht="24" customHeight="1" x14ac:dyDescent="0.2">
      <c r="A5435" s="229" t="str">
        <f t="shared" si="1628"/>
        <v/>
      </c>
      <c r="B5435" s="227">
        <f t="shared" si="1629"/>
        <v>0</v>
      </c>
      <c r="C5435" s="228"/>
      <c r="D5435" s="229" t="str">
        <f t="shared" si="1630"/>
        <v/>
      </c>
      <c r="E5435" s="230"/>
      <c r="F5435" s="231">
        <f t="shared" si="1631"/>
        <v>0</v>
      </c>
      <c r="G5435" s="296">
        <f t="shared" si="1632"/>
        <v>0</v>
      </c>
    </row>
    <row r="5436" spans="1:7" s="232" customFormat="1" ht="24" customHeight="1" x14ac:dyDescent="0.2">
      <c r="A5436" s="229" t="str">
        <f t="shared" si="1628"/>
        <v/>
      </c>
      <c r="B5436" s="227">
        <f t="shared" si="1629"/>
        <v>0</v>
      </c>
      <c r="C5436" s="228"/>
      <c r="D5436" s="229" t="str">
        <f t="shared" si="1630"/>
        <v/>
      </c>
      <c r="E5436" s="230"/>
      <c r="F5436" s="231">
        <f t="shared" si="1631"/>
        <v>0</v>
      </c>
      <c r="G5436" s="296">
        <f t="shared" si="1632"/>
        <v>0</v>
      </c>
    </row>
    <row r="5437" spans="1:7" ht="24" customHeight="1" x14ac:dyDescent="0.2">
      <c r="A5437" s="297"/>
      <c r="B5437" s="97"/>
      <c r="C5437" s="97"/>
      <c r="D5437" s="103"/>
      <c r="E5437" s="104"/>
      <c r="F5437" s="368" t="s">
        <v>32</v>
      </c>
      <c r="G5437" s="298">
        <f>SUBTOTAL(9,G5429:G5436)</f>
        <v>0</v>
      </c>
    </row>
    <row r="5438" spans="1:7" ht="24" customHeight="1" x14ac:dyDescent="0.2">
      <c r="A5438" s="297"/>
      <c r="B5438" s="97"/>
      <c r="C5438" s="366" t="s">
        <v>606</v>
      </c>
      <c r="D5438" s="103"/>
      <c r="E5438" s="104"/>
      <c r="F5438" s="105"/>
      <c r="G5438" s="299"/>
    </row>
    <row r="5439" spans="1:7" s="232" customFormat="1" ht="24" customHeight="1" x14ac:dyDescent="0.2">
      <c r="A5439" s="229" t="str">
        <f t="shared" ref="A5439:A5447" si="1633">IFERROR(VLOOKUP(C5439,Tabla_Insumos,4,FALSE),"")</f>
        <v/>
      </c>
      <c r="B5439" s="227" t="str">
        <f t="shared" ref="B5439:B5447" si="1634">IFERROR(VLOOKUP(C5439,Tabla_Insumos,5,FALSE),"")</f>
        <v/>
      </c>
      <c r="C5439" s="228"/>
      <c r="D5439" s="229" t="str">
        <f t="shared" ref="D5439:D5447" si="1635">IFERROR(VLOOKUP(C5439,Tabla_Insumos,2,FALSE),"")</f>
        <v/>
      </c>
      <c r="E5439" s="230"/>
      <c r="F5439" s="231">
        <f t="shared" ref="F5439:F5447" si="1636">IFERROR(VLOOKUP(C5439,Tabla_Insumos,3,FALSE),0)</f>
        <v>0</v>
      </c>
      <c r="G5439" s="296">
        <f t="shared" ref="G5439:G5447" si="1637">ROUND(E5439*F5439,2)</f>
        <v>0</v>
      </c>
    </row>
    <row r="5440" spans="1:7" s="232" customFormat="1" ht="24" customHeight="1" x14ac:dyDescent="0.2">
      <c r="A5440" s="229" t="str">
        <f t="shared" si="1633"/>
        <v/>
      </c>
      <c r="B5440" s="227" t="str">
        <f t="shared" si="1634"/>
        <v/>
      </c>
      <c r="C5440" s="228"/>
      <c r="D5440" s="229" t="str">
        <f t="shared" si="1635"/>
        <v/>
      </c>
      <c r="E5440" s="230"/>
      <c r="F5440" s="231">
        <f t="shared" si="1636"/>
        <v>0</v>
      </c>
      <c r="G5440" s="296">
        <f t="shared" si="1637"/>
        <v>0</v>
      </c>
    </row>
    <row r="5441" spans="1:7" s="232" customFormat="1" ht="24" customHeight="1" x14ac:dyDescent="0.2">
      <c r="A5441" s="229" t="str">
        <f t="shared" si="1633"/>
        <v/>
      </c>
      <c r="B5441" s="227" t="str">
        <f t="shared" si="1634"/>
        <v/>
      </c>
      <c r="C5441" s="228"/>
      <c r="D5441" s="229" t="str">
        <f t="shared" si="1635"/>
        <v/>
      </c>
      <c r="E5441" s="230"/>
      <c r="F5441" s="231">
        <f t="shared" si="1636"/>
        <v>0</v>
      </c>
      <c r="G5441" s="296">
        <f t="shared" si="1637"/>
        <v>0</v>
      </c>
    </row>
    <row r="5442" spans="1:7" s="232" customFormat="1" ht="24" customHeight="1" x14ac:dyDescent="0.2">
      <c r="A5442" s="229" t="str">
        <f t="shared" si="1633"/>
        <v/>
      </c>
      <c r="B5442" s="227" t="str">
        <f t="shared" si="1634"/>
        <v/>
      </c>
      <c r="C5442" s="228"/>
      <c r="D5442" s="229" t="str">
        <f t="shared" si="1635"/>
        <v/>
      </c>
      <c r="E5442" s="230"/>
      <c r="F5442" s="231">
        <f t="shared" si="1636"/>
        <v>0</v>
      </c>
      <c r="G5442" s="296">
        <f t="shared" si="1637"/>
        <v>0</v>
      </c>
    </row>
    <row r="5443" spans="1:7" s="232" customFormat="1" ht="24" customHeight="1" x14ac:dyDescent="0.2">
      <c r="A5443" s="229" t="str">
        <f t="shared" si="1633"/>
        <v/>
      </c>
      <c r="B5443" s="227" t="str">
        <f t="shared" si="1634"/>
        <v/>
      </c>
      <c r="C5443" s="228"/>
      <c r="D5443" s="229" t="str">
        <f t="shared" si="1635"/>
        <v/>
      </c>
      <c r="E5443" s="230"/>
      <c r="F5443" s="231">
        <f t="shared" si="1636"/>
        <v>0</v>
      </c>
      <c r="G5443" s="296">
        <f t="shared" si="1637"/>
        <v>0</v>
      </c>
    </row>
    <row r="5444" spans="1:7" s="232" customFormat="1" ht="24" customHeight="1" x14ac:dyDescent="0.2">
      <c r="A5444" s="229" t="str">
        <f t="shared" si="1633"/>
        <v/>
      </c>
      <c r="B5444" s="227" t="str">
        <f t="shared" si="1634"/>
        <v/>
      </c>
      <c r="C5444" s="228"/>
      <c r="D5444" s="229" t="str">
        <f t="shared" si="1635"/>
        <v/>
      </c>
      <c r="E5444" s="230"/>
      <c r="F5444" s="231">
        <f t="shared" si="1636"/>
        <v>0</v>
      </c>
      <c r="G5444" s="296">
        <f t="shared" si="1637"/>
        <v>0</v>
      </c>
    </row>
    <row r="5445" spans="1:7" s="232" customFormat="1" ht="24" customHeight="1" x14ac:dyDescent="0.2">
      <c r="A5445" s="229" t="str">
        <f t="shared" si="1633"/>
        <v/>
      </c>
      <c r="B5445" s="227" t="str">
        <f t="shared" si="1634"/>
        <v/>
      </c>
      <c r="C5445" s="228"/>
      <c r="D5445" s="229" t="str">
        <f t="shared" si="1635"/>
        <v/>
      </c>
      <c r="E5445" s="230"/>
      <c r="F5445" s="231">
        <f t="shared" si="1636"/>
        <v>0</v>
      </c>
      <c r="G5445" s="296">
        <f t="shared" si="1637"/>
        <v>0</v>
      </c>
    </row>
    <row r="5446" spans="1:7" s="232" customFormat="1" ht="24" customHeight="1" x14ac:dyDescent="0.2">
      <c r="A5446" s="229" t="str">
        <f t="shared" si="1633"/>
        <v/>
      </c>
      <c r="B5446" s="227" t="str">
        <f t="shared" si="1634"/>
        <v/>
      </c>
      <c r="C5446" s="228"/>
      <c r="D5446" s="229" t="str">
        <f t="shared" si="1635"/>
        <v/>
      </c>
      <c r="E5446" s="230"/>
      <c r="F5446" s="231">
        <f t="shared" si="1636"/>
        <v>0</v>
      </c>
      <c r="G5446" s="296">
        <f t="shared" si="1637"/>
        <v>0</v>
      </c>
    </row>
    <row r="5447" spans="1:7" s="232" customFormat="1" ht="24" customHeight="1" x14ac:dyDescent="0.2">
      <c r="A5447" s="229" t="str">
        <f t="shared" si="1633"/>
        <v/>
      </c>
      <c r="B5447" s="227" t="str">
        <f t="shared" si="1634"/>
        <v/>
      </c>
      <c r="C5447" s="228"/>
      <c r="D5447" s="229" t="str">
        <f t="shared" si="1635"/>
        <v/>
      </c>
      <c r="E5447" s="230"/>
      <c r="F5447" s="231">
        <f t="shared" si="1636"/>
        <v>0</v>
      </c>
      <c r="G5447" s="296">
        <f t="shared" si="1637"/>
        <v>0</v>
      </c>
    </row>
    <row r="5448" spans="1:7" ht="24" customHeight="1" x14ac:dyDescent="0.2">
      <c r="A5448" s="300"/>
      <c r="B5448" s="103"/>
      <c r="C5448" s="97"/>
      <c r="D5448" s="103"/>
      <c r="E5448" s="104"/>
      <c r="F5448" s="368" t="s">
        <v>33</v>
      </c>
      <c r="G5448" s="298">
        <f>SUBTOTAL(9,G5439:G5447)</f>
        <v>0</v>
      </c>
    </row>
    <row r="5449" spans="1:7" ht="24" customHeight="1" x14ac:dyDescent="0.2">
      <c r="A5449" s="301"/>
      <c r="B5449" s="103"/>
      <c r="C5449" s="97"/>
      <c r="D5449" s="103"/>
      <c r="E5449" s="104"/>
      <c r="F5449" s="105"/>
      <c r="G5449" s="299"/>
    </row>
    <row r="5450" spans="1:7" ht="24" customHeight="1" x14ac:dyDescent="0.2">
      <c r="A5450" s="302" t="str">
        <f>B5408</f>
        <v/>
      </c>
      <c r="B5450" s="303" t="str">
        <f>C5408</f>
        <v/>
      </c>
      <c r="C5450" s="111"/>
      <c r="D5450" s="111" t="s">
        <v>34</v>
      </c>
      <c r="E5450" s="112"/>
      <c r="F5450" s="305" t="s">
        <v>35</v>
      </c>
      <c r="G5450" s="304">
        <f>SUBTOTAL(9,G5413:G5449)</f>
        <v>0</v>
      </c>
    </row>
    <row r="5452" spans="1:7" ht="24" customHeight="1" x14ac:dyDescent="0.2">
      <c r="A5452" s="284" t="s">
        <v>37</v>
      </c>
      <c r="B5452" s="285"/>
      <c r="C5452" s="285"/>
      <c r="D5452" s="285"/>
      <c r="E5452" s="285"/>
      <c r="F5452" s="285"/>
      <c r="G5452" s="286"/>
    </row>
    <row r="5453" spans="1:7" ht="24" customHeight="1" x14ac:dyDescent="0.2">
      <c r="A5453" s="287" t="s">
        <v>602</v>
      </c>
      <c r="B5453" s="99" t="str">
        <f>Comitente</f>
        <v>DIRECCION PROVINCIAL REDES DE GAS</v>
      </c>
      <c r="C5453" s="94"/>
      <c r="D5453" s="100"/>
      <c r="E5453" s="100"/>
      <c r="F5453" s="101"/>
      <c r="G5453" s="288"/>
    </row>
    <row r="5454" spans="1:7" ht="24" customHeight="1" x14ac:dyDescent="0.2">
      <c r="A5454" s="287" t="s">
        <v>603</v>
      </c>
      <c r="B5454" s="99">
        <f>Contratista</f>
        <v>0</v>
      </c>
      <c r="C5454" s="95"/>
      <c r="D5454" s="95"/>
      <c r="E5454" s="95"/>
      <c r="F5454" s="102"/>
      <c r="G5454" s="289"/>
    </row>
    <row r="5455" spans="1:7" ht="24" customHeight="1" x14ac:dyDescent="0.2">
      <c r="A5455" s="287" t="s">
        <v>24</v>
      </c>
      <c r="B5455" s="99" t="str">
        <f>Obra</f>
        <v>“SERVICIO de MANTENIMIENTO de las INSTALACIONES de GAS en los ESTABLECIMIENTOS EDUCATIVOS”</v>
      </c>
      <c r="C5455" s="95"/>
      <c r="D5455" s="95"/>
      <c r="E5455" s="95"/>
      <c r="F5455" s="102" t="s">
        <v>38</v>
      </c>
      <c r="G5455" s="290">
        <f>Fecha_Base</f>
        <v>0</v>
      </c>
    </row>
    <row r="5456" spans="1:7" ht="24" customHeight="1" x14ac:dyDescent="0.2">
      <c r="A5456" s="291" t="s">
        <v>601</v>
      </c>
      <c r="B5456" s="96" t="str">
        <f>Ubicación</f>
        <v>DEPARTAMENTO JACHAL A</v>
      </c>
      <c r="C5456" s="96"/>
      <c r="D5456" s="103"/>
      <c r="E5456" s="104"/>
      <c r="F5456" s="105"/>
      <c r="G5456" s="292"/>
    </row>
    <row r="5457" spans="1:123" ht="24" customHeight="1" x14ac:dyDescent="0.2">
      <c r="A5457" s="291" t="s">
        <v>39</v>
      </c>
      <c r="B5457" s="106" t="str">
        <f>IFERROR(VALUE(LEFT(B5458,FIND(".",B5458)-1)),"")</f>
        <v/>
      </c>
      <c r="C5457" s="97" t="str">
        <f>IFERROR(VLOOKUP(B5457,Tabla_CyP,2,FALSE),"")</f>
        <v/>
      </c>
      <c r="D5457" s="97"/>
      <c r="E5457" s="104"/>
      <c r="F5457" s="105"/>
      <c r="G5457" s="292"/>
    </row>
    <row r="5458" spans="1:123" ht="24" customHeight="1" x14ac:dyDescent="0.2">
      <c r="A5458" s="291" t="s">
        <v>25</v>
      </c>
      <c r="B5458" s="107" t="str">
        <f>IFERROR(VLOOKUP(COUNTIF($A$1:A5458,"ANALISIS DE PRECIOS"),Tabla_NumeroItem,2,FALSE),"")</f>
        <v/>
      </c>
      <c r="C5458" s="97" t="str">
        <f>IFERROR(VLOOKUP(B5458,Tabla_CyP,2,FALSE),"")</f>
        <v/>
      </c>
      <c r="D5458" s="103"/>
      <c r="E5458" s="104"/>
      <c r="F5458" s="102" t="s">
        <v>26</v>
      </c>
      <c r="G5458" s="293" t="str">
        <f>IFERROR(VLOOKUP(B5458,Tabla_CyP,4,FALSE),"")</f>
        <v/>
      </c>
    </row>
    <row r="5459" spans="1:123" ht="24" customHeight="1" x14ac:dyDescent="0.2">
      <c r="A5459" s="291"/>
      <c r="B5459" s="96"/>
      <c r="C5459" s="97"/>
      <c r="D5459" s="103"/>
      <c r="E5459" s="104"/>
      <c r="F5459" s="105"/>
      <c r="G5459" s="292"/>
    </row>
    <row r="5460" spans="1:123" ht="24" customHeight="1" x14ac:dyDescent="0.2">
      <c r="A5460" s="389" t="s">
        <v>507</v>
      </c>
      <c r="B5460" s="390"/>
      <c r="C5460" s="391" t="s">
        <v>0</v>
      </c>
      <c r="D5460" s="391" t="s">
        <v>27</v>
      </c>
      <c r="E5460" s="393" t="s">
        <v>28</v>
      </c>
      <c r="F5460" s="387" t="s">
        <v>29</v>
      </c>
      <c r="G5460" s="387" t="s">
        <v>30</v>
      </c>
    </row>
    <row r="5461" spans="1:123" s="109" customFormat="1" ht="24" customHeight="1" x14ac:dyDescent="0.2">
      <c r="A5461" s="108" t="s">
        <v>508</v>
      </c>
      <c r="B5461" s="108" t="s">
        <v>509</v>
      </c>
      <c r="C5461" s="392"/>
      <c r="D5461" s="392"/>
      <c r="E5461" s="394"/>
      <c r="F5461" s="388"/>
      <c r="G5461" s="388"/>
      <c r="H5461" s="233"/>
      <c r="I5461" s="233"/>
      <c r="J5461" s="233"/>
      <c r="K5461" s="233"/>
      <c r="L5461" s="233"/>
      <c r="M5461" s="233"/>
      <c r="N5461" s="233"/>
      <c r="O5461" s="233"/>
      <c r="P5461" s="233"/>
      <c r="Q5461" s="233"/>
      <c r="R5461" s="233"/>
      <c r="S5461" s="233"/>
      <c r="T5461" s="233"/>
      <c r="U5461" s="233"/>
      <c r="V5461" s="233"/>
      <c r="W5461" s="233"/>
      <c r="X5461" s="233"/>
      <c r="Y5461" s="233"/>
      <c r="Z5461" s="233"/>
      <c r="AA5461" s="233"/>
      <c r="AB5461" s="233"/>
      <c r="AC5461" s="233"/>
      <c r="AD5461" s="233"/>
      <c r="AE5461" s="233"/>
      <c r="AF5461" s="233"/>
      <c r="AG5461" s="233"/>
      <c r="AH5461" s="233"/>
      <c r="AI5461" s="233"/>
      <c r="AJ5461" s="233"/>
      <c r="AK5461" s="233"/>
      <c r="AL5461" s="233"/>
      <c r="AM5461" s="233"/>
      <c r="AN5461" s="233"/>
      <c r="AO5461" s="233"/>
      <c r="AP5461" s="233"/>
      <c r="AQ5461" s="233"/>
      <c r="AR5461" s="233"/>
      <c r="AS5461" s="233"/>
      <c r="AT5461" s="233"/>
      <c r="AU5461" s="233"/>
      <c r="AV5461" s="233"/>
      <c r="AW5461" s="233"/>
      <c r="AX5461" s="233"/>
      <c r="AY5461" s="233"/>
      <c r="AZ5461" s="233"/>
      <c r="BA5461" s="233"/>
      <c r="BB5461" s="233"/>
      <c r="BC5461" s="233"/>
      <c r="BD5461" s="233"/>
      <c r="BE5461" s="233"/>
      <c r="BF5461" s="233"/>
      <c r="BG5461" s="233"/>
      <c r="BH5461" s="233"/>
      <c r="BI5461" s="233"/>
      <c r="BJ5461" s="233"/>
      <c r="BK5461" s="233"/>
      <c r="BL5461" s="233"/>
      <c r="BM5461" s="233"/>
      <c r="BN5461" s="233"/>
      <c r="BO5461" s="233"/>
      <c r="BP5461" s="233"/>
      <c r="BQ5461" s="233"/>
      <c r="BR5461" s="233"/>
      <c r="BS5461" s="233"/>
      <c r="BT5461" s="233"/>
      <c r="BU5461" s="233"/>
      <c r="BV5461" s="233"/>
      <c r="BW5461" s="233"/>
      <c r="BX5461" s="233"/>
      <c r="BY5461" s="233"/>
      <c r="BZ5461" s="233"/>
      <c r="CA5461" s="233"/>
      <c r="CB5461" s="233"/>
      <c r="CC5461" s="233"/>
      <c r="CD5461" s="233"/>
      <c r="CE5461" s="233"/>
      <c r="CF5461" s="233"/>
      <c r="CG5461" s="233"/>
      <c r="CH5461" s="233"/>
      <c r="CI5461" s="233"/>
      <c r="CJ5461" s="233"/>
      <c r="CK5461" s="233"/>
      <c r="CL5461" s="233"/>
      <c r="CM5461" s="233"/>
      <c r="CN5461" s="233"/>
      <c r="CO5461" s="233"/>
      <c r="CP5461" s="233"/>
      <c r="CQ5461" s="233"/>
      <c r="CR5461" s="233"/>
      <c r="CS5461" s="233"/>
      <c r="CT5461" s="233"/>
      <c r="CU5461" s="233"/>
      <c r="CV5461" s="233"/>
      <c r="CW5461" s="233"/>
      <c r="CX5461" s="233"/>
      <c r="CY5461" s="233"/>
      <c r="CZ5461" s="233"/>
      <c r="DA5461" s="233"/>
      <c r="DB5461" s="233"/>
      <c r="DC5461" s="233"/>
      <c r="DD5461" s="233"/>
      <c r="DE5461" s="233"/>
      <c r="DF5461" s="233"/>
      <c r="DG5461" s="233"/>
      <c r="DH5461" s="233"/>
      <c r="DI5461" s="233"/>
      <c r="DJ5461" s="233"/>
      <c r="DK5461" s="233"/>
      <c r="DL5461" s="233"/>
      <c r="DM5461" s="233"/>
      <c r="DN5461" s="233"/>
      <c r="DO5461" s="233"/>
      <c r="DP5461" s="233"/>
      <c r="DQ5461" s="233"/>
      <c r="DR5461" s="233"/>
      <c r="DS5461" s="233"/>
    </row>
    <row r="5462" spans="1:123" ht="24" customHeight="1" x14ac:dyDescent="0.2">
      <c r="A5462" s="369"/>
      <c r="B5462" s="110"/>
      <c r="C5462" s="367" t="s">
        <v>604</v>
      </c>
      <c r="D5462" s="111"/>
      <c r="E5462" s="112"/>
      <c r="F5462" s="113"/>
      <c r="G5462" s="295"/>
    </row>
    <row r="5463" spans="1:123" s="232" customFormat="1" ht="24" customHeight="1" x14ac:dyDescent="0.2">
      <c r="A5463" s="229" t="str">
        <f t="shared" ref="A5463:A5476" si="1638">IFERROR(VLOOKUP(C5463,Tabla_Insumos,4,FALSE),"")</f>
        <v/>
      </c>
      <c r="B5463" s="227" t="str">
        <f t="shared" ref="B5463:B5476" si="1639">IFERROR(VLOOKUP(C5463,Tabla_Insumos,5,FALSE),"")</f>
        <v/>
      </c>
      <c r="C5463" s="228"/>
      <c r="D5463" s="229" t="str">
        <f t="shared" ref="D5463:D5476" si="1640">IFERROR(VLOOKUP(C5463,Tabla_Insumos,2,FALSE),"")</f>
        <v/>
      </c>
      <c r="E5463" s="230"/>
      <c r="F5463" s="231">
        <f t="shared" ref="F5463:F5476" si="1641">IFERROR(VLOOKUP(C5463,Tabla_Insumos,3,FALSE),0)</f>
        <v>0</v>
      </c>
      <c r="G5463" s="296">
        <f>ROUND(E5463*F5463,2)</f>
        <v>0</v>
      </c>
    </row>
    <row r="5464" spans="1:123" s="232" customFormat="1" ht="24" customHeight="1" x14ac:dyDescent="0.2">
      <c r="A5464" s="229" t="str">
        <f t="shared" si="1638"/>
        <v/>
      </c>
      <c r="B5464" s="227" t="str">
        <f t="shared" si="1639"/>
        <v/>
      </c>
      <c r="C5464" s="228"/>
      <c r="D5464" s="229" t="str">
        <f t="shared" si="1640"/>
        <v/>
      </c>
      <c r="E5464" s="230"/>
      <c r="F5464" s="231">
        <f t="shared" si="1641"/>
        <v>0</v>
      </c>
      <c r="G5464" s="296">
        <f t="shared" ref="G5464:G5476" si="1642">ROUND(E5464*F5464,2)</f>
        <v>0</v>
      </c>
    </row>
    <row r="5465" spans="1:123" s="232" customFormat="1" ht="24" customHeight="1" x14ac:dyDescent="0.2">
      <c r="A5465" s="229" t="str">
        <f t="shared" si="1638"/>
        <v/>
      </c>
      <c r="B5465" s="227" t="str">
        <f t="shared" si="1639"/>
        <v/>
      </c>
      <c r="C5465" s="228"/>
      <c r="D5465" s="229" t="str">
        <f t="shared" si="1640"/>
        <v/>
      </c>
      <c r="E5465" s="230"/>
      <c r="F5465" s="231">
        <f t="shared" si="1641"/>
        <v>0</v>
      </c>
      <c r="G5465" s="296">
        <f t="shared" si="1642"/>
        <v>0</v>
      </c>
    </row>
    <row r="5466" spans="1:123" s="232" customFormat="1" ht="24" customHeight="1" x14ac:dyDescent="0.2">
      <c r="A5466" s="229" t="str">
        <f t="shared" si="1638"/>
        <v/>
      </c>
      <c r="B5466" s="227" t="str">
        <f t="shared" si="1639"/>
        <v/>
      </c>
      <c r="C5466" s="228"/>
      <c r="D5466" s="229" t="str">
        <f t="shared" si="1640"/>
        <v/>
      </c>
      <c r="E5466" s="230"/>
      <c r="F5466" s="231">
        <f t="shared" si="1641"/>
        <v>0</v>
      </c>
      <c r="G5466" s="296">
        <f t="shared" si="1642"/>
        <v>0</v>
      </c>
    </row>
    <row r="5467" spans="1:123" s="232" customFormat="1" ht="24" customHeight="1" x14ac:dyDescent="0.2">
      <c r="A5467" s="229" t="str">
        <f t="shared" si="1638"/>
        <v/>
      </c>
      <c r="B5467" s="227" t="str">
        <f t="shared" si="1639"/>
        <v/>
      </c>
      <c r="C5467" s="228"/>
      <c r="D5467" s="229" t="str">
        <f t="shared" si="1640"/>
        <v/>
      </c>
      <c r="E5467" s="230"/>
      <c r="F5467" s="231">
        <f t="shared" si="1641"/>
        <v>0</v>
      </c>
      <c r="G5467" s="296">
        <f t="shared" si="1642"/>
        <v>0</v>
      </c>
    </row>
    <row r="5468" spans="1:123" s="232" customFormat="1" ht="24" customHeight="1" x14ac:dyDescent="0.2">
      <c r="A5468" s="229" t="str">
        <f t="shared" si="1638"/>
        <v/>
      </c>
      <c r="B5468" s="227" t="str">
        <f t="shared" si="1639"/>
        <v/>
      </c>
      <c r="C5468" s="228"/>
      <c r="D5468" s="229" t="str">
        <f t="shared" si="1640"/>
        <v/>
      </c>
      <c r="E5468" s="230"/>
      <c r="F5468" s="231">
        <f t="shared" si="1641"/>
        <v>0</v>
      </c>
      <c r="G5468" s="296">
        <f t="shared" si="1642"/>
        <v>0</v>
      </c>
    </row>
    <row r="5469" spans="1:123" s="232" customFormat="1" ht="24" customHeight="1" x14ac:dyDescent="0.2">
      <c r="A5469" s="229" t="str">
        <f t="shared" si="1638"/>
        <v/>
      </c>
      <c r="B5469" s="227" t="str">
        <f t="shared" si="1639"/>
        <v/>
      </c>
      <c r="C5469" s="228"/>
      <c r="D5469" s="229" t="str">
        <f t="shared" si="1640"/>
        <v/>
      </c>
      <c r="E5469" s="230"/>
      <c r="F5469" s="231">
        <f t="shared" si="1641"/>
        <v>0</v>
      </c>
      <c r="G5469" s="296">
        <f t="shared" si="1642"/>
        <v>0</v>
      </c>
    </row>
    <row r="5470" spans="1:123" s="232" customFormat="1" ht="24" customHeight="1" x14ac:dyDescent="0.2">
      <c r="A5470" s="229" t="str">
        <f t="shared" si="1638"/>
        <v/>
      </c>
      <c r="B5470" s="227" t="str">
        <f t="shared" si="1639"/>
        <v/>
      </c>
      <c r="C5470" s="228"/>
      <c r="D5470" s="229" t="str">
        <f t="shared" si="1640"/>
        <v/>
      </c>
      <c r="E5470" s="230"/>
      <c r="F5470" s="231">
        <f t="shared" si="1641"/>
        <v>0</v>
      </c>
      <c r="G5470" s="296">
        <f t="shared" si="1642"/>
        <v>0</v>
      </c>
    </row>
    <row r="5471" spans="1:123" s="232" customFormat="1" ht="24" customHeight="1" x14ac:dyDescent="0.2">
      <c r="A5471" s="229" t="str">
        <f t="shared" si="1638"/>
        <v/>
      </c>
      <c r="B5471" s="227" t="str">
        <f t="shared" si="1639"/>
        <v/>
      </c>
      <c r="C5471" s="228"/>
      <c r="D5471" s="229" t="str">
        <f t="shared" si="1640"/>
        <v/>
      </c>
      <c r="E5471" s="230"/>
      <c r="F5471" s="231">
        <f t="shared" si="1641"/>
        <v>0</v>
      </c>
      <c r="G5471" s="296">
        <f t="shared" si="1642"/>
        <v>0</v>
      </c>
    </row>
    <row r="5472" spans="1:123" s="232" customFormat="1" ht="24" customHeight="1" x14ac:dyDescent="0.2">
      <c r="A5472" s="229" t="str">
        <f t="shared" si="1638"/>
        <v/>
      </c>
      <c r="B5472" s="227" t="str">
        <f t="shared" si="1639"/>
        <v/>
      </c>
      <c r="C5472" s="228"/>
      <c r="D5472" s="229" t="str">
        <f t="shared" si="1640"/>
        <v/>
      </c>
      <c r="E5472" s="230"/>
      <c r="F5472" s="231">
        <f t="shared" si="1641"/>
        <v>0</v>
      </c>
      <c r="G5472" s="296">
        <f t="shared" si="1642"/>
        <v>0</v>
      </c>
    </row>
    <row r="5473" spans="1:7" s="232" customFormat="1" ht="24" customHeight="1" x14ac:dyDescent="0.2">
      <c r="A5473" s="229" t="str">
        <f t="shared" si="1638"/>
        <v/>
      </c>
      <c r="B5473" s="227" t="str">
        <f t="shared" si="1639"/>
        <v/>
      </c>
      <c r="C5473" s="228"/>
      <c r="D5473" s="229" t="str">
        <f t="shared" si="1640"/>
        <v/>
      </c>
      <c r="E5473" s="230"/>
      <c r="F5473" s="231">
        <f t="shared" si="1641"/>
        <v>0</v>
      </c>
      <c r="G5473" s="296">
        <f t="shared" si="1642"/>
        <v>0</v>
      </c>
    </row>
    <row r="5474" spans="1:7" s="232" customFormat="1" ht="24" customHeight="1" x14ac:dyDescent="0.2">
      <c r="A5474" s="229" t="str">
        <f t="shared" si="1638"/>
        <v/>
      </c>
      <c r="B5474" s="227" t="str">
        <f t="shared" si="1639"/>
        <v/>
      </c>
      <c r="C5474" s="228"/>
      <c r="D5474" s="229" t="str">
        <f t="shared" si="1640"/>
        <v/>
      </c>
      <c r="E5474" s="230"/>
      <c r="F5474" s="231">
        <f t="shared" si="1641"/>
        <v>0</v>
      </c>
      <c r="G5474" s="296">
        <f t="shared" si="1642"/>
        <v>0</v>
      </c>
    </row>
    <row r="5475" spans="1:7" s="232" customFormat="1" ht="24" customHeight="1" x14ac:dyDescent="0.2">
      <c r="A5475" s="229" t="str">
        <f t="shared" si="1638"/>
        <v/>
      </c>
      <c r="B5475" s="227" t="str">
        <f t="shared" si="1639"/>
        <v/>
      </c>
      <c r="C5475" s="228"/>
      <c r="D5475" s="229" t="str">
        <f t="shared" si="1640"/>
        <v/>
      </c>
      <c r="E5475" s="230"/>
      <c r="F5475" s="231">
        <f t="shared" si="1641"/>
        <v>0</v>
      </c>
      <c r="G5475" s="296">
        <f t="shared" si="1642"/>
        <v>0</v>
      </c>
    </row>
    <row r="5476" spans="1:7" s="232" customFormat="1" ht="24" customHeight="1" x14ac:dyDescent="0.2">
      <c r="A5476" s="229" t="str">
        <f t="shared" si="1638"/>
        <v/>
      </c>
      <c r="B5476" s="227" t="str">
        <f t="shared" si="1639"/>
        <v/>
      </c>
      <c r="C5476" s="228"/>
      <c r="D5476" s="229" t="str">
        <f t="shared" si="1640"/>
        <v/>
      </c>
      <c r="E5476" s="230"/>
      <c r="F5476" s="231">
        <f t="shared" si="1641"/>
        <v>0</v>
      </c>
      <c r="G5476" s="296">
        <f t="shared" si="1642"/>
        <v>0</v>
      </c>
    </row>
    <row r="5477" spans="1:7" ht="24" customHeight="1" x14ac:dyDescent="0.2">
      <c r="A5477" s="297"/>
      <c r="B5477" s="97"/>
      <c r="C5477" s="97"/>
      <c r="D5477" s="103"/>
      <c r="E5477" s="104"/>
      <c r="F5477" s="368" t="s">
        <v>31</v>
      </c>
      <c r="G5477" s="298">
        <f>SUBTOTAL(9,G5463:G5476)</f>
        <v>0</v>
      </c>
    </row>
    <row r="5478" spans="1:7" ht="24" customHeight="1" x14ac:dyDescent="0.2">
      <c r="A5478" s="297"/>
      <c r="B5478" s="97"/>
      <c r="C5478" s="366" t="s">
        <v>605</v>
      </c>
      <c r="D5478" s="103"/>
      <c r="E5478" s="104"/>
      <c r="F5478" s="105"/>
      <c r="G5478" s="299"/>
    </row>
    <row r="5479" spans="1:7" s="232" customFormat="1" ht="24" customHeight="1" x14ac:dyDescent="0.2">
      <c r="A5479" s="229" t="str">
        <f t="shared" ref="A5479:A5486" si="1643">IFERROR(VLOOKUP(C5479,Tabla_Insumos,4,FALSE),"")</f>
        <v/>
      </c>
      <c r="B5479" s="227">
        <f t="shared" ref="B5479:B5486" si="1644">IFERROR(VLOOKUP(A5479,Tabla_Indices,5,FALSE),"")</f>
        <v>0</v>
      </c>
      <c r="C5479" s="228"/>
      <c r="D5479" s="229" t="str">
        <f t="shared" ref="D5479:D5486" si="1645">IFERROR(VLOOKUP(C5479,Tabla_Insumos,2,FALSE),"")</f>
        <v/>
      </c>
      <c r="E5479" s="230"/>
      <c r="F5479" s="231">
        <f t="shared" ref="F5479:F5486" si="1646">IFERROR(VLOOKUP(C5479,Tabla_Insumos,3,FALSE),0)</f>
        <v>0</v>
      </c>
      <c r="G5479" s="296">
        <f>ROUND(E5479*F5479,2)</f>
        <v>0</v>
      </c>
    </row>
    <row r="5480" spans="1:7" s="232" customFormat="1" ht="24" customHeight="1" x14ac:dyDescent="0.2">
      <c r="A5480" s="229" t="str">
        <f t="shared" si="1643"/>
        <v/>
      </c>
      <c r="B5480" s="227">
        <f t="shared" si="1644"/>
        <v>0</v>
      </c>
      <c r="C5480" s="228"/>
      <c r="D5480" s="229" t="str">
        <f t="shared" si="1645"/>
        <v/>
      </c>
      <c r="E5480" s="230"/>
      <c r="F5480" s="231">
        <f t="shared" si="1646"/>
        <v>0</v>
      </c>
      <c r="G5480" s="296">
        <f>ROUND(E5480*F5480,2)</f>
        <v>0</v>
      </c>
    </row>
    <row r="5481" spans="1:7" s="232" customFormat="1" ht="24" customHeight="1" x14ac:dyDescent="0.2">
      <c r="A5481" s="229" t="str">
        <f t="shared" si="1643"/>
        <v/>
      </c>
      <c r="B5481" s="227">
        <f t="shared" si="1644"/>
        <v>0</v>
      </c>
      <c r="C5481" s="228"/>
      <c r="D5481" s="229" t="str">
        <f t="shared" si="1645"/>
        <v/>
      </c>
      <c r="E5481" s="230"/>
      <c r="F5481" s="231">
        <f t="shared" si="1646"/>
        <v>0</v>
      </c>
      <c r="G5481" s="296">
        <f t="shared" ref="G5481:G5486" si="1647">ROUND(E5481*F5481,2)</f>
        <v>0</v>
      </c>
    </row>
    <row r="5482" spans="1:7" s="232" customFormat="1" ht="24" customHeight="1" x14ac:dyDescent="0.2">
      <c r="A5482" s="229" t="str">
        <f t="shared" si="1643"/>
        <v/>
      </c>
      <c r="B5482" s="227">
        <f t="shared" si="1644"/>
        <v>0</v>
      </c>
      <c r="C5482" s="228"/>
      <c r="D5482" s="229" t="str">
        <f t="shared" si="1645"/>
        <v/>
      </c>
      <c r="E5482" s="230"/>
      <c r="F5482" s="231">
        <f t="shared" si="1646"/>
        <v>0</v>
      </c>
      <c r="G5482" s="296">
        <f t="shared" si="1647"/>
        <v>0</v>
      </c>
    </row>
    <row r="5483" spans="1:7" s="232" customFormat="1" ht="24" customHeight="1" x14ac:dyDescent="0.2">
      <c r="A5483" s="229" t="str">
        <f t="shared" si="1643"/>
        <v/>
      </c>
      <c r="B5483" s="227">
        <f t="shared" si="1644"/>
        <v>0</v>
      </c>
      <c r="C5483" s="228"/>
      <c r="D5483" s="229" t="str">
        <f t="shared" si="1645"/>
        <v/>
      </c>
      <c r="E5483" s="230"/>
      <c r="F5483" s="231">
        <f t="shared" si="1646"/>
        <v>0</v>
      </c>
      <c r="G5483" s="296">
        <f t="shared" si="1647"/>
        <v>0</v>
      </c>
    </row>
    <row r="5484" spans="1:7" s="232" customFormat="1" ht="24" customHeight="1" x14ac:dyDescent="0.2">
      <c r="A5484" s="229" t="str">
        <f t="shared" si="1643"/>
        <v/>
      </c>
      <c r="B5484" s="227">
        <f t="shared" si="1644"/>
        <v>0</v>
      </c>
      <c r="C5484" s="228"/>
      <c r="D5484" s="229" t="str">
        <f t="shared" si="1645"/>
        <v/>
      </c>
      <c r="E5484" s="230"/>
      <c r="F5484" s="231">
        <f t="shared" si="1646"/>
        <v>0</v>
      </c>
      <c r="G5484" s="296">
        <f t="shared" si="1647"/>
        <v>0</v>
      </c>
    </row>
    <row r="5485" spans="1:7" s="232" customFormat="1" ht="24" customHeight="1" x14ac:dyDescent="0.2">
      <c r="A5485" s="229" t="str">
        <f t="shared" si="1643"/>
        <v/>
      </c>
      <c r="B5485" s="227">
        <f t="shared" si="1644"/>
        <v>0</v>
      </c>
      <c r="C5485" s="228"/>
      <c r="D5485" s="229" t="str">
        <f t="shared" si="1645"/>
        <v/>
      </c>
      <c r="E5485" s="230"/>
      <c r="F5485" s="231">
        <f t="shared" si="1646"/>
        <v>0</v>
      </c>
      <c r="G5485" s="296">
        <f t="shared" si="1647"/>
        <v>0</v>
      </c>
    </row>
    <row r="5486" spans="1:7" s="232" customFormat="1" ht="24" customHeight="1" x14ac:dyDescent="0.2">
      <c r="A5486" s="229" t="str">
        <f t="shared" si="1643"/>
        <v/>
      </c>
      <c r="B5486" s="227">
        <f t="shared" si="1644"/>
        <v>0</v>
      </c>
      <c r="C5486" s="228"/>
      <c r="D5486" s="229" t="str">
        <f t="shared" si="1645"/>
        <v/>
      </c>
      <c r="E5486" s="230"/>
      <c r="F5486" s="231">
        <f t="shared" si="1646"/>
        <v>0</v>
      </c>
      <c r="G5486" s="296">
        <f t="shared" si="1647"/>
        <v>0</v>
      </c>
    </row>
    <row r="5487" spans="1:7" ht="24" customHeight="1" x14ac:dyDescent="0.2">
      <c r="A5487" s="297"/>
      <c r="B5487" s="97"/>
      <c r="C5487" s="97"/>
      <c r="D5487" s="103"/>
      <c r="E5487" s="104"/>
      <c r="F5487" s="368" t="s">
        <v>32</v>
      </c>
      <c r="G5487" s="298">
        <f>SUBTOTAL(9,G5479:G5486)</f>
        <v>0</v>
      </c>
    </row>
    <row r="5488" spans="1:7" ht="24" customHeight="1" x14ac:dyDescent="0.2">
      <c r="A5488" s="297"/>
      <c r="B5488" s="97"/>
      <c r="C5488" s="366" t="s">
        <v>606</v>
      </c>
      <c r="D5488" s="103"/>
      <c r="E5488" s="104"/>
      <c r="F5488" s="105"/>
      <c r="G5488" s="299"/>
    </row>
    <row r="5489" spans="1:7" s="232" customFormat="1" ht="24" customHeight="1" x14ac:dyDescent="0.2">
      <c r="A5489" s="229" t="str">
        <f t="shared" ref="A5489:A5497" si="1648">IFERROR(VLOOKUP(C5489,Tabla_Insumos,4,FALSE),"")</f>
        <v/>
      </c>
      <c r="B5489" s="227" t="str">
        <f t="shared" ref="B5489:B5497" si="1649">IFERROR(VLOOKUP(C5489,Tabla_Insumos,5,FALSE),"")</f>
        <v/>
      </c>
      <c r="C5489" s="228"/>
      <c r="D5489" s="229" t="str">
        <f t="shared" ref="D5489:D5497" si="1650">IFERROR(VLOOKUP(C5489,Tabla_Insumos,2,FALSE),"")</f>
        <v/>
      </c>
      <c r="E5489" s="230"/>
      <c r="F5489" s="231">
        <f t="shared" ref="F5489:F5497" si="1651">IFERROR(VLOOKUP(C5489,Tabla_Insumos,3,FALSE),0)</f>
        <v>0</v>
      </c>
      <c r="G5489" s="296">
        <f t="shared" ref="G5489:G5497" si="1652">ROUND(E5489*F5489,2)</f>
        <v>0</v>
      </c>
    </row>
    <row r="5490" spans="1:7" s="232" customFormat="1" ht="24" customHeight="1" x14ac:dyDescent="0.2">
      <c r="A5490" s="229" t="str">
        <f t="shared" si="1648"/>
        <v/>
      </c>
      <c r="B5490" s="227" t="str">
        <f t="shared" si="1649"/>
        <v/>
      </c>
      <c r="C5490" s="228"/>
      <c r="D5490" s="229" t="str">
        <f t="shared" si="1650"/>
        <v/>
      </c>
      <c r="E5490" s="230"/>
      <c r="F5490" s="231">
        <f t="shared" si="1651"/>
        <v>0</v>
      </c>
      <c r="G5490" s="296">
        <f t="shared" si="1652"/>
        <v>0</v>
      </c>
    </row>
    <row r="5491" spans="1:7" s="232" customFormat="1" ht="24" customHeight="1" x14ac:dyDescent="0.2">
      <c r="A5491" s="229" t="str">
        <f t="shared" si="1648"/>
        <v/>
      </c>
      <c r="B5491" s="227" t="str">
        <f t="shared" si="1649"/>
        <v/>
      </c>
      <c r="C5491" s="228"/>
      <c r="D5491" s="229" t="str">
        <f t="shared" si="1650"/>
        <v/>
      </c>
      <c r="E5491" s="230"/>
      <c r="F5491" s="231">
        <f t="shared" si="1651"/>
        <v>0</v>
      </c>
      <c r="G5491" s="296">
        <f t="shared" si="1652"/>
        <v>0</v>
      </c>
    </row>
    <row r="5492" spans="1:7" s="232" customFormat="1" ht="24" customHeight="1" x14ac:dyDescent="0.2">
      <c r="A5492" s="229" t="str">
        <f t="shared" si="1648"/>
        <v/>
      </c>
      <c r="B5492" s="227" t="str">
        <f t="shared" si="1649"/>
        <v/>
      </c>
      <c r="C5492" s="228"/>
      <c r="D5492" s="229" t="str">
        <f t="shared" si="1650"/>
        <v/>
      </c>
      <c r="E5492" s="230"/>
      <c r="F5492" s="231">
        <f t="shared" si="1651"/>
        <v>0</v>
      </c>
      <c r="G5492" s="296">
        <f t="shared" si="1652"/>
        <v>0</v>
      </c>
    </row>
    <row r="5493" spans="1:7" s="232" customFormat="1" ht="24" customHeight="1" x14ac:dyDescent="0.2">
      <c r="A5493" s="229" t="str">
        <f t="shared" si="1648"/>
        <v/>
      </c>
      <c r="B5493" s="227" t="str">
        <f t="shared" si="1649"/>
        <v/>
      </c>
      <c r="C5493" s="228"/>
      <c r="D5493" s="229" t="str">
        <f t="shared" si="1650"/>
        <v/>
      </c>
      <c r="E5493" s="230"/>
      <c r="F5493" s="231">
        <f t="shared" si="1651"/>
        <v>0</v>
      </c>
      <c r="G5493" s="296">
        <f t="shared" si="1652"/>
        <v>0</v>
      </c>
    </row>
    <row r="5494" spans="1:7" s="232" customFormat="1" ht="24" customHeight="1" x14ac:dyDescent="0.2">
      <c r="A5494" s="229" t="str">
        <f t="shared" si="1648"/>
        <v/>
      </c>
      <c r="B5494" s="227" t="str">
        <f t="shared" si="1649"/>
        <v/>
      </c>
      <c r="C5494" s="228"/>
      <c r="D5494" s="229" t="str">
        <f t="shared" si="1650"/>
        <v/>
      </c>
      <c r="E5494" s="230"/>
      <c r="F5494" s="231">
        <f t="shared" si="1651"/>
        <v>0</v>
      </c>
      <c r="G5494" s="296">
        <f t="shared" si="1652"/>
        <v>0</v>
      </c>
    </row>
    <row r="5495" spans="1:7" s="232" customFormat="1" ht="24" customHeight="1" x14ac:dyDescent="0.2">
      <c r="A5495" s="229" t="str">
        <f t="shared" si="1648"/>
        <v/>
      </c>
      <c r="B5495" s="227" t="str">
        <f t="shared" si="1649"/>
        <v/>
      </c>
      <c r="C5495" s="228"/>
      <c r="D5495" s="229" t="str">
        <f t="shared" si="1650"/>
        <v/>
      </c>
      <c r="E5495" s="230"/>
      <c r="F5495" s="231">
        <f t="shared" si="1651"/>
        <v>0</v>
      </c>
      <c r="G5495" s="296">
        <f t="shared" si="1652"/>
        <v>0</v>
      </c>
    </row>
    <row r="5496" spans="1:7" s="232" customFormat="1" ht="24" customHeight="1" x14ac:dyDescent="0.2">
      <c r="A5496" s="229" t="str">
        <f t="shared" si="1648"/>
        <v/>
      </c>
      <c r="B5496" s="227" t="str">
        <f t="shared" si="1649"/>
        <v/>
      </c>
      <c r="C5496" s="228"/>
      <c r="D5496" s="229" t="str">
        <f t="shared" si="1650"/>
        <v/>
      </c>
      <c r="E5496" s="230"/>
      <c r="F5496" s="231">
        <f t="shared" si="1651"/>
        <v>0</v>
      </c>
      <c r="G5496" s="296">
        <f t="shared" si="1652"/>
        <v>0</v>
      </c>
    </row>
    <row r="5497" spans="1:7" s="232" customFormat="1" ht="24" customHeight="1" x14ac:dyDescent="0.2">
      <c r="A5497" s="229" t="str">
        <f t="shared" si="1648"/>
        <v/>
      </c>
      <c r="B5497" s="227" t="str">
        <f t="shared" si="1649"/>
        <v/>
      </c>
      <c r="C5497" s="228"/>
      <c r="D5497" s="229" t="str">
        <f t="shared" si="1650"/>
        <v/>
      </c>
      <c r="E5497" s="230"/>
      <c r="F5497" s="231">
        <f t="shared" si="1651"/>
        <v>0</v>
      </c>
      <c r="G5497" s="296">
        <f t="shared" si="1652"/>
        <v>0</v>
      </c>
    </row>
    <row r="5498" spans="1:7" ht="24" customHeight="1" x14ac:dyDescent="0.2">
      <c r="A5498" s="300"/>
      <c r="B5498" s="103"/>
      <c r="C5498" s="97"/>
      <c r="D5498" s="103"/>
      <c r="E5498" s="104"/>
      <c r="F5498" s="368" t="s">
        <v>33</v>
      </c>
      <c r="G5498" s="298">
        <f>SUBTOTAL(9,G5489:G5497)</f>
        <v>0</v>
      </c>
    </row>
    <row r="5499" spans="1:7" ht="24" customHeight="1" x14ac:dyDescent="0.2">
      <c r="A5499" s="301"/>
      <c r="B5499" s="103"/>
      <c r="C5499" s="97"/>
      <c r="D5499" s="103"/>
      <c r="E5499" s="104"/>
      <c r="F5499" s="105"/>
      <c r="G5499" s="299"/>
    </row>
    <row r="5500" spans="1:7" ht="24" customHeight="1" x14ac:dyDescent="0.2">
      <c r="A5500" s="302" t="str">
        <f>B5458</f>
        <v/>
      </c>
      <c r="B5500" s="303" t="str">
        <f>C5458</f>
        <v/>
      </c>
      <c r="C5500" s="111"/>
      <c r="D5500" s="111" t="s">
        <v>34</v>
      </c>
      <c r="E5500" s="112"/>
      <c r="F5500" s="305" t="s">
        <v>35</v>
      </c>
      <c r="G5500" s="304">
        <f>SUBTOTAL(9,G5463:G5499)</f>
        <v>0</v>
      </c>
    </row>
    <row r="5502" spans="1:7" ht="24" customHeight="1" x14ac:dyDescent="0.2">
      <c r="A5502" s="284" t="s">
        <v>37</v>
      </c>
      <c r="B5502" s="285"/>
      <c r="C5502" s="285"/>
      <c r="D5502" s="285"/>
      <c r="E5502" s="285"/>
      <c r="F5502" s="285"/>
      <c r="G5502" s="286"/>
    </row>
    <row r="5503" spans="1:7" ht="24" customHeight="1" x14ac:dyDescent="0.2">
      <c r="A5503" s="287" t="s">
        <v>602</v>
      </c>
      <c r="B5503" s="99" t="str">
        <f>Comitente</f>
        <v>DIRECCION PROVINCIAL REDES DE GAS</v>
      </c>
      <c r="C5503" s="94"/>
      <c r="D5503" s="100"/>
      <c r="E5503" s="100"/>
      <c r="F5503" s="101"/>
      <c r="G5503" s="288"/>
    </row>
    <row r="5504" spans="1:7" ht="24" customHeight="1" x14ac:dyDescent="0.2">
      <c r="A5504" s="287" t="s">
        <v>603</v>
      </c>
      <c r="B5504" s="99">
        <f>Contratista</f>
        <v>0</v>
      </c>
      <c r="C5504" s="95"/>
      <c r="D5504" s="95"/>
      <c r="E5504" s="95"/>
      <c r="F5504" s="102"/>
      <c r="G5504" s="289"/>
    </row>
    <row r="5505" spans="1:123" ht="24" customHeight="1" x14ac:dyDescent="0.2">
      <c r="A5505" s="287" t="s">
        <v>24</v>
      </c>
      <c r="B5505" s="99" t="str">
        <f>Obra</f>
        <v>“SERVICIO de MANTENIMIENTO de las INSTALACIONES de GAS en los ESTABLECIMIENTOS EDUCATIVOS”</v>
      </c>
      <c r="C5505" s="95"/>
      <c r="D5505" s="95"/>
      <c r="E5505" s="95"/>
      <c r="F5505" s="102" t="s">
        <v>38</v>
      </c>
      <c r="G5505" s="290">
        <f>Fecha_Base</f>
        <v>0</v>
      </c>
    </row>
    <row r="5506" spans="1:123" ht="24" customHeight="1" x14ac:dyDescent="0.2">
      <c r="A5506" s="291" t="s">
        <v>601</v>
      </c>
      <c r="B5506" s="96" t="str">
        <f>Ubicación</f>
        <v>DEPARTAMENTO JACHAL A</v>
      </c>
      <c r="C5506" s="96"/>
      <c r="D5506" s="103"/>
      <c r="E5506" s="104"/>
      <c r="F5506" s="105"/>
      <c r="G5506" s="292"/>
    </row>
    <row r="5507" spans="1:123" ht="24" customHeight="1" x14ac:dyDescent="0.2">
      <c r="A5507" s="291" t="s">
        <v>39</v>
      </c>
      <c r="B5507" s="106" t="str">
        <f>IFERROR(VALUE(LEFT(B5508,FIND(".",B5508)-1)),"")</f>
        <v/>
      </c>
      <c r="C5507" s="97" t="str">
        <f>IFERROR(VLOOKUP(B5507,Tabla_CyP,2,FALSE),"")</f>
        <v/>
      </c>
      <c r="D5507" s="97"/>
      <c r="E5507" s="104"/>
      <c r="F5507" s="105"/>
      <c r="G5507" s="292"/>
    </row>
    <row r="5508" spans="1:123" ht="24" customHeight="1" x14ac:dyDescent="0.2">
      <c r="A5508" s="291" t="s">
        <v>25</v>
      </c>
      <c r="B5508" s="107" t="str">
        <f>IFERROR(VLOOKUP(COUNTIF($A$1:A5508,"ANALISIS DE PRECIOS"),Tabla_NumeroItem,2,FALSE),"")</f>
        <v/>
      </c>
      <c r="C5508" s="97" t="str">
        <f>IFERROR(VLOOKUP(B5508,Tabla_CyP,2,FALSE),"")</f>
        <v/>
      </c>
      <c r="D5508" s="103"/>
      <c r="E5508" s="104"/>
      <c r="F5508" s="102" t="s">
        <v>26</v>
      </c>
      <c r="G5508" s="293" t="str">
        <f>IFERROR(VLOOKUP(B5508,Tabla_CyP,4,FALSE),"")</f>
        <v/>
      </c>
    </row>
    <row r="5509" spans="1:123" ht="24" customHeight="1" x14ac:dyDescent="0.2">
      <c r="A5509" s="291"/>
      <c r="B5509" s="96"/>
      <c r="C5509" s="97"/>
      <c r="D5509" s="103"/>
      <c r="E5509" s="104"/>
      <c r="F5509" s="105"/>
      <c r="G5509" s="292"/>
    </row>
    <row r="5510" spans="1:123" ht="24" customHeight="1" x14ac:dyDescent="0.2">
      <c r="A5510" s="389" t="s">
        <v>507</v>
      </c>
      <c r="B5510" s="390"/>
      <c r="C5510" s="391" t="s">
        <v>0</v>
      </c>
      <c r="D5510" s="391" t="s">
        <v>27</v>
      </c>
      <c r="E5510" s="393" t="s">
        <v>28</v>
      </c>
      <c r="F5510" s="387" t="s">
        <v>29</v>
      </c>
      <c r="G5510" s="387" t="s">
        <v>30</v>
      </c>
    </row>
    <row r="5511" spans="1:123" s="109" customFormat="1" ht="24" customHeight="1" x14ac:dyDescent="0.2">
      <c r="A5511" s="108" t="s">
        <v>508</v>
      </c>
      <c r="B5511" s="108" t="s">
        <v>509</v>
      </c>
      <c r="C5511" s="392"/>
      <c r="D5511" s="392"/>
      <c r="E5511" s="394"/>
      <c r="F5511" s="388"/>
      <c r="G5511" s="388"/>
      <c r="H5511" s="233"/>
      <c r="I5511" s="233"/>
      <c r="J5511" s="233"/>
      <c r="K5511" s="233"/>
      <c r="L5511" s="233"/>
      <c r="M5511" s="233"/>
      <c r="N5511" s="233"/>
      <c r="O5511" s="233"/>
      <c r="P5511" s="233"/>
      <c r="Q5511" s="233"/>
      <c r="R5511" s="233"/>
      <c r="S5511" s="233"/>
      <c r="T5511" s="233"/>
      <c r="U5511" s="233"/>
      <c r="V5511" s="233"/>
      <c r="W5511" s="233"/>
      <c r="X5511" s="233"/>
      <c r="Y5511" s="233"/>
      <c r="Z5511" s="233"/>
      <c r="AA5511" s="233"/>
      <c r="AB5511" s="233"/>
      <c r="AC5511" s="233"/>
      <c r="AD5511" s="233"/>
      <c r="AE5511" s="233"/>
      <c r="AF5511" s="233"/>
      <c r="AG5511" s="233"/>
      <c r="AH5511" s="233"/>
      <c r="AI5511" s="233"/>
      <c r="AJ5511" s="233"/>
      <c r="AK5511" s="233"/>
      <c r="AL5511" s="233"/>
      <c r="AM5511" s="233"/>
      <c r="AN5511" s="233"/>
      <c r="AO5511" s="233"/>
      <c r="AP5511" s="233"/>
      <c r="AQ5511" s="233"/>
      <c r="AR5511" s="233"/>
      <c r="AS5511" s="233"/>
      <c r="AT5511" s="233"/>
      <c r="AU5511" s="233"/>
      <c r="AV5511" s="233"/>
      <c r="AW5511" s="233"/>
      <c r="AX5511" s="233"/>
      <c r="AY5511" s="233"/>
      <c r="AZ5511" s="233"/>
      <c r="BA5511" s="233"/>
      <c r="BB5511" s="233"/>
      <c r="BC5511" s="233"/>
      <c r="BD5511" s="233"/>
      <c r="BE5511" s="233"/>
      <c r="BF5511" s="233"/>
      <c r="BG5511" s="233"/>
      <c r="BH5511" s="233"/>
      <c r="BI5511" s="233"/>
      <c r="BJ5511" s="233"/>
      <c r="BK5511" s="233"/>
      <c r="BL5511" s="233"/>
      <c r="BM5511" s="233"/>
      <c r="BN5511" s="233"/>
      <c r="BO5511" s="233"/>
      <c r="BP5511" s="233"/>
      <c r="BQ5511" s="233"/>
      <c r="BR5511" s="233"/>
      <c r="BS5511" s="233"/>
      <c r="BT5511" s="233"/>
      <c r="BU5511" s="233"/>
      <c r="BV5511" s="233"/>
      <c r="BW5511" s="233"/>
      <c r="BX5511" s="233"/>
      <c r="BY5511" s="233"/>
      <c r="BZ5511" s="233"/>
      <c r="CA5511" s="233"/>
      <c r="CB5511" s="233"/>
      <c r="CC5511" s="233"/>
      <c r="CD5511" s="233"/>
      <c r="CE5511" s="233"/>
      <c r="CF5511" s="233"/>
      <c r="CG5511" s="233"/>
      <c r="CH5511" s="233"/>
      <c r="CI5511" s="233"/>
      <c r="CJ5511" s="233"/>
      <c r="CK5511" s="233"/>
      <c r="CL5511" s="233"/>
      <c r="CM5511" s="233"/>
      <c r="CN5511" s="233"/>
      <c r="CO5511" s="233"/>
      <c r="CP5511" s="233"/>
      <c r="CQ5511" s="233"/>
      <c r="CR5511" s="233"/>
      <c r="CS5511" s="233"/>
      <c r="CT5511" s="233"/>
      <c r="CU5511" s="233"/>
      <c r="CV5511" s="233"/>
      <c r="CW5511" s="233"/>
      <c r="CX5511" s="233"/>
      <c r="CY5511" s="233"/>
      <c r="CZ5511" s="233"/>
      <c r="DA5511" s="233"/>
      <c r="DB5511" s="233"/>
      <c r="DC5511" s="233"/>
      <c r="DD5511" s="233"/>
      <c r="DE5511" s="233"/>
      <c r="DF5511" s="233"/>
      <c r="DG5511" s="233"/>
      <c r="DH5511" s="233"/>
      <c r="DI5511" s="233"/>
      <c r="DJ5511" s="233"/>
      <c r="DK5511" s="233"/>
      <c r="DL5511" s="233"/>
      <c r="DM5511" s="233"/>
      <c r="DN5511" s="233"/>
      <c r="DO5511" s="233"/>
      <c r="DP5511" s="233"/>
      <c r="DQ5511" s="233"/>
      <c r="DR5511" s="233"/>
      <c r="DS5511" s="233"/>
    </row>
    <row r="5512" spans="1:123" ht="24" customHeight="1" x14ac:dyDescent="0.2">
      <c r="A5512" s="369"/>
      <c r="B5512" s="110"/>
      <c r="C5512" s="367" t="s">
        <v>604</v>
      </c>
      <c r="D5512" s="111"/>
      <c r="E5512" s="112"/>
      <c r="F5512" s="113"/>
      <c r="G5512" s="295"/>
    </row>
    <row r="5513" spans="1:123" s="232" customFormat="1" ht="24" customHeight="1" x14ac:dyDescent="0.2">
      <c r="A5513" s="229" t="str">
        <f t="shared" ref="A5513:A5526" si="1653">IFERROR(VLOOKUP(C5513,Tabla_Insumos,4,FALSE),"")</f>
        <v/>
      </c>
      <c r="B5513" s="227" t="str">
        <f t="shared" ref="B5513:B5526" si="1654">IFERROR(VLOOKUP(C5513,Tabla_Insumos,5,FALSE),"")</f>
        <v/>
      </c>
      <c r="C5513" s="228"/>
      <c r="D5513" s="229" t="str">
        <f t="shared" ref="D5513:D5526" si="1655">IFERROR(VLOOKUP(C5513,Tabla_Insumos,2,FALSE),"")</f>
        <v/>
      </c>
      <c r="E5513" s="230"/>
      <c r="F5513" s="231">
        <f t="shared" ref="F5513:F5526" si="1656">IFERROR(VLOOKUP(C5513,Tabla_Insumos,3,FALSE),0)</f>
        <v>0</v>
      </c>
      <c r="G5513" s="296">
        <f>ROUND(E5513*F5513,2)</f>
        <v>0</v>
      </c>
    </row>
    <row r="5514" spans="1:123" s="232" customFormat="1" ht="24" customHeight="1" x14ac:dyDescent="0.2">
      <c r="A5514" s="229" t="str">
        <f t="shared" si="1653"/>
        <v/>
      </c>
      <c r="B5514" s="227" t="str">
        <f t="shared" si="1654"/>
        <v/>
      </c>
      <c r="C5514" s="228"/>
      <c r="D5514" s="229" t="str">
        <f t="shared" si="1655"/>
        <v/>
      </c>
      <c r="E5514" s="230"/>
      <c r="F5514" s="231">
        <f t="shared" si="1656"/>
        <v>0</v>
      </c>
      <c r="G5514" s="296">
        <f t="shared" ref="G5514:G5526" si="1657">ROUND(E5514*F5514,2)</f>
        <v>0</v>
      </c>
    </row>
    <row r="5515" spans="1:123" s="232" customFormat="1" ht="24" customHeight="1" x14ac:dyDescent="0.2">
      <c r="A5515" s="229" t="str">
        <f t="shared" si="1653"/>
        <v/>
      </c>
      <c r="B5515" s="227" t="str">
        <f t="shared" si="1654"/>
        <v/>
      </c>
      <c r="C5515" s="228"/>
      <c r="D5515" s="229" t="str">
        <f t="shared" si="1655"/>
        <v/>
      </c>
      <c r="E5515" s="230"/>
      <c r="F5515" s="231">
        <f t="shared" si="1656"/>
        <v>0</v>
      </c>
      <c r="G5515" s="296">
        <f t="shared" si="1657"/>
        <v>0</v>
      </c>
    </row>
    <row r="5516" spans="1:123" s="232" customFormat="1" ht="24" customHeight="1" x14ac:dyDescent="0.2">
      <c r="A5516" s="229" t="str">
        <f t="shared" si="1653"/>
        <v/>
      </c>
      <c r="B5516" s="227" t="str">
        <f t="shared" si="1654"/>
        <v/>
      </c>
      <c r="C5516" s="228"/>
      <c r="D5516" s="229" t="str">
        <f t="shared" si="1655"/>
        <v/>
      </c>
      <c r="E5516" s="230"/>
      <c r="F5516" s="231">
        <f t="shared" si="1656"/>
        <v>0</v>
      </c>
      <c r="G5516" s="296">
        <f t="shared" si="1657"/>
        <v>0</v>
      </c>
    </row>
    <row r="5517" spans="1:123" s="232" customFormat="1" ht="24" customHeight="1" x14ac:dyDescent="0.2">
      <c r="A5517" s="229" t="str">
        <f t="shared" si="1653"/>
        <v/>
      </c>
      <c r="B5517" s="227" t="str">
        <f t="shared" si="1654"/>
        <v/>
      </c>
      <c r="C5517" s="228"/>
      <c r="D5517" s="229" t="str">
        <f t="shared" si="1655"/>
        <v/>
      </c>
      <c r="E5517" s="230"/>
      <c r="F5517" s="231">
        <f t="shared" si="1656"/>
        <v>0</v>
      </c>
      <c r="G5517" s="296">
        <f t="shared" si="1657"/>
        <v>0</v>
      </c>
    </row>
    <row r="5518" spans="1:123" s="232" customFormat="1" ht="24" customHeight="1" x14ac:dyDescent="0.2">
      <c r="A5518" s="229" t="str">
        <f t="shared" si="1653"/>
        <v/>
      </c>
      <c r="B5518" s="227" t="str">
        <f t="shared" si="1654"/>
        <v/>
      </c>
      <c r="C5518" s="228"/>
      <c r="D5518" s="229" t="str">
        <f t="shared" si="1655"/>
        <v/>
      </c>
      <c r="E5518" s="230"/>
      <c r="F5518" s="231">
        <f t="shared" si="1656"/>
        <v>0</v>
      </c>
      <c r="G5518" s="296">
        <f t="shared" si="1657"/>
        <v>0</v>
      </c>
    </row>
    <row r="5519" spans="1:123" s="232" customFormat="1" ht="24" customHeight="1" x14ac:dyDescent="0.2">
      <c r="A5519" s="229" t="str">
        <f t="shared" si="1653"/>
        <v/>
      </c>
      <c r="B5519" s="227" t="str">
        <f t="shared" si="1654"/>
        <v/>
      </c>
      <c r="C5519" s="228"/>
      <c r="D5519" s="229" t="str">
        <f t="shared" si="1655"/>
        <v/>
      </c>
      <c r="E5519" s="230"/>
      <c r="F5519" s="231">
        <f t="shared" si="1656"/>
        <v>0</v>
      </c>
      <c r="G5519" s="296">
        <f t="shared" si="1657"/>
        <v>0</v>
      </c>
    </row>
    <row r="5520" spans="1:123" s="232" customFormat="1" ht="24" customHeight="1" x14ac:dyDescent="0.2">
      <c r="A5520" s="229" t="str">
        <f t="shared" si="1653"/>
        <v/>
      </c>
      <c r="B5520" s="227" t="str">
        <f t="shared" si="1654"/>
        <v/>
      </c>
      <c r="C5520" s="228"/>
      <c r="D5520" s="229" t="str">
        <f t="shared" si="1655"/>
        <v/>
      </c>
      <c r="E5520" s="230"/>
      <c r="F5520" s="231">
        <f t="shared" si="1656"/>
        <v>0</v>
      </c>
      <c r="G5520" s="296">
        <f t="shared" si="1657"/>
        <v>0</v>
      </c>
    </row>
    <row r="5521" spans="1:7" s="232" customFormat="1" ht="24" customHeight="1" x14ac:dyDescent="0.2">
      <c r="A5521" s="229" t="str">
        <f t="shared" si="1653"/>
        <v/>
      </c>
      <c r="B5521" s="227" t="str">
        <f t="shared" si="1654"/>
        <v/>
      </c>
      <c r="C5521" s="228"/>
      <c r="D5521" s="229" t="str">
        <f t="shared" si="1655"/>
        <v/>
      </c>
      <c r="E5521" s="230"/>
      <c r="F5521" s="231">
        <f t="shared" si="1656"/>
        <v>0</v>
      </c>
      <c r="G5521" s="296">
        <f t="shared" si="1657"/>
        <v>0</v>
      </c>
    </row>
    <row r="5522" spans="1:7" s="232" customFormat="1" ht="24" customHeight="1" x14ac:dyDescent="0.2">
      <c r="A5522" s="229" t="str">
        <f t="shared" si="1653"/>
        <v/>
      </c>
      <c r="B5522" s="227" t="str">
        <f t="shared" si="1654"/>
        <v/>
      </c>
      <c r="C5522" s="228"/>
      <c r="D5522" s="229" t="str">
        <f t="shared" si="1655"/>
        <v/>
      </c>
      <c r="E5522" s="230"/>
      <c r="F5522" s="231">
        <f t="shared" si="1656"/>
        <v>0</v>
      </c>
      <c r="G5522" s="296">
        <f t="shared" si="1657"/>
        <v>0</v>
      </c>
    </row>
    <row r="5523" spans="1:7" s="232" customFormat="1" ht="24" customHeight="1" x14ac:dyDescent="0.2">
      <c r="A5523" s="229" t="str">
        <f t="shared" si="1653"/>
        <v/>
      </c>
      <c r="B5523" s="227" t="str">
        <f t="shared" si="1654"/>
        <v/>
      </c>
      <c r="C5523" s="228"/>
      <c r="D5523" s="229" t="str">
        <f t="shared" si="1655"/>
        <v/>
      </c>
      <c r="E5523" s="230"/>
      <c r="F5523" s="231">
        <f t="shared" si="1656"/>
        <v>0</v>
      </c>
      <c r="G5523" s="296">
        <f t="shared" si="1657"/>
        <v>0</v>
      </c>
    </row>
    <row r="5524" spans="1:7" s="232" customFormat="1" ht="24" customHeight="1" x14ac:dyDescent="0.2">
      <c r="A5524" s="229" t="str">
        <f t="shared" si="1653"/>
        <v/>
      </c>
      <c r="B5524" s="227" t="str">
        <f t="shared" si="1654"/>
        <v/>
      </c>
      <c r="C5524" s="228"/>
      <c r="D5524" s="229" t="str">
        <f t="shared" si="1655"/>
        <v/>
      </c>
      <c r="E5524" s="230"/>
      <c r="F5524" s="231">
        <f t="shared" si="1656"/>
        <v>0</v>
      </c>
      <c r="G5524" s="296">
        <f t="shared" si="1657"/>
        <v>0</v>
      </c>
    </row>
    <row r="5525" spans="1:7" s="232" customFormat="1" ht="24" customHeight="1" x14ac:dyDescent="0.2">
      <c r="A5525" s="229" t="str">
        <f t="shared" si="1653"/>
        <v/>
      </c>
      <c r="B5525" s="227" t="str">
        <f t="shared" si="1654"/>
        <v/>
      </c>
      <c r="C5525" s="228"/>
      <c r="D5525" s="229" t="str">
        <f t="shared" si="1655"/>
        <v/>
      </c>
      <c r="E5525" s="230"/>
      <c r="F5525" s="231">
        <f t="shared" si="1656"/>
        <v>0</v>
      </c>
      <c r="G5525" s="296">
        <f t="shared" si="1657"/>
        <v>0</v>
      </c>
    </row>
    <row r="5526" spans="1:7" s="232" customFormat="1" ht="24" customHeight="1" x14ac:dyDescent="0.2">
      <c r="A5526" s="229" t="str">
        <f t="shared" si="1653"/>
        <v/>
      </c>
      <c r="B5526" s="227" t="str">
        <f t="shared" si="1654"/>
        <v/>
      </c>
      <c r="C5526" s="228"/>
      <c r="D5526" s="229" t="str">
        <f t="shared" si="1655"/>
        <v/>
      </c>
      <c r="E5526" s="230"/>
      <c r="F5526" s="231">
        <f t="shared" si="1656"/>
        <v>0</v>
      </c>
      <c r="G5526" s="296">
        <f t="shared" si="1657"/>
        <v>0</v>
      </c>
    </row>
    <row r="5527" spans="1:7" ht="24" customHeight="1" x14ac:dyDescent="0.2">
      <c r="A5527" s="297"/>
      <c r="B5527" s="97"/>
      <c r="C5527" s="97"/>
      <c r="D5527" s="103"/>
      <c r="E5527" s="104"/>
      <c r="F5527" s="368" t="s">
        <v>31</v>
      </c>
      <c r="G5527" s="298">
        <f>SUBTOTAL(9,G5513:G5526)</f>
        <v>0</v>
      </c>
    </row>
    <row r="5528" spans="1:7" ht="24" customHeight="1" x14ac:dyDescent="0.2">
      <c r="A5528" s="297"/>
      <c r="B5528" s="97"/>
      <c r="C5528" s="366" t="s">
        <v>605</v>
      </c>
      <c r="D5528" s="103"/>
      <c r="E5528" s="104"/>
      <c r="F5528" s="105"/>
      <c r="G5528" s="299"/>
    </row>
    <row r="5529" spans="1:7" s="232" customFormat="1" ht="24" customHeight="1" x14ac:dyDescent="0.2">
      <c r="A5529" s="229" t="str">
        <f t="shared" ref="A5529:A5536" si="1658">IFERROR(VLOOKUP(C5529,Tabla_Insumos,4,FALSE),"")</f>
        <v/>
      </c>
      <c r="B5529" s="227">
        <f t="shared" ref="B5529:B5536" si="1659">IFERROR(VLOOKUP(A5529,Tabla_Indices,5,FALSE),"")</f>
        <v>0</v>
      </c>
      <c r="C5529" s="228"/>
      <c r="D5529" s="229" t="str">
        <f t="shared" ref="D5529:D5536" si="1660">IFERROR(VLOOKUP(C5529,Tabla_Insumos,2,FALSE),"")</f>
        <v/>
      </c>
      <c r="E5529" s="230"/>
      <c r="F5529" s="231">
        <f t="shared" ref="F5529:F5536" si="1661">IFERROR(VLOOKUP(C5529,Tabla_Insumos,3,FALSE),0)</f>
        <v>0</v>
      </c>
      <c r="G5529" s="296">
        <f>ROUND(E5529*F5529,2)</f>
        <v>0</v>
      </c>
    </row>
    <row r="5530" spans="1:7" s="232" customFormat="1" ht="24" customHeight="1" x14ac:dyDescent="0.2">
      <c r="A5530" s="229" t="str">
        <f t="shared" si="1658"/>
        <v/>
      </c>
      <c r="B5530" s="227">
        <f t="shared" si="1659"/>
        <v>0</v>
      </c>
      <c r="C5530" s="228"/>
      <c r="D5530" s="229" t="str">
        <f t="shared" si="1660"/>
        <v/>
      </c>
      <c r="E5530" s="230"/>
      <c r="F5530" s="231">
        <f t="shared" si="1661"/>
        <v>0</v>
      </c>
      <c r="G5530" s="296">
        <f>ROUND(E5530*F5530,2)</f>
        <v>0</v>
      </c>
    </row>
    <row r="5531" spans="1:7" s="232" customFormat="1" ht="24" customHeight="1" x14ac:dyDescent="0.2">
      <c r="A5531" s="229" t="str">
        <f t="shared" si="1658"/>
        <v/>
      </c>
      <c r="B5531" s="227">
        <f t="shared" si="1659"/>
        <v>0</v>
      </c>
      <c r="C5531" s="228"/>
      <c r="D5531" s="229" t="str">
        <f t="shared" si="1660"/>
        <v/>
      </c>
      <c r="E5531" s="230"/>
      <c r="F5531" s="231">
        <f t="shared" si="1661"/>
        <v>0</v>
      </c>
      <c r="G5531" s="296">
        <f t="shared" ref="G5531:G5536" si="1662">ROUND(E5531*F5531,2)</f>
        <v>0</v>
      </c>
    </row>
    <row r="5532" spans="1:7" s="232" customFormat="1" ht="24" customHeight="1" x14ac:dyDescent="0.2">
      <c r="A5532" s="229" t="str">
        <f t="shared" si="1658"/>
        <v/>
      </c>
      <c r="B5532" s="227">
        <f t="shared" si="1659"/>
        <v>0</v>
      </c>
      <c r="C5532" s="228"/>
      <c r="D5532" s="229" t="str">
        <f t="shared" si="1660"/>
        <v/>
      </c>
      <c r="E5532" s="230"/>
      <c r="F5532" s="231">
        <f t="shared" si="1661"/>
        <v>0</v>
      </c>
      <c r="G5532" s="296">
        <f t="shared" si="1662"/>
        <v>0</v>
      </c>
    </row>
    <row r="5533" spans="1:7" s="232" customFormat="1" ht="24" customHeight="1" x14ac:dyDescent="0.2">
      <c r="A5533" s="229" t="str">
        <f t="shared" si="1658"/>
        <v/>
      </c>
      <c r="B5533" s="227">
        <f t="shared" si="1659"/>
        <v>0</v>
      </c>
      <c r="C5533" s="228"/>
      <c r="D5533" s="229" t="str">
        <f t="shared" si="1660"/>
        <v/>
      </c>
      <c r="E5533" s="230"/>
      <c r="F5533" s="231">
        <f t="shared" si="1661"/>
        <v>0</v>
      </c>
      <c r="G5533" s="296">
        <f t="shared" si="1662"/>
        <v>0</v>
      </c>
    </row>
    <row r="5534" spans="1:7" s="232" customFormat="1" ht="24" customHeight="1" x14ac:dyDescent="0.2">
      <c r="A5534" s="229" t="str">
        <f t="shared" si="1658"/>
        <v/>
      </c>
      <c r="B5534" s="227">
        <f t="shared" si="1659"/>
        <v>0</v>
      </c>
      <c r="C5534" s="228"/>
      <c r="D5534" s="229" t="str">
        <f t="shared" si="1660"/>
        <v/>
      </c>
      <c r="E5534" s="230"/>
      <c r="F5534" s="231">
        <f t="shared" si="1661"/>
        <v>0</v>
      </c>
      <c r="G5534" s="296">
        <f t="shared" si="1662"/>
        <v>0</v>
      </c>
    </row>
    <row r="5535" spans="1:7" s="232" customFormat="1" ht="24" customHeight="1" x14ac:dyDescent="0.2">
      <c r="A5535" s="229" t="str">
        <f t="shared" si="1658"/>
        <v/>
      </c>
      <c r="B5535" s="227">
        <f t="shared" si="1659"/>
        <v>0</v>
      </c>
      <c r="C5535" s="228"/>
      <c r="D5535" s="229" t="str">
        <f t="shared" si="1660"/>
        <v/>
      </c>
      <c r="E5535" s="230"/>
      <c r="F5535" s="231">
        <f t="shared" si="1661"/>
        <v>0</v>
      </c>
      <c r="G5535" s="296">
        <f t="shared" si="1662"/>
        <v>0</v>
      </c>
    </row>
    <row r="5536" spans="1:7" s="232" customFormat="1" ht="24" customHeight="1" x14ac:dyDescent="0.2">
      <c r="A5536" s="229" t="str">
        <f t="shared" si="1658"/>
        <v/>
      </c>
      <c r="B5536" s="227">
        <f t="shared" si="1659"/>
        <v>0</v>
      </c>
      <c r="C5536" s="228"/>
      <c r="D5536" s="229" t="str">
        <f t="shared" si="1660"/>
        <v/>
      </c>
      <c r="E5536" s="230"/>
      <c r="F5536" s="231">
        <f t="shared" si="1661"/>
        <v>0</v>
      </c>
      <c r="G5536" s="296">
        <f t="shared" si="1662"/>
        <v>0</v>
      </c>
    </row>
    <row r="5537" spans="1:7" ht="24" customHeight="1" x14ac:dyDescent="0.2">
      <c r="A5537" s="297"/>
      <c r="B5537" s="97"/>
      <c r="C5537" s="97"/>
      <c r="D5537" s="103"/>
      <c r="E5537" s="104"/>
      <c r="F5537" s="368" t="s">
        <v>32</v>
      </c>
      <c r="G5537" s="298">
        <f>SUBTOTAL(9,G5529:G5536)</f>
        <v>0</v>
      </c>
    </row>
    <row r="5538" spans="1:7" ht="24" customHeight="1" x14ac:dyDescent="0.2">
      <c r="A5538" s="297"/>
      <c r="B5538" s="97"/>
      <c r="C5538" s="366" t="s">
        <v>606</v>
      </c>
      <c r="D5538" s="103"/>
      <c r="E5538" s="104"/>
      <c r="F5538" s="105"/>
      <c r="G5538" s="299"/>
    </row>
    <row r="5539" spans="1:7" s="232" customFormat="1" ht="24" customHeight="1" x14ac:dyDescent="0.2">
      <c r="A5539" s="229" t="str">
        <f t="shared" ref="A5539:A5547" si="1663">IFERROR(VLOOKUP(C5539,Tabla_Insumos,4,FALSE),"")</f>
        <v/>
      </c>
      <c r="B5539" s="227" t="str">
        <f t="shared" ref="B5539:B5547" si="1664">IFERROR(VLOOKUP(C5539,Tabla_Insumos,5,FALSE),"")</f>
        <v/>
      </c>
      <c r="C5539" s="228"/>
      <c r="D5539" s="229" t="str">
        <f t="shared" ref="D5539:D5547" si="1665">IFERROR(VLOOKUP(C5539,Tabla_Insumos,2,FALSE),"")</f>
        <v/>
      </c>
      <c r="E5539" s="230"/>
      <c r="F5539" s="231">
        <f t="shared" ref="F5539:F5547" si="1666">IFERROR(VLOOKUP(C5539,Tabla_Insumos,3,FALSE),0)</f>
        <v>0</v>
      </c>
      <c r="G5539" s="296">
        <f t="shared" ref="G5539:G5547" si="1667">ROUND(E5539*F5539,2)</f>
        <v>0</v>
      </c>
    </row>
    <row r="5540" spans="1:7" s="232" customFormat="1" ht="24" customHeight="1" x14ac:dyDescent="0.2">
      <c r="A5540" s="229" t="str">
        <f t="shared" si="1663"/>
        <v/>
      </c>
      <c r="B5540" s="227" t="str">
        <f t="shared" si="1664"/>
        <v/>
      </c>
      <c r="C5540" s="228"/>
      <c r="D5540" s="229" t="str">
        <f t="shared" si="1665"/>
        <v/>
      </c>
      <c r="E5540" s="230"/>
      <c r="F5540" s="231">
        <f t="shared" si="1666"/>
        <v>0</v>
      </c>
      <c r="G5540" s="296">
        <f t="shared" si="1667"/>
        <v>0</v>
      </c>
    </row>
    <row r="5541" spans="1:7" s="232" customFormat="1" ht="24" customHeight="1" x14ac:dyDescent="0.2">
      <c r="A5541" s="229" t="str">
        <f t="shared" si="1663"/>
        <v/>
      </c>
      <c r="B5541" s="227" t="str">
        <f t="shared" si="1664"/>
        <v/>
      </c>
      <c r="C5541" s="228"/>
      <c r="D5541" s="229" t="str">
        <f t="shared" si="1665"/>
        <v/>
      </c>
      <c r="E5541" s="230"/>
      <c r="F5541" s="231">
        <f t="shared" si="1666"/>
        <v>0</v>
      </c>
      <c r="G5541" s="296">
        <f t="shared" si="1667"/>
        <v>0</v>
      </c>
    </row>
    <row r="5542" spans="1:7" s="232" customFormat="1" ht="24" customHeight="1" x14ac:dyDescent="0.2">
      <c r="A5542" s="229" t="str">
        <f t="shared" si="1663"/>
        <v/>
      </c>
      <c r="B5542" s="227" t="str">
        <f t="shared" si="1664"/>
        <v/>
      </c>
      <c r="C5542" s="228"/>
      <c r="D5542" s="229" t="str">
        <f t="shared" si="1665"/>
        <v/>
      </c>
      <c r="E5542" s="230"/>
      <c r="F5542" s="231">
        <f t="shared" si="1666"/>
        <v>0</v>
      </c>
      <c r="G5542" s="296">
        <f t="shared" si="1667"/>
        <v>0</v>
      </c>
    </row>
    <row r="5543" spans="1:7" s="232" customFormat="1" ht="24" customHeight="1" x14ac:dyDescent="0.2">
      <c r="A5543" s="229" t="str">
        <f t="shared" si="1663"/>
        <v/>
      </c>
      <c r="B5543" s="227" t="str">
        <f t="shared" si="1664"/>
        <v/>
      </c>
      <c r="C5543" s="228"/>
      <c r="D5543" s="229" t="str">
        <f t="shared" si="1665"/>
        <v/>
      </c>
      <c r="E5543" s="230"/>
      <c r="F5543" s="231">
        <f t="shared" si="1666"/>
        <v>0</v>
      </c>
      <c r="G5543" s="296">
        <f t="shared" si="1667"/>
        <v>0</v>
      </c>
    </row>
    <row r="5544" spans="1:7" s="232" customFormat="1" ht="24" customHeight="1" x14ac:dyDescent="0.2">
      <c r="A5544" s="229" t="str">
        <f t="shared" si="1663"/>
        <v/>
      </c>
      <c r="B5544" s="227" t="str">
        <f t="shared" si="1664"/>
        <v/>
      </c>
      <c r="C5544" s="228"/>
      <c r="D5544" s="229" t="str">
        <f t="shared" si="1665"/>
        <v/>
      </c>
      <c r="E5544" s="230"/>
      <c r="F5544" s="231">
        <f t="shared" si="1666"/>
        <v>0</v>
      </c>
      <c r="G5544" s="296">
        <f t="shared" si="1667"/>
        <v>0</v>
      </c>
    </row>
    <row r="5545" spans="1:7" s="232" customFormat="1" ht="24" customHeight="1" x14ac:dyDescent="0.2">
      <c r="A5545" s="229" t="str">
        <f t="shared" si="1663"/>
        <v/>
      </c>
      <c r="B5545" s="227" t="str">
        <f t="shared" si="1664"/>
        <v/>
      </c>
      <c r="C5545" s="228"/>
      <c r="D5545" s="229" t="str">
        <f t="shared" si="1665"/>
        <v/>
      </c>
      <c r="E5545" s="230"/>
      <c r="F5545" s="231">
        <f t="shared" si="1666"/>
        <v>0</v>
      </c>
      <c r="G5545" s="296">
        <f t="shared" si="1667"/>
        <v>0</v>
      </c>
    </row>
    <row r="5546" spans="1:7" s="232" customFormat="1" ht="24" customHeight="1" x14ac:dyDescent="0.2">
      <c r="A5546" s="229" t="str">
        <f t="shared" si="1663"/>
        <v/>
      </c>
      <c r="B5546" s="227" t="str">
        <f t="shared" si="1664"/>
        <v/>
      </c>
      <c r="C5546" s="228"/>
      <c r="D5546" s="229" t="str">
        <f t="shared" si="1665"/>
        <v/>
      </c>
      <c r="E5546" s="230"/>
      <c r="F5546" s="231">
        <f t="shared" si="1666"/>
        <v>0</v>
      </c>
      <c r="G5546" s="296">
        <f t="shared" si="1667"/>
        <v>0</v>
      </c>
    </row>
    <row r="5547" spans="1:7" s="232" customFormat="1" ht="24" customHeight="1" x14ac:dyDescent="0.2">
      <c r="A5547" s="229" t="str">
        <f t="shared" si="1663"/>
        <v/>
      </c>
      <c r="B5547" s="227" t="str">
        <f t="shared" si="1664"/>
        <v/>
      </c>
      <c r="C5547" s="228"/>
      <c r="D5547" s="229" t="str">
        <f t="shared" si="1665"/>
        <v/>
      </c>
      <c r="E5547" s="230"/>
      <c r="F5547" s="231">
        <f t="shared" si="1666"/>
        <v>0</v>
      </c>
      <c r="G5547" s="296">
        <f t="shared" si="1667"/>
        <v>0</v>
      </c>
    </row>
    <row r="5548" spans="1:7" ht="24" customHeight="1" x14ac:dyDescent="0.2">
      <c r="A5548" s="300"/>
      <c r="B5548" s="103"/>
      <c r="C5548" s="97"/>
      <c r="D5548" s="103"/>
      <c r="E5548" s="104"/>
      <c r="F5548" s="368" t="s">
        <v>33</v>
      </c>
      <c r="G5548" s="298">
        <f>SUBTOTAL(9,G5539:G5547)</f>
        <v>0</v>
      </c>
    </row>
    <row r="5549" spans="1:7" ht="24" customHeight="1" x14ac:dyDescent="0.2">
      <c r="A5549" s="301"/>
      <c r="B5549" s="103"/>
      <c r="C5549" s="97"/>
      <c r="D5549" s="103"/>
      <c r="E5549" s="104"/>
      <c r="F5549" s="105"/>
      <c r="G5549" s="299"/>
    </row>
    <row r="5550" spans="1:7" ht="24" customHeight="1" x14ac:dyDescent="0.2">
      <c r="A5550" s="302" t="str">
        <f>B5508</f>
        <v/>
      </c>
      <c r="B5550" s="303" t="str">
        <f>C5508</f>
        <v/>
      </c>
      <c r="C5550" s="111"/>
      <c r="D5550" s="111" t="s">
        <v>34</v>
      </c>
      <c r="E5550" s="112"/>
      <c r="F5550" s="305" t="s">
        <v>35</v>
      </c>
      <c r="G5550" s="304">
        <f>SUBTOTAL(9,G5513:G5549)</f>
        <v>0</v>
      </c>
    </row>
    <row r="5552" spans="1:7" ht="24" customHeight="1" x14ac:dyDescent="0.2">
      <c r="A5552" s="284" t="s">
        <v>37</v>
      </c>
      <c r="B5552" s="285"/>
      <c r="C5552" s="285"/>
      <c r="D5552" s="285"/>
      <c r="E5552" s="285"/>
      <c r="F5552" s="285"/>
      <c r="G5552" s="286"/>
    </row>
    <row r="5553" spans="1:123" ht="24" customHeight="1" x14ac:dyDescent="0.2">
      <c r="A5553" s="287" t="s">
        <v>602</v>
      </c>
      <c r="B5553" s="99" t="str">
        <f>Comitente</f>
        <v>DIRECCION PROVINCIAL REDES DE GAS</v>
      </c>
      <c r="C5553" s="94"/>
      <c r="D5553" s="100"/>
      <c r="E5553" s="100"/>
      <c r="F5553" s="101"/>
      <c r="G5553" s="288"/>
    </row>
    <row r="5554" spans="1:123" ht="24" customHeight="1" x14ac:dyDescent="0.2">
      <c r="A5554" s="287" t="s">
        <v>603</v>
      </c>
      <c r="B5554" s="99">
        <f>Contratista</f>
        <v>0</v>
      </c>
      <c r="C5554" s="95"/>
      <c r="D5554" s="95"/>
      <c r="E5554" s="95"/>
      <c r="F5554" s="102"/>
      <c r="G5554" s="289"/>
    </row>
    <row r="5555" spans="1:123" ht="24" customHeight="1" x14ac:dyDescent="0.2">
      <c r="A5555" s="287" t="s">
        <v>24</v>
      </c>
      <c r="B5555" s="99" t="str">
        <f>Obra</f>
        <v>“SERVICIO de MANTENIMIENTO de las INSTALACIONES de GAS en los ESTABLECIMIENTOS EDUCATIVOS”</v>
      </c>
      <c r="C5555" s="95"/>
      <c r="D5555" s="95"/>
      <c r="E5555" s="95"/>
      <c r="F5555" s="102" t="s">
        <v>38</v>
      </c>
      <c r="G5555" s="290">
        <f>Fecha_Base</f>
        <v>0</v>
      </c>
    </row>
    <row r="5556" spans="1:123" ht="24" customHeight="1" x14ac:dyDescent="0.2">
      <c r="A5556" s="291" t="s">
        <v>601</v>
      </c>
      <c r="B5556" s="96" t="str">
        <f>Ubicación</f>
        <v>DEPARTAMENTO JACHAL A</v>
      </c>
      <c r="C5556" s="96"/>
      <c r="D5556" s="103"/>
      <c r="E5556" s="104"/>
      <c r="F5556" s="105"/>
      <c r="G5556" s="292"/>
    </row>
    <row r="5557" spans="1:123" ht="24" customHeight="1" x14ac:dyDescent="0.2">
      <c r="A5557" s="291" t="s">
        <v>39</v>
      </c>
      <c r="B5557" s="106" t="str">
        <f>IFERROR(VALUE(LEFT(B5558,FIND(".",B5558)-1)),"")</f>
        <v/>
      </c>
      <c r="C5557" s="97" t="str">
        <f>IFERROR(VLOOKUP(B5557,Tabla_CyP,2,FALSE),"")</f>
        <v/>
      </c>
      <c r="D5557" s="97"/>
      <c r="E5557" s="104"/>
      <c r="F5557" s="105"/>
      <c r="G5557" s="292"/>
    </row>
    <row r="5558" spans="1:123" ht="24" customHeight="1" x14ac:dyDescent="0.2">
      <c r="A5558" s="291" t="s">
        <v>25</v>
      </c>
      <c r="B5558" s="107" t="str">
        <f>IFERROR(VLOOKUP(COUNTIF($A$1:A5558,"ANALISIS DE PRECIOS"),Tabla_NumeroItem,2,FALSE),"")</f>
        <v/>
      </c>
      <c r="C5558" s="97" t="str">
        <f>IFERROR(VLOOKUP(B5558,Tabla_CyP,2,FALSE),"")</f>
        <v/>
      </c>
      <c r="D5558" s="103"/>
      <c r="E5558" s="104"/>
      <c r="F5558" s="102" t="s">
        <v>26</v>
      </c>
      <c r="G5558" s="293" t="str">
        <f>IFERROR(VLOOKUP(B5558,Tabla_CyP,4,FALSE),"")</f>
        <v/>
      </c>
    </row>
    <row r="5559" spans="1:123" ht="24" customHeight="1" x14ac:dyDescent="0.2">
      <c r="A5559" s="291"/>
      <c r="B5559" s="96"/>
      <c r="C5559" s="97"/>
      <c r="D5559" s="103"/>
      <c r="E5559" s="104"/>
      <c r="F5559" s="105"/>
      <c r="G5559" s="292"/>
    </row>
    <row r="5560" spans="1:123" ht="24" customHeight="1" x14ac:dyDescent="0.2">
      <c r="A5560" s="389" t="s">
        <v>507</v>
      </c>
      <c r="B5560" s="390"/>
      <c r="C5560" s="391" t="s">
        <v>0</v>
      </c>
      <c r="D5560" s="391" t="s">
        <v>27</v>
      </c>
      <c r="E5560" s="393" t="s">
        <v>28</v>
      </c>
      <c r="F5560" s="387" t="s">
        <v>29</v>
      </c>
      <c r="G5560" s="387" t="s">
        <v>30</v>
      </c>
    </row>
    <row r="5561" spans="1:123" s="109" customFormat="1" ht="24" customHeight="1" x14ac:dyDescent="0.2">
      <c r="A5561" s="108" t="s">
        <v>508</v>
      </c>
      <c r="B5561" s="108" t="s">
        <v>509</v>
      </c>
      <c r="C5561" s="392"/>
      <c r="D5561" s="392"/>
      <c r="E5561" s="394"/>
      <c r="F5561" s="388"/>
      <c r="G5561" s="388"/>
      <c r="H5561" s="233"/>
      <c r="I5561" s="233"/>
      <c r="J5561" s="233"/>
      <c r="K5561" s="233"/>
      <c r="L5561" s="233"/>
      <c r="M5561" s="233"/>
      <c r="N5561" s="233"/>
      <c r="O5561" s="233"/>
      <c r="P5561" s="233"/>
      <c r="Q5561" s="233"/>
      <c r="R5561" s="233"/>
      <c r="S5561" s="233"/>
      <c r="T5561" s="233"/>
      <c r="U5561" s="233"/>
      <c r="V5561" s="233"/>
      <c r="W5561" s="233"/>
      <c r="X5561" s="233"/>
      <c r="Y5561" s="233"/>
      <c r="Z5561" s="233"/>
      <c r="AA5561" s="233"/>
      <c r="AB5561" s="233"/>
      <c r="AC5561" s="233"/>
      <c r="AD5561" s="233"/>
      <c r="AE5561" s="233"/>
      <c r="AF5561" s="233"/>
      <c r="AG5561" s="233"/>
      <c r="AH5561" s="233"/>
      <c r="AI5561" s="233"/>
      <c r="AJ5561" s="233"/>
      <c r="AK5561" s="233"/>
      <c r="AL5561" s="233"/>
      <c r="AM5561" s="233"/>
      <c r="AN5561" s="233"/>
      <c r="AO5561" s="233"/>
      <c r="AP5561" s="233"/>
      <c r="AQ5561" s="233"/>
      <c r="AR5561" s="233"/>
      <c r="AS5561" s="233"/>
      <c r="AT5561" s="233"/>
      <c r="AU5561" s="233"/>
      <c r="AV5561" s="233"/>
      <c r="AW5561" s="233"/>
      <c r="AX5561" s="233"/>
      <c r="AY5561" s="233"/>
      <c r="AZ5561" s="233"/>
      <c r="BA5561" s="233"/>
      <c r="BB5561" s="233"/>
      <c r="BC5561" s="233"/>
      <c r="BD5561" s="233"/>
      <c r="BE5561" s="233"/>
      <c r="BF5561" s="233"/>
      <c r="BG5561" s="233"/>
      <c r="BH5561" s="233"/>
      <c r="BI5561" s="233"/>
      <c r="BJ5561" s="233"/>
      <c r="BK5561" s="233"/>
      <c r="BL5561" s="233"/>
      <c r="BM5561" s="233"/>
      <c r="BN5561" s="233"/>
      <c r="BO5561" s="233"/>
      <c r="BP5561" s="233"/>
      <c r="BQ5561" s="233"/>
      <c r="BR5561" s="233"/>
      <c r="BS5561" s="233"/>
      <c r="BT5561" s="233"/>
      <c r="BU5561" s="233"/>
      <c r="BV5561" s="233"/>
      <c r="BW5561" s="233"/>
      <c r="BX5561" s="233"/>
      <c r="BY5561" s="233"/>
      <c r="BZ5561" s="233"/>
      <c r="CA5561" s="233"/>
      <c r="CB5561" s="233"/>
      <c r="CC5561" s="233"/>
      <c r="CD5561" s="233"/>
      <c r="CE5561" s="233"/>
      <c r="CF5561" s="233"/>
      <c r="CG5561" s="233"/>
      <c r="CH5561" s="233"/>
      <c r="CI5561" s="233"/>
      <c r="CJ5561" s="233"/>
      <c r="CK5561" s="233"/>
      <c r="CL5561" s="233"/>
      <c r="CM5561" s="233"/>
      <c r="CN5561" s="233"/>
      <c r="CO5561" s="233"/>
      <c r="CP5561" s="233"/>
      <c r="CQ5561" s="233"/>
      <c r="CR5561" s="233"/>
      <c r="CS5561" s="233"/>
      <c r="CT5561" s="233"/>
      <c r="CU5561" s="233"/>
      <c r="CV5561" s="233"/>
      <c r="CW5561" s="233"/>
      <c r="CX5561" s="233"/>
      <c r="CY5561" s="233"/>
      <c r="CZ5561" s="233"/>
      <c r="DA5561" s="233"/>
      <c r="DB5561" s="233"/>
      <c r="DC5561" s="233"/>
      <c r="DD5561" s="233"/>
      <c r="DE5561" s="233"/>
      <c r="DF5561" s="233"/>
      <c r="DG5561" s="233"/>
      <c r="DH5561" s="233"/>
      <c r="DI5561" s="233"/>
      <c r="DJ5561" s="233"/>
      <c r="DK5561" s="233"/>
      <c r="DL5561" s="233"/>
      <c r="DM5561" s="233"/>
      <c r="DN5561" s="233"/>
      <c r="DO5561" s="233"/>
      <c r="DP5561" s="233"/>
      <c r="DQ5561" s="233"/>
      <c r="DR5561" s="233"/>
      <c r="DS5561" s="233"/>
    </row>
    <row r="5562" spans="1:123" ht="24" customHeight="1" x14ac:dyDescent="0.2">
      <c r="A5562" s="369"/>
      <c r="B5562" s="110"/>
      <c r="C5562" s="367" t="s">
        <v>604</v>
      </c>
      <c r="D5562" s="111"/>
      <c r="E5562" s="112"/>
      <c r="F5562" s="113"/>
      <c r="G5562" s="295"/>
    </row>
    <row r="5563" spans="1:123" s="232" customFormat="1" ht="24" customHeight="1" x14ac:dyDescent="0.2">
      <c r="A5563" s="229" t="str">
        <f t="shared" ref="A5563:A5576" si="1668">IFERROR(VLOOKUP(C5563,Tabla_Insumos,4,FALSE),"")</f>
        <v/>
      </c>
      <c r="B5563" s="227" t="str">
        <f t="shared" ref="B5563:B5576" si="1669">IFERROR(VLOOKUP(C5563,Tabla_Insumos,5,FALSE),"")</f>
        <v/>
      </c>
      <c r="C5563" s="228"/>
      <c r="D5563" s="229" t="str">
        <f t="shared" ref="D5563:D5576" si="1670">IFERROR(VLOOKUP(C5563,Tabla_Insumos,2,FALSE),"")</f>
        <v/>
      </c>
      <c r="E5563" s="230"/>
      <c r="F5563" s="231">
        <f t="shared" ref="F5563:F5576" si="1671">IFERROR(VLOOKUP(C5563,Tabla_Insumos,3,FALSE),0)</f>
        <v>0</v>
      </c>
      <c r="G5563" s="296">
        <f>ROUND(E5563*F5563,2)</f>
        <v>0</v>
      </c>
    </row>
    <row r="5564" spans="1:123" s="232" customFormat="1" ht="24" customHeight="1" x14ac:dyDescent="0.2">
      <c r="A5564" s="229" t="str">
        <f t="shared" si="1668"/>
        <v/>
      </c>
      <c r="B5564" s="227" t="str">
        <f t="shared" si="1669"/>
        <v/>
      </c>
      <c r="C5564" s="228"/>
      <c r="D5564" s="229" t="str">
        <f t="shared" si="1670"/>
        <v/>
      </c>
      <c r="E5564" s="230"/>
      <c r="F5564" s="231">
        <f t="shared" si="1671"/>
        <v>0</v>
      </c>
      <c r="G5564" s="296">
        <f t="shared" ref="G5564:G5576" si="1672">ROUND(E5564*F5564,2)</f>
        <v>0</v>
      </c>
    </row>
    <row r="5565" spans="1:123" s="232" customFormat="1" ht="24" customHeight="1" x14ac:dyDescent="0.2">
      <c r="A5565" s="229" t="str">
        <f t="shared" si="1668"/>
        <v/>
      </c>
      <c r="B5565" s="227" t="str">
        <f t="shared" si="1669"/>
        <v/>
      </c>
      <c r="C5565" s="228"/>
      <c r="D5565" s="229" t="str">
        <f t="shared" si="1670"/>
        <v/>
      </c>
      <c r="E5565" s="230"/>
      <c r="F5565" s="231">
        <f t="shared" si="1671"/>
        <v>0</v>
      </c>
      <c r="G5565" s="296">
        <f t="shared" si="1672"/>
        <v>0</v>
      </c>
    </row>
    <row r="5566" spans="1:123" s="232" customFormat="1" ht="24" customHeight="1" x14ac:dyDescent="0.2">
      <c r="A5566" s="229" t="str">
        <f t="shared" si="1668"/>
        <v/>
      </c>
      <c r="B5566" s="227" t="str">
        <f t="shared" si="1669"/>
        <v/>
      </c>
      <c r="C5566" s="228"/>
      <c r="D5566" s="229" t="str">
        <f t="shared" si="1670"/>
        <v/>
      </c>
      <c r="E5566" s="230"/>
      <c r="F5566" s="231">
        <f t="shared" si="1671"/>
        <v>0</v>
      </c>
      <c r="G5566" s="296">
        <f t="shared" si="1672"/>
        <v>0</v>
      </c>
    </row>
    <row r="5567" spans="1:123" s="232" customFormat="1" ht="24" customHeight="1" x14ac:dyDescent="0.2">
      <c r="A5567" s="229" t="str">
        <f t="shared" si="1668"/>
        <v/>
      </c>
      <c r="B5567" s="227" t="str">
        <f t="shared" si="1669"/>
        <v/>
      </c>
      <c r="C5567" s="228"/>
      <c r="D5567" s="229" t="str">
        <f t="shared" si="1670"/>
        <v/>
      </c>
      <c r="E5567" s="230"/>
      <c r="F5567" s="231">
        <f t="shared" si="1671"/>
        <v>0</v>
      </c>
      <c r="G5567" s="296">
        <f t="shared" si="1672"/>
        <v>0</v>
      </c>
    </row>
    <row r="5568" spans="1:123" s="232" customFormat="1" ht="24" customHeight="1" x14ac:dyDescent="0.2">
      <c r="A5568" s="229" t="str">
        <f t="shared" si="1668"/>
        <v/>
      </c>
      <c r="B5568" s="227" t="str">
        <f t="shared" si="1669"/>
        <v/>
      </c>
      <c r="C5568" s="228"/>
      <c r="D5568" s="229" t="str">
        <f t="shared" si="1670"/>
        <v/>
      </c>
      <c r="E5568" s="230"/>
      <c r="F5568" s="231">
        <f t="shared" si="1671"/>
        <v>0</v>
      </c>
      <c r="G5568" s="296">
        <f t="shared" si="1672"/>
        <v>0</v>
      </c>
    </row>
    <row r="5569" spans="1:7" s="232" customFormat="1" ht="24" customHeight="1" x14ac:dyDescent="0.2">
      <c r="A5569" s="229" t="str">
        <f t="shared" si="1668"/>
        <v/>
      </c>
      <c r="B5569" s="227" t="str">
        <f t="shared" si="1669"/>
        <v/>
      </c>
      <c r="C5569" s="228"/>
      <c r="D5569" s="229" t="str">
        <f t="shared" si="1670"/>
        <v/>
      </c>
      <c r="E5569" s="230"/>
      <c r="F5569" s="231">
        <f t="shared" si="1671"/>
        <v>0</v>
      </c>
      <c r="G5569" s="296">
        <f t="shared" si="1672"/>
        <v>0</v>
      </c>
    </row>
    <row r="5570" spans="1:7" s="232" customFormat="1" ht="24" customHeight="1" x14ac:dyDescent="0.2">
      <c r="A5570" s="229" t="str">
        <f t="shared" si="1668"/>
        <v/>
      </c>
      <c r="B5570" s="227" t="str">
        <f t="shared" si="1669"/>
        <v/>
      </c>
      <c r="C5570" s="228"/>
      <c r="D5570" s="229" t="str">
        <f t="shared" si="1670"/>
        <v/>
      </c>
      <c r="E5570" s="230"/>
      <c r="F5570" s="231">
        <f t="shared" si="1671"/>
        <v>0</v>
      </c>
      <c r="G5570" s="296">
        <f t="shared" si="1672"/>
        <v>0</v>
      </c>
    </row>
    <row r="5571" spans="1:7" s="232" customFormat="1" ht="24" customHeight="1" x14ac:dyDescent="0.2">
      <c r="A5571" s="229" t="str">
        <f t="shared" si="1668"/>
        <v/>
      </c>
      <c r="B5571" s="227" t="str">
        <f t="shared" si="1669"/>
        <v/>
      </c>
      <c r="C5571" s="228"/>
      <c r="D5571" s="229" t="str">
        <f t="shared" si="1670"/>
        <v/>
      </c>
      <c r="E5571" s="230"/>
      <c r="F5571" s="231">
        <f t="shared" si="1671"/>
        <v>0</v>
      </c>
      <c r="G5571" s="296">
        <f t="shared" si="1672"/>
        <v>0</v>
      </c>
    </row>
    <row r="5572" spans="1:7" s="232" customFormat="1" ht="24" customHeight="1" x14ac:dyDescent="0.2">
      <c r="A5572" s="229" t="str">
        <f t="shared" si="1668"/>
        <v/>
      </c>
      <c r="B5572" s="227" t="str">
        <f t="shared" si="1669"/>
        <v/>
      </c>
      <c r="C5572" s="228"/>
      <c r="D5572" s="229" t="str">
        <f t="shared" si="1670"/>
        <v/>
      </c>
      <c r="E5572" s="230"/>
      <c r="F5572" s="231">
        <f t="shared" si="1671"/>
        <v>0</v>
      </c>
      <c r="G5572" s="296">
        <f t="shared" si="1672"/>
        <v>0</v>
      </c>
    </row>
    <row r="5573" spans="1:7" s="232" customFormat="1" ht="24" customHeight="1" x14ac:dyDescent="0.2">
      <c r="A5573" s="229" t="str">
        <f t="shared" si="1668"/>
        <v/>
      </c>
      <c r="B5573" s="227" t="str">
        <f t="shared" si="1669"/>
        <v/>
      </c>
      <c r="C5573" s="228"/>
      <c r="D5573" s="229" t="str">
        <f t="shared" si="1670"/>
        <v/>
      </c>
      <c r="E5573" s="230"/>
      <c r="F5573" s="231">
        <f t="shared" si="1671"/>
        <v>0</v>
      </c>
      <c r="G5573" s="296">
        <f t="shared" si="1672"/>
        <v>0</v>
      </c>
    </row>
    <row r="5574" spans="1:7" s="232" customFormat="1" ht="24" customHeight="1" x14ac:dyDescent="0.2">
      <c r="A5574" s="229" t="str">
        <f t="shared" si="1668"/>
        <v/>
      </c>
      <c r="B5574" s="227" t="str">
        <f t="shared" si="1669"/>
        <v/>
      </c>
      <c r="C5574" s="228"/>
      <c r="D5574" s="229" t="str">
        <f t="shared" si="1670"/>
        <v/>
      </c>
      <c r="E5574" s="230"/>
      <c r="F5574" s="231">
        <f t="shared" si="1671"/>
        <v>0</v>
      </c>
      <c r="G5574" s="296">
        <f t="shared" si="1672"/>
        <v>0</v>
      </c>
    </row>
    <row r="5575" spans="1:7" s="232" customFormat="1" ht="24" customHeight="1" x14ac:dyDescent="0.2">
      <c r="A5575" s="229" t="str">
        <f t="shared" si="1668"/>
        <v/>
      </c>
      <c r="B5575" s="227" t="str">
        <f t="shared" si="1669"/>
        <v/>
      </c>
      <c r="C5575" s="228"/>
      <c r="D5575" s="229" t="str">
        <f t="shared" si="1670"/>
        <v/>
      </c>
      <c r="E5575" s="230"/>
      <c r="F5575" s="231">
        <f t="shared" si="1671"/>
        <v>0</v>
      </c>
      <c r="G5575" s="296">
        <f t="shared" si="1672"/>
        <v>0</v>
      </c>
    </row>
    <row r="5576" spans="1:7" s="232" customFormat="1" ht="24" customHeight="1" x14ac:dyDescent="0.2">
      <c r="A5576" s="229" t="str">
        <f t="shared" si="1668"/>
        <v/>
      </c>
      <c r="B5576" s="227" t="str">
        <f t="shared" si="1669"/>
        <v/>
      </c>
      <c r="C5576" s="228"/>
      <c r="D5576" s="229" t="str">
        <f t="shared" si="1670"/>
        <v/>
      </c>
      <c r="E5576" s="230"/>
      <c r="F5576" s="231">
        <f t="shared" si="1671"/>
        <v>0</v>
      </c>
      <c r="G5576" s="296">
        <f t="shared" si="1672"/>
        <v>0</v>
      </c>
    </row>
    <row r="5577" spans="1:7" ht="24" customHeight="1" x14ac:dyDescent="0.2">
      <c r="A5577" s="297"/>
      <c r="B5577" s="97"/>
      <c r="C5577" s="97"/>
      <c r="D5577" s="103"/>
      <c r="E5577" s="104"/>
      <c r="F5577" s="368" t="s">
        <v>31</v>
      </c>
      <c r="G5577" s="298">
        <f>SUBTOTAL(9,G5563:G5576)</f>
        <v>0</v>
      </c>
    </row>
    <row r="5578" spans="1:7" ht="24" customHeight="1" x14ac:dyDescent="0.2">
      <c r="A5578" s="297"/>
      <c r="B5578" s="97"/>
      <c r="C5578" s="366" t="s">
        <v>605</v>
      </c>
      <c r="D5578" s="103"/>
      <c r="E5578" s="104"/>
      <c r="F5578" s="105"/>
      <c r="G5578" s="299"/>
    </row>
    <row r="5579" spans="1:7" s="232" customFormat="1" ht="24" customHeight="1" x14ac:dyDescent="0.2">
      <c r="A5579" s="229" t="str">
        <f t="shared" ref="A5579:A5586" si="1673">IFERROR(VLOOKUP(C5579,Tabla_Insumos,4,FALSE),"")</f>
        <v/>
      </c>
      <c r="B5579" s="227">
        <f t="shared" ref="B5579:B5586" si="1674">IFERROR(VLOOKUP(A5579,Tabla_Indices,5,FALSE),"")</f>
        <v>0</v>
      </c>
      <c r="C5579" s="228"/>
      <c r="D5579" s="229" t="str">
        <f t="shared" ref="D5579:D5586" si="1675">IFERROR(VLOOKUP(C5579,Tabla_Insumos,2,FALSE),"")</f>
        <v/>
      </c>
      <c r="E5579" s="230"/>
      <c r="F5579" s="231">
        <f t="shared" ref="F5579:F5586" si="1676">IFERROR(VLOOKUP(C5579,Tabla_Insumos,3,FALSE),0)</f>
        <v>0</v>
      </c>
      <c r="G5579" s="296">
        <f>ROUND(E5579*F5579,2)</f>
        <v>0</v>
      </c>
    </row>
    <row r="5580" spans="1:7" s="232" customFormat="1" ht="24" customHeight="1" x14ac:dyDescent="0.2">
      <c r="A5580" s="229" t="str">
        <f t="shared" si="1673"/>
        <v/>
      </c>
      <c r="B5580" s="227">
        <f t="shared" si="1674"/>
        <v>0</v>
      </c>
      <c r="C5580" s="228"/>
      <c r="D5580" s="229" t="str">
        <f t="shared" si="1675"/>
        <v/>
      </c>
      <c r="E5580" s="230"/>
      <c r="F5580" s="231">
        <f t="shared" si="1676"/>
        <v>0</v>
      </c>
      <c r="G5580" s="296">
        <f>ROUND(E5580*F5580,2)</f>
        <v>0</v>
      </c>
    </row>
    <row r="5581" spans="1:7" s="232" customFormat="1" ht="24" customHeight="1" x14ac:dyDescent="0.2">
      <c r="A5581" s="229" t="str">
        <f t="shared" si="1673"/>
        <v/>
      </c>
      <c r="B5581" s="227">
        <f t="shared" si="1674"/>
        <v>0</v>
      </c>
      <c r="C5581" s="228"/>
      <c r="D5581" s="229" t="str">
        <f t="shared" si="1675"/>
        <v/>
      </c>
      <c r="E5581" s="230"/>
      <c r="F5581" s="231">
        <f t="shared" si="1676"/>
        <v>0</v>
      </c>
      <c r="G5581" s="296">
        <f t="shared" ref="G5581:G5586" si="1677">ROUND(E5581*F5581,2)</f>
        <v>0</v>
      </c>
    </row>
    <row r="5582" spans="1:7" s="232" customFormat="1" ht="24" customHeight="1" x14ac:dyDescent="0.2">
      <c r="A5582" s="229" t="str">
        <f t="shared" si="1673"/>
        <v/>
      </c>
      <c r="B5582" s="227">
        <f t="shared" si="1674"/>
        <v>0</v>
      </c>
      <c r="C5582" s="228"/>
      <c r="D5582" s="229" t="str">
        <f t="shared" si="1675"/>
        <v/>
      </c>
      <c r="E5582" s="230"/>
      <c r="F5582" s="231">
        <f t="shared" si="1676"/>
        <v>0</v>
      </c>
      <c r="G5582" s="296">
        <f t="shared" si="1677"/>
        <v>0</v>
      </c>
    </row>
    <row r="5583" spans="1:7" s="232" customFormat="1" ht="24" customHeight="1" x14ac:dyDescent="0.2">
      <c r="A5583" s="229" t="str">
        <f t="shared" si="1673"/>
        <v/>
      </c>
      <c r="B5583" s="227">
        <f t="shared" si="1674"/>
        <v>0</v>
      </c>
      <c r="C5583" s="228"/>
      <c r="D5583" s="229" t="str">
        <f t="shared" si="1675"/>
        <v/>
      </c>
      <c r="E5583" s="230"/>
      <c r="F5583" s="231">
        <f t="shared" si="1676"/>
        <v>0</v>
      </c>
      <c r="G5583" s="296">
        <f t="shared" si="1677"/>
        <v>0</v>
      </c>
    </row>
    <row r="5584" spans="1:7" s="232" customFormat="1" ht="24" customHeight="1" x14ac:dyDescent="0.2">
      <c r="A5584" s="229" t="str">
        <f t="shared" si="1673"/>
        <v/>
      </c>
      <c r="B5584" s="227">
        <f t="shared" si="1674"/>
        <v>0</v>
      </c>
      <c r="C5584" s="228"/>
      <c r="D5584" s="229" t="str">
        <f t="shared" si="1675"/>
        <v/>
      </c>
      <c r="E5584" s="230"/>
      <c r="F5584" s="231">
        <f t="shared" si="1676"/>
        <v>0</v>
      </c>
      <c r="G5584" s="296">
        <f t="shared" si="1677"/>
        <v>0</v>
      </c>
    </row>
    <row r="5585" spans="1:7" s="232" customFormat="1" ht="24" customHeight="1" x14ac:dyDescent="0.2">
      <c r="A5585" s="229" t="str">
        <f t="shared" si="1673"/>
        <v/>
      </c>
      <c r="B5585" s="227">
        <f t="shared" si="1674"/>
        <v>0</v>
      </c>
      <c r="C5585" s="228"/>
      <c r="D5585" s="229" t="str">
        <f t="shared" si="1675"/>
        <v/>
      </c>
      <c r="E5585" s="230"/>
      <c r="F5585" s="231">
        <f t="shared" si="1676"/>
        <v>0</v>
      </c>
      <c r="G5585" s="296">
        <f t="shared" si="1677"/>
        <v>0</v>
      </c>
    </row>
    <row r="5586" spans="1:7" s="232" customFormat="1" ht="24" customHeight="1" x14ac:dyDescent="0.2">
      <c r="A5586" s="229" t="str">
        <f t="shared" si="1673"/>
        <v/>
      </c>
      <c r="B5586" s="227">
        <f t="shared" si="1674"/>
        <v>0</v>
      </c>
      <c r="C5586" s="228"/>
      <c r="D5586" s="229" t="str">
        <f t="shared" si="1675"/>
        <v/>
      </c>
      <c r="E5586" s="230"/>
      <c r="F5586" s="231">
        <f t="shared" si="1676"/>
        <v>0</v>
      </c>
      <c r="G5586" s="296">
        <f t="shared" si="1677"/>
        <v>0</v>
      </c>
    </row>
    <row r="5587" spans="1:7" ht="24" customHeight="1" x14ac:dyDescent="0.2">
      <c r="A5587" s="297"/>
      <c r="B5587" s="97"/>
      <c r="C5587" s="97"/>
      <c r="D5587" s="103"/>
      <c r="E5587" s="104"/>
      <c r="F5587" s="368" t="s">
        <v>32</v>
      </c>
      <c r="G5587" s="298">
        <f>SUBTOTAL(9,G5579:G5586)</f>
        <v>0</v>
      </c>
    </row>
    <row r="5588" spans="1:7" ht="24" customHeight="1" x14ac:dyDescent="0.2">
      <c r="A5588" s="297"/>
      <c r="B5588" s="97"/>
      <c r="C5588" s="366" t="s">
        <v>606</v>
      </c>
      <c r="D5588" s="103"/>
      <c r="E5588" s="104"/>
      <c r="F5588" s="105"/>
      <c r="G5588" s="299"/>
    </row>
    <row r="5589" spans="1:7" s="232" customFormat="1" ht="24" customHeight="1" x14ac:dyDescent="0.2">
      <c r="A5589" s="229" t="str">
        <f t="shared" ref="A5589:A5597" si="1678">IFERROR(VLOOKUP(C5589,Tabla_Insumos,4,FALSE),"")</f>
        <v/>
      </c>
      <c r="B5589" s="227" t="str">
        <f t="shared" ref="B5589:B5597" si="1679">IFERROR(VLOOKUP(C5589,Tabla_Insumos,5,FALSE),"")</f>
        <v/>
      </c>
      <c r="C5589" s="228"/>
      <c r="D5589" s="229" t="str">
        <f t="shared" ref="D5589:D5597" si="1680">IFERROR(VLOOKUP(C5589,Tabla_Insumos,2,FALSE),"")</f>
        <v/>
      </c>
      <c r="E5589" s="230"/>
      <c r="F5589" s="231">
        <f t="shared" ref="F5589:F5597" si="1681">IFERROR(VLOOKUP(C5589,Tabla_Insumos,3,FALSE),0)</f>
        <v>0</v>
      </c>
      <c r="G5589" s="296">
        <f t="shared" ref="G5589:G5597" si="1682">ROUND(E5589*F5589,2)</f>
        <v>0</v>
      </c>
    </row>
    <row r="5590" spans="1:7" s="232" customFormat="1" ht="24" customHeight="1" x14ac:dyDescent="0.2">
      <c r="A5590" s="229" t="str">
        <f t="shared" si="1678"/>
        <v/>
      </c>
      <c r="B5590" s="227" t="str">
        <f t="shared" si="1679"/>
        <v/>
      </c>
      <c r="C5590" s="228"/>
      <c r="D5590" s="229" t="str">
        <f t="shared" si="1680"/>
        <v/>
      </c>
      <c r="E5590" s="230"/>
      <c r="F5590" s="231">
        <f t="shared" si="1681"/>
        <v>0</v>
      </c>
      <c r="G5590" s="296">
        <f t="shared" si="1682"/>
        <v>0</v>
      </c>
    </row>
    <row r="5591" spans="1:7" s="232" customFormat="1" ht="24" customHeight="1" x14ac:dyDescent="0.2">
      <c r="A5591" s="229" t="str">
        <f t="shared" si="1678"/>
        <v/>
      </c>
      <c r="B5591" s="227" t="str">
        <f t="shared" si="1679"/>
        <v/>
      </c>
      <c r="C5591" s="228"/>
      <c r="D5591" s="229" t="str">
        <f t="shared" si="1680"/>
        <v/>
      </c>
      <c r="E5591" s="230"/>
      <c r="F5591" s="231">
        <f t="shared" si="1681"/>
        <v>0</v>
      </c>
      <c r="G5591" s="296">
        <f t="shared" si="1682"/>
        <v>0</v>
      </c>
    </row>
    <row r="5592" spans="1:7" s="232" customFormat="1" ht="24" customHeight="1" x14ac:dyDescent="0.2">
      <c r="A5592" s="229" t="str">
        <f t="shared" si="1678"/>
        <v/>
      </c>
      <c r="B5592" s="227" t="str">
        <f t="shared" si="1679"/>
        <v/>
      </c>
      <c r="C5592" s="228"/>
      <c r="D5592" s="229" t="str">
        <f t="shared" si="1680"/>
        <v/>
      </c>
      <c r="E5592" s="230"/>
      <c r="F5592" s="231">
        <f t="shared" si="1681"/>
        <v>0</v>
      </c>
      <c r="G5592" s="296">
        <f t="shared" si="1682"/>
        <v>0</v>
      </c>
    </row>
    <row r="5593" spans="1:7" s="232" customFormat="1" ht="24" customHeight="1" x14ac:dyDescent="0.2">
      <c r="A5593" s="229" t="str">
        <f t="shared" si="1678"/>
        <v/>
      </c>
      <c r="B5593" s="227" t="str">
        <f t="shared" si="1679"/>
        <v/>
      </c>
      <c r="C5593" s="228"/>
      <c r="D5593" s="229" t="str">
        <f t="shared" si="1680"/>
        <v/>
      </c>
      <c r="E5593" s="230"/>
      <c r="F5593" s="231">
        <f t="shared" si="1681"/>
        <v>0</v>
      </c>
      <c r="G5593" s="296">
        <f t="shared" si="1682"/>
        <v>0</v>
      </c>
    </row>
    <row r="5594" spans="1:7" s="232" customFormat="1" ht="24" customHeight="1" x14ac:dyDescent="0.2">
      <c r="A5594" s="229" t="str">
        <f t="shared" si="1678"/>
        <v/>
      </c>
      <c r="B5594" s="227" t="str">
        <f t="shared" si="1679"/>
        <v/>
      </c>
      <c r="C5594" s="228"/>
      <c r="D5594" s="229" t="str">
        <f t="shared" si="1680"/>
        <v/>
      </c>
      <c r="E5594" s="230"/>
      <c r="F5594" s="231">
        <f t="shared" si="1681"/>
        <v>0</v>
      </c>
      <c r="G5594" s="296">
        <f t="shared" si="1682"/>
        <v>0</v>
      </c>
    </row>
    <row r="5595" spans="1:7" s="232" customFormat="1" ht="24" customHeight="1" x14ac:dyDescent="0.2">
      <c r="A5595" s="229" t="str">
        <f t="shared" si="1678"/>
        <v/>
      </c>
      <c r="B5595" s="227" t="str">
        <f t="shared" si="1679"/>
        <v/>
      </c>
      <c r="C5595" s="228"/>
      <c r="D5595" s="229" t="str">
        <f t="shared" si="1680"/>
        <v/>
      </c>
      <c r="E5595" s="230"/>
      <c r="F5595" s="231">
        <f t="shared" si="1681"/>
        <v>0</v>
      </c>
      <c r="G5595" s="296">
        <f t="shared" si="1682"/>
        <v>0</v>
      </c>
    </row>
    <row r="5596" spans="1:7" s="232" customFormat="1" ht="24" customHeight="1" x14ac:dyDescent="0.2">
      <c r="A5596" s="229" t="str">
        <f t="shared" si="1678"/>
        <v/>
      </c>
      <c r="B5596" s="227" t="str">
        <f t="shared" si="1679"/>
        <v/>
      </c>
      <c r="C5596" s="228"/>
      <c r="D5596" s="229" t="str">
        <f t="shared" si="1680"/>
        <v/>
      </c>
      <c r="E5596" s="230"/>
      <c r="F5596" s="231">
        <f t="shared" si="1681"/>
        <v>0</v>
      </c>
      <c r="G5596" s="296">
        <f t="shared" si="1682"/>
        <v>0</v>
      </c>
    </row>
    <row r="5597" spans="1:7" s="232" customFormat="1" ht="24" customHeight="1" x14ac:dyDescent="0.2">
      <c r="A5597" s="229" t="str">
        <f t="shared" si="1678"/>
        <v/>
      </c>
      <c r="B5597" s="227" t="str">
        <f t="shared" si="1679"/>
        <v/>
      </c>
      <c r="C5597" s="228"/>
      <c r="D5597" s="229" t="str">
        <f t="shared" si="1680"/>
        <v/>
      </c>
      <c r="E5597" s="230"/>
      <c r="F5597" s="231">
        <f t="shared" si="1681"/>
        <v>0</v>
      </c>
      <c r="G5597" s="296">
        <f t="shared" si="1682"/>
        <v>0</v>
      </c>
    </row>
    <row r="5598" spans="1:7" ht="24" customHeight="1" x14ac:dyDescent="0.2">
      <c r="A5598" s="300"/>
      <c r="B5598" s="103"/>
      <c r="C5598" s="97"/>
      <c r="D5598" s="103"/>
      <c r="E5598" s="104"/>
      <c r="F5598" s="368" t="s">
        <v>33</v>
      </c>
      <c r="G5598" s="298">
        <f>SUBTOTAL(9,G5589:G5597)</f>
        <v>0</v>
      </c>
    </row>
    <row r="5599" spans="1:7" ht="24" customHeight="1" x14ac:dyDescent="0.2">
      <c r="A5599" s="301"/>
      <c r="B5599" s="103"/>
      <c r="C5599" s="97"/>
      <c r="D5599" s="103"/>
      <c r="E5599" s="104"/>
      <c r="F5599" s="105"/>
      <c r="G5599" s="299"/>
    </row>
    <row r="5600" spans="1:7" ht="24" customHeight="1" x14ac:dyDescent="0.2">
      <c r="A5600" s="302" t="str">
        <f>B5558</f>
        <v/>
      </c>
      <c r="B5600" s="303" t="str">
        <f>C5558</f>
        <v/>
      </c>
      <c r="C5600" s="111"/>
      <c r="D5600" s="111" t="s">
        <v>34</v>
      </c>
      <c r="E5600" s="112"/>
      <c r="F5600" s="305" t="s">
        <v>35</v>
      </c>
      <c r="G5600" s="304">
        <f>SUBTOTAL(9,G5563:G5599)</f>
        <v>0</v>
      </c>
    </row>
    <row r="5602" spans="1:123" ht="24" customHeight="1" x14ac:dyDescent="0.2">
      <c r="A5602" s="284" t="s">
        <v>37</v>
      </c>
      <c r="B5602" s="285"/>
      <c r="C5602" s="285"/>
      <c r="D5602" s="285"/>
      <c r="E5602" s="285"/>
      <c r="F5602" s="285"/>
      <c r="G5602" s="286"/>
    </row>
    <row r="5603" spans="1:123" ht="24" customHeight="1" x14ac:dyDescent="0.2">
      <c r="A5603" s="287" t="s">
        <v>602</v>
      </c>
      <c r="B5603" s="99" t="str">
        <f>Comitente</f>
        <v>DIRECCION PROVINCIAL REDES DE GAS</v>
      </c>
      <c r="C5603" s="94"/>
      <c r="D5603" s="100"/>
      <c r="E5603" s="100"/>
      <c r="F5603" s="101"/>
      <c r="G5603" s="288"/>
    </row>
    <row r="5604" spans="1:123" ht="24" customHeight="1" x14ac:dyDescent="0.2">
      <c r="A5604" s="287" t="s">
        <v>603</v>
      </c>
      <c r="B5604" s="99">
        <f>Contratista</f>
        <v>0</v>
      </c>
      <c r="C5604" s="95"/>
      <c r="D5604" s="95"/>
      <c r="E5604" s="95"/>
      <c r="F5604" s="102"/>
      <c r="G5604" s="289"/>
    </row>
    <row r="5605" spans="1:123" ht="24" customHeight="1" x14ac:dyDescent="0.2">
      <c r="A5605" s="287" t="s">
        <v>24</v>
      </c>
      <c r="B5605" s="99" t="str">
        <f>Obra</f>
        <v>“SERVICIO de MANTENIMIENTO de las INSTALACIONES de GAS en los ESTABLECIMIENTOS EDUCATIVOS”</v>
      </c>
      <c r="C5605" s="95"/>
      <c r="D5605" s="95"/>
      <c r="E5605" s="95"/>
      <c r="F5605" s="102" t="s">
        <v>38</v>
      </c>
      <c r="G5605" s="290">
        <f>Fecha_Base</f>
        <v>0</v>
      </c>
    </row>
    <row r="5606" spans="1:123" ht="24" customHeight="1" x14ac:dyDescent="0.2">
      <c r="A5606" s="291" t="s">
        <v>601</v>
      </c>
      <c r="B5606" s="96" t="str">
        <f>Ubicación</f>
        <v>DEPARTAMENTO JACHAL A</v>
      </c>
      <c r="C5606" s="96"/>
      <c r="D5606" s="103"/>
      <c r="E5606" s="104"/>
      <c r="F5606" s="105"/>
      <c r="G5606" s="292"/>
    </row>
    <row r="5607" spans="1:123" ht="24" customHeight="1" x14ac:dyDescent="0.2">
      <c r="A5607" s="291" t="s">
        <v>39</v>
      </c>
      <c r="B5607" s="106" t="str">
        <f>IFERROR(VALUE(LEFT(B5608,FIND(".",B5608)-1)),"")</f>
        <v/>
      </c>
      <c r="C5607" s="97" t="str">
        <f>IFERROR(VLOOKUP(B5607,Tabla_CyP,2,FALSE),"")</f>
        <v/>
      </c>
      <c r="D5607" s="97"/>
      <c r="E5607" s="104"/>
      <c r="F5607" s="105"/>
      <c r="G5607" s="292"/>
    </row>
    <row r="5608" spans="1:123" ht="24" customHeight="1" x14ac:dyDescent="0.2">
      <c r="A5608" s="291" t="s">
        <v>25</v>
      </c>
      <c r="B5608" s="107" t="str">
        <f>IFERROR(VLOOKUP(COUNTIF($A$1:A5608,"ANALISIS DE PRECIOS"),Tabla_NumeroItem,2,FALSE),"")</f>
        <v/>
      </c>
      <c r="C5608" s="97" t="str">
        <f>IFERROR(VLOOKUP(B5608,Tabla_CyP,2,FALSE),"")</f>
        <v/>
      </c>
      <c r="D5608" s="103"/>
      <c r="E5608" s="104"/>
      <c r="F5608" s="102" t="s">
        <v>26</v>
      </c>
      <c r="G5608" s="293" t="str">
        <f>IFERROR(VLOOKUP(B5608,Tabla_CyP,4,FALSE),"")</f>
        <v/>
      </c>
    </row>
    <row r="5609" spans="1:123" ht="24" customHeight="1" x14ac:dyDescent="0.2">
      <c r="A5609" s="291"/>
      <c r="B5609" s="96"/>
      <c r="C5609" s="97"/>
      <c r="D5609" s="103"/>
      <c r="E5609" s="104"/>
      <c r="F5609" s="105"/>
      <c r="G5609" s="292"/>
    </row>
    <row r="5610" spans="1:123" ht="24" customHeight="1" x14ac:dyDescent="0.2">
      <c r="A5610" s="389" t="s">
        <v>507</v>
      </c>
      <c r="B5610" s="390"/>
      <c r="C5610" s="391" t="s">
        <v>0</v>
      </c>
      <c r="D5610" s="391" t="s">
        <v>27</v>
      </c>
      <c r="E5610" s="393" t="s">
        <v>28</v>
      </c>
      <c r="F5610" s="387" t="s">
        <v>29</v>
      </c>
      <c r="G5610" s="387" t="s">
        <v>30</v>
      </c>
    </row>
    <row r="5611" spans="1:123" s="109" customFormat="1" ht="24" customHeight="1" x14ac:dyDescent="0.2">
      <c r="A5611" s="108" t="s">
        <v>508</v>
      </c>
      <c r="B5611" s="108" t="s">
        <v>509</v>
      </c>
      <c r="C5611" s="392"/>
      <c r="D5611" s="392"/>
      <c r="E5611" s="394"/>
      <c r="F5611" s="388"/>
      <c r="G5611" s="388"/>
      <c r="H5611" s="233"/>
      <c r="I5611" s="233"/>
      <c r="J5611" s="233"/>
      <c r="K5611" s="233"/>
      <c r="L5611" s="233"/>
      <c r="M5611" s="233"/>
      <c r="N5611" s="233"/>
      <c r="O5611" s="233"/>
      <c r="P5611" s="233"/>
      <c r="Q5611" s="233"/>
      <c r="R5611" s="233"/>
      <c r="S5611" s="233"/>
      <c r="T5611" s="233"/>
      <c r="U5611" s="233"/>
      <c r="V5611" s="233"/>
      <c r="W5611" s="233"/>
      <c r="X5611" s="233"/>
      <c r="Y5611" s="233"/>
      <c r="Z5611" s="233"/>
      <c r="AA5611" s="233"/>
      <c r="AB5611" s="233"/>
      <c r="AC5611" s="233"/>
      <c r="AD5611" s="233"/>
      <c r="AE5611" s="233"/>
      <c r="AF5611" s="233"/>
      <c r="AG5611" s="233"/>
      <c r="AH5611" s="233"/>
      <c r="AI5611" s="233"/>
      <c r="AJ5611" s="233"/>
      <c r="AK5611" s="233"/>
      <c r="AL5611" s="233"/>
      <c r="AM5611" s="233"/>
      <c r="AN5611" s="233"/>
      <c r="AO5611" s="233"/>
      <c r="AP5611" s="233"/>
      <c r="AQ5611" s="233"/>
      <c r="AR5611" s="233"/>
      <c r="AS5611" s="233"/>
      <c r="AT5611" s="233"/>
      <c r="AU5611" s="233"/>
      <c r="AV5611" s="233"/>
      <c r="AW5611" s="233"/>
      <c r="AX5611" s="233"/>
      <c r="AY5611" s="233"/>
      <c r="AZ5611" s="233"/>
      <c r="BA5611" s="233"/>
      <c r="BB5611" s="233"/>
      <c r="BC5611" s="233"/>
      <c r="BD5611" s="233"/>
      <c r="BE5611" s="233"/>
      <c r="BF5611" s="233"/>
      <c r="BG5611" s="233"/>
      <c r="BH5611" s="233"/>
      <c r="BI5611" s="233"/>
      <c r="BJ5611" s="233"/>
      <c r="BK5611" s="233"/>
      <c r="BL5611" s="233"/>
      <c r="BM5611" s="233"/>
      <c r="BN5611" s="233"/>
      <c r="BO5611" s="233"/>
      <c r="BP5611" s="233"/>
      <c r="BQ5611" s="233"/>
      <c r="BR5611" s="233"/>
      <c r="BS5611" s="233"/>
      <c r="BT5611" s="233"/>
      <c r="BU5611" s="233"/>
      <c r="BV5611" s="233"/>
      <c r="BW5611" s="233"/>
      <c r="BX5611" s="233"/>
      <c r="BY5611" s="233"/>
      <c r="BZ5611" s="233"/>
      <c r="CA5611" s="233"/>
      <c r="CB5611" s="233"/>
      <c r="CC5611" s="233"/>
      <c r="CD5611" s="233"/>
      <c r="CE5611" s="233"/>
      <c r="CF5611" s="233"/>
      <c r="CG5611" s="233"/>
      <c r="CH5611" s="233"/>
      <c r="CI5611" s="233"/>
      <c r="CJ5611" s="233"/>
      <c r="CK5611" s="233"/>
      <c r="CL5611" s="233"/>
      <c r="CM5611" s="233"/>
      <c r="CN5611" s="233"/>
      <c r="CO5611" s="233"/>
      <c r="CP5611" s="233"/>
      <c r="CQ5611" s="233"/>
      <c r="CR5611" s="233"/>
      <c r="CS5611" s="233"/>
      <c r="CT5611" s="233"/>
      <c r="CU5611" s="233"/>
      <c r="CV5611" s="233"/>
      <c r="CW5611" s="233"/>
      <c r="CX5611" s="233"/>
      <c r="CY5611" s="233"/>
      <c r="CZ5611" s="233"/>
      <c r="DA5611" s="233"/>
      <c r="DB5611" s="233"/>
      <c r="DC5611" s="233"/>
      <c r="DD5611" s="233"/>
      <c r="DE5611" s="233"/>
      <c r="DF5611" s="233"/>
      <c r="DG5611" s="233"/>
      <c r="DH5611" s="233"/>
      <c r="DI5611" s="233"/>
      <c r="DJ5611" s="233"/>
      <c r="DK5611" s="233"/>
      <c r="DL5611" s="233"/>
      <c r="DM5611" s="233"/>
      <c r="DN5611" s="233"/>
      <c r="DO5611" s="233"/>
      <c r="DP5611" s="233"/>
      <c r="DQ5611" s="233"/>
      <c r="DR5611" s="233"/>
      <c r="DS5611" s="233"/>
    </row>
    <row r="5612" spans="1:123" ht="24" customHeight="1" x14ac:dyDescent="0.2">
      <c r="A5612" s="369"/>
      <c r="B5612" s="110"/>
      <c r="C5612" s="367" t="s">
        <v>604</v>
      </c>
      <c r="D5612" s="111"/>
      <c r="E5612" s="112"/>
      <c r="F5612" s="113"/>
      <c r="G5612" s="295"/>
    </row>
    <row r="5613" spans="1:123" s="232" customFormat="1" ht="24" customHeight="1" x14ac:dyDescent="0.2">
      <c r="A5613" s="229" t="str">
        <f t="shared" ref="A5613:A5626" si="1683">IFERROR(VLOOKUP(C5613,Tabla_Insumos,4,FALSE),"")</f>
        <v/>
      </c>
      <c r="B5613" s="227" t="str">
        <f t="shared" ref="B5613:B5626" si="1684">IFERROR(VLOOKUP(C5613,Tabla_Insumos,5,FALSE),"")</f>
        <v/>
      </c>
      <c r="C5613" s="228"/>
      <c r="D5613" s="229" t="str">
        <f t="shared" ref="D5613:D5626" si="1685">IFERROR(VLOOKUP(C5613,Tabla_Insumos,2,FALSE),"")</f>
        <v/>
      </c>
      <c r="E5613" s="230"/>
      <c r="F5613" s="231">
        <f t="shared" ref="F5613:F5626" si="1686">IFERROR(VLOOKUP(C5613,Tabla_Insumos,3,FALSE),0)</f>
        <v>0</v>
      </c>
      <c r="G5613" s="296">
        <f>ROUND(E5613*F5613,2)</f>
        <v>0</v>
      </c>
    </row>
    <row r="5614" spans="1:123" s="232" customFormat="1" ht="24" customHeight="1" x14ac:dyDescent="0.2">
      <c r="A5614" s="229" t="str">
        <f t="shared" si="1683"/>
        <v/>
      </c>
      <c r="B5614" s="227" t="str">
        <f t="shared" si="1684"/>
        <v/>
      </c>
      <c r="C5614" s="228"/>
      <c r="D5614" s="229" t="str">
        <f t="shared" si="1685"/>
        <v/>
      </c>
      <c r="E5614" s="230"/>
      <c r="F5614" s="231">
        <f t="shared" si="1686"/>
        <v>0</v>
      </c>
      <c r="G5614" s="296">
        <f t="shared" ref="G5614:G5626" si="1687">ROUND(E5614*F5614,2)</f>
        <v>0</v>
      </c>
    </row>
    <row r="5615" spans="1:123" s="232" customFormat="1" ht="24" customHeight="1" x14ac:dyDescent="0.2">
      <c r="A5615" s="229" t="str">
        <f t="shared" si="1683"/>
        <v/>
      </c>
      <c r="B5615" s="227" t="str">
        <f t="shared" si="1684"/>
        <v/>
      </c>
      <c r="C5615" s="228"/>
      <c r="D5615" s="229" t="str">
        <f t="shared" si="1685"/>
        <v/>
      </c>
      <c r="E5615" s="230"/>
      <c r="F5615" s="231">
        <f t="shared" si="1686"/>
        <v>0</v>
      </c>
      <c r="G5615" s="296">
        <f t="shared" si="1687"/>
        <v>0</v>
      </c>
    </row>
    <row r="5616" spans="1:123" s="232" customFormat="1" ht="24" customHeight="1" x14ac:dyDescent="0.2">
      <c r="A5616" s="229" t="str">
        <f t="shared" si="1683"/>
        <v/>
      </c>
      <c r="B5616" s="227" t="str">
        <f t="shared" si="1684"/>
        <v/>
      </c>
      <c r="C5616" s="228"/>
      <c r="D5616" s="229" t="str">
        <f t="shared" si="1685"/>
        <v/>
      </c>
      <c r="E5616" s="230"/>
      <c r="F5616" s="231">
        <f t="shared" si="1686"/>
        <v>0</v>
      </c>
      <c r="G5616" s="296">
        <f t="shared" si="1687"/>
        <v>0</v>
      </c>
    </row>
    <row r="5617" spans="1:7" s="232" customFormat="1" ht="24" customHeight="1" x14ac:dyDescent="0.2">
      <c r="A5617" s="229" t="str">
        <f t="shared" si="1683"/>
        <v/>
      </c>
      <c r="B5617" s="227" t="str">
        <f t="shared" si="1684"/>
        <v/>
      </c>
      <c r="C5617" s="228"/>
      <c r="D5617" s="229" t="str">
        <f t="shared" si="1685"/>
        <v/>
      </c>
      <c r="E5617" s="230"/>
      <c r="F5617" s="231">
        <f t="shared" si="1686"/>
        <v>0</v>
      </c>
      <c r="G5617" s="296">
        <f t="shared" si="1687"/>
        <v>0</v>
      </c>
    </row>
    <row r="5618" spans="1:7" s="232" customFormat="1" ht="24" customHeight="1" x14ac:dyDescent="0.2">
      <c r="A5618" s="229" t="str">
        <f t="shared" si="1683"/>
        <v/>
      </c>
      <c r="B5618" s="227" t="str">
        <f t="shared" si="1684"/>
        <v/>
      </c>
      <c r="C5618" s="228"/>
      <c r="D5618" s="229" t="str">
        <f t="shared" si="1685"/>
        <v/>
      </c>
      <c r="E5618" s="230"/>
      <c r="F5618" s="231">
        <f t="shared" si="1686"/>
        <v>0</v>
      </c>
      <c r="G5618" s="296">
        <f t="shared" si="1687"/>
        <v>0</v>
      </c>
    </row>
    <row r="5619" spans="1:7" s="232" customFormat="1" ht="24" customHeight="1" x14ac:dyDescent="0.2">
      <c r="A5619" s="229" t="str">
        <f t="shared" si="1683"/>
        <v/>
      </c>
      <c r="B5619" s="227" t="str">
        <f t="shared" si="1684"/>
        <v/>
      </c>
      <c r="C5619" s="228"/>
      <c r="D5619" s="229" t="str">
        <f t="shared" si="1685"/>
        <v/>
      </c>
      <c r="E5619" s="230"/>
      <c r="F5619" s="231">
        <f t="shared" si="1686"/>
        <v>0</v>
      </c>
      <c r="G5619" s="296">
        <f t="shared" si="1687"/>
        <v>0</v>
      </c>
    </row>
    <row r="5620" spans="1:7" s="232" customFormat="1" ht="24" customHeight="1" x14ac:dyDescent="0.2">
      <c r="A5620" s="229" t="str">
        <f t="shared" si="1683"/>
        <v/>
      </c>
      <c r="B5620" s="227" t="str">
        <f t="shared" si="1684"/>
        <v/>
      </c>
      <c r="C5620" s="228"/>
      <c r="D5620" s="229" t="str">
        <f t="shared" si="1685"/>
        <v/>
      </c>
      <c r="E5620" s="230"/>
      <c r="F5620" s="231">
        <f t="shared" si="1686"/>
        <v>0</v>
      </c>
      <c r="G5620" s="296">
        <f t="shared" si="1687"/>
        <v>0</v>
      </c>
    </row>
    <row r="5621" spans="1:7" s="232" customFormat="1" ht="24" customHeight="1" x14ac:dyDescent="0.2">
      <c r="A5621" s="229" t="str">
        <f t="shared" si="1683"/>
        <v/>
      </c>
      <c r="B5621" s="227" t="str">
        <f t="shared" si="1684"/>
        <v/>
      </c>
      <c r="C5621" s="228"/>
      <c r="D5621" s="229" t="str">
        <f t="shared" si="1685"/>
        <v/>
      </c>
      <c r="E5621" s="230"/>
      <c r="F5621" s="231">
        <f t="shared" si="1686"/>
        <v>0</v>
      </c>
      <c r="G5621" s="296">
        <f t="shared" si="1687"/>
        <v>0</v>
      </c>
    </row>
    <row r="5622" spans="1:7" s="232" customFormat="1" ht="24" customHeight="1" x14ac:dyDescent="0.2">
      <c r="A5622" s="229" t="str">
        <f t="shared" si="1683"/>
        <v/>
      </c>
      <c r="B5622" s="227" t="str">
        <f t="shared" si="1684"/>
        <v/>
      </c>
      <c r="C5622" s="228"/>
      <c r="D5622" s="229" t="str">
        <f t="shared" si="1685"/>
        <v/>
      </c>
      <c r="E5622" s="230"/>
      <c r="F5622" s="231">
        <f t="shared" si="1686"/>
        <v>0</v>
      </c>
      <c r="G5622" s="296">
        <f t="shared" si="1687"/>
        <v>0</v>
      </c>
    </row>
    <row r="5623" spans="1:7" s="232" customFormat="1" ht="24" customHeight="1" x14ac:dyDescent="0.2">
      <c r="A5623" s="229" t="str">
        <f t="shared" si="1683"/>
        <v/>
      </c>
      <c r="B5623" s="227" t="str">
        <f t="shared" si="1684"/>
        <v/>
      </c>
      <c r="C5623" s="228"/>
      <c r="D5623" s="229" t="str">
        <f t="shared" si="1685"/>
        <v/>
      </c>
      <c r="E5623" s="230"/>
      <c r="F5623" s="231">
        <f t="shared" si="1686"/>
        <v>0</v>
      </c>
      <c r="G5623" s="296">
        <f t="shared" si="1687"/>
        <v>0</v>
      </c>
    </row>
    <row r="5624" spans="1:7" s="232" customFormat="1" ht="24" customHeight="1" x14ac:dyDescent="0.2">
      <c r="A5624" s="229" t="str">
        <f t="shared" si="1683"/>
        <v/>
      </c>
      <c r="B5624" s="227" t="str">
        <f t="shared" si="1684"/>
        <v/>
      </c>
      <c r="C5624" s="228"/>
      <c r="D5624" s="229" t="str">
        <f t="shared" si="1685"/>
        <v/>
      </c>
      <c r="E5624" s="230"/>
      <c r="F5624" s="231">
        <f t="shared" si="1686"/>
        <v>0</v>
      </c>
      <c r="G5624" s="296">
        <f t="shared" si="1687"/>
        <v>0</v>
      </c>
    </row>
    <row r="5625" spans="1:7" s="232" customFormat="1" ht="24" customHeight="1" x14ac:dyDescent="0.2">
      <c r="A5625" s="229" t="str">
        <f t="shared" si="1683"/>
        <v/>
      </c>
      <c r="B5625" s="227" t="str">
        <f t="shared" si="1684"/>
        <v/>
      </c>
      <c r="C5625" s="228"/>
      <c r="D5625" s="229" t="str">
        <f t="shared" si="1685"/>
        <v/>
      </c>
      <c r="E5625" s="230"/>
      <c r="F5625" s="231">
        <f t="shared" si="1686"/>
        <v>0</v>
      </c>
      <c r="G5625" s="296">
        <f t="shared" si="1687"/>
        <v>0</v>
      </c>
    </row>
    <row r="5626" spans="1:7" s="232" customFormat="1" ht="24" customHeight="1" x14ac:dyDescent="0.2">
      <c r="A5626" s="229" t="str">
        <f t="shared" si="1683"/>
        <v/>
      </c>
      <c r="B5626" s="227" t="str">
        <f t="shared" si="1684"/>
        <v/>
      </c>
      <c r="C5626" s="228"/>
      <c r="D5626" s="229" t="str">
        <f t="shared" si="1685"/>
        <v/>
      </c>
      <c r="E5626" s="230"/>
      <c r="F5626" s="231">
        <f t="shared" si="1686"/>
        <v>0</v>
      </c>
      <c r="G5626" s="296">
        <f t="shared" si="1687"/>
        <v>0</v>
      </c>
    </row>
    <row r="5627" spans="1:7" ht="24" customHeight="1" x14ac:dyDescent="0.2">
      <c r="A5627" s="297"/>
      <c r="B5627" s="97"/>
      <c r="C5627" s="97"/>
      <c r="D5627" s="103"/>
      <c r="E5627" s="104"/>
      <c r="F5627" s="368" t="s">
        <v>31</v>
      </c>
      <c r="G5627" s="298">
        <f>SUBTOTAL(9,G5613:G5626)</f>
        <v>0</v>
      </c>
    </row>
    <row r="5628" spans="1:7" ht="24" customHeight="1" x14ac:dyDescent="0.2">
      <c r="A5628" s="297"/>
      <c r="B5628" s="97"/>
      <c r="C5628" s="366" t="s">
        <v>605</v>
      </c>
      <c r="D5628" s="103"/>
      <c r="E5628" s="104"/>
      <c r="F5628" s="105"/>
      <c r="G5628" s="299"/>
    </row>
    <row r="5629" spans="1:7" s="232" customFormat="1" ht="24" customHeight="1" x14ac:dyDescent="0.2">
      <c r="A5629" s="229" t="str">
        <f t="shared" ref="A5629:A5636" si="1688">IFERROR(VLOOKUP(C5629,Tabla_Insumos,4,FALSE),"")</f>
        <v/>
      </c>
      <c r="B5629" s="227">
        <f t="shared" ref="B5629:B5636" si="1689">IFERROR(VLOOKUP(A5629,Tabla_Indices,5,FALSE),"")</f>
        <v>0</v>
      </c>
      <c r="C5629" s="228"/>
      <c r="D5629" s="229" t="str">
        <f t="shared" ref="D5629:D5636" si="1690">IFERROR(VLOOKUP(C5629,Tabla_Insumos,2,FALSE),"")</f>
        <v/>
      </c>
      <c r="E5629" s="230"/>
      <c r="F5629" s="231">
        <f t="shared" ref="F5629:F5636" si="1691">IFERROR(VLOOKUP(C5629,Tabla_Insumos,3,FALSE),0)</f>
        <v>0</v>
      </c>
      <c r="G5629" s="296">
        <f>ROUND(E5629*F5629,2)</f>
        <v>0</v>
      </c>
    </row>
    <row r="5630" spans="1:7" s="232" customFormat="1" ht="24" customHeight="1" x14ac:dyDescent="0.2">
      <c r="A5630" s="229" t="str">
        <f t="shared" si="1688"/>
        <v/>
      </c>
      <c r="B5630" s="227">
        <f t="shared" si="1689"/>
        <v>0</v>
      </c>
      <c r="C5630" s="228"/>
      <c r="D5630" s="229" t="str">
        <f t="shared" si="1690"/>
        <v/>
      </c>
      <c r="E5630" s="230"/>
      <c r="F5630" s="231">
        <f t="shared" si="1691"/>
        <v>0</v>
      </c>
      <c r="G5630" s="296">
        <f>ROUND(E5630*F5630,2)</f>
        <v>0</v>
      </c>
    </row>
    <row r="5631" spans="1:7" s="232" customFormat="1" ht="24" customHeight="1" x14ac:dyDescent="0.2">
      <c r="A5631" s="229" t="str">
        <f t="shared" si="1688"/>
        <v/>
      </c>
      <c r="B5631" s="227">
        <f t="shared" si="1689"/>
        <v>0</v>
      </c>
      <c r="C5631" s="228"/>
      <c r="D5631" s="229" t="str">
        <f t="shared" si="1690"/>
        <v/>
      </c>
      <c r="E5631" s="230"/>
      <c r="F5631" s="231">
        <f t="shared" si="1691"/>
        <v>0</v>
      </c>
      <c r="G5631" s="296">
        <f t="shared" ref="G5631:G5636" si="1692">ROUND(E5631*F5631,2)</f>
        <v>0</v>
      </c>
    </row>
    <row r="5632" spans="1:7" s="232" customFormat="1" ht="24" customHeight="1" x14ac:dyDescent="0.2">
      <c r="A5632" s="229" t="str">
        <f t="shared" si="1688"/>
        <v/>
      </c>
      <c r="B5632" s="227">
        <f t="shared" si="1689"/>
        <v>0</v>
      </c>
      <c r="C5632" s="228"/>
      <c r="D5632" s="229" t="str">
        <f t="shared" si="1690"/>
        <v/>
      </c>
      <c r="E5632" s="230"/>
      <c r="F5632" s="231">
        <f t="shared" si="1691"/>
        <v>0</v>
      </c>
      <c r="G5632" s="296">
        <f t="shared" si="1692"/>
        <v>0</v>
      </c>
    </row>
    <row r="5633" spans="1:7" s="232" customFormat="1" ht="24" customHeight="1" x14ac:dyDescent="0.2">
      <c r="A5633" s="229" t="str">
        <f t="shared" si="1688"/>
        <v/>
      </c>
      <c r="B5633" s="227">
        <f t="shared" si="1689"/>
        <v>0</v>
      </c>
      <c r="C5633" s="228"/>
      <c r="D5633" s="229" t="str">
        <f t="shared" si="1690"/>
        <v/>
      </c>
      <c r="E5633" s="230"/>
      <c r="F5633" s="231">
        <f t="shared" si="1691"/>
        <v>0</v>
      </c>
      <c r="G5633" s="296">
        <f t="shared" si="1692"/>
        <v>0</v>
      </c>
    </row>
    <row r="5634" spans="1:7" s="232" customFormat="1" ht="24" customHeight="1" x14ac:dyDescent="0.2">
      <c r="A5634" s="229" t="str">
        <f t="shared" si="1688"/>
        <v/>
      </c>
      <c r="B5634" s="227">
        <f t="shared" si="1689"/>
        <v>0</v>
      </c>
      <c r="C5634" s="228"/>
      <c r="D5634" s="229" t="str">
        <f t="shared" si="1690"/>
        <v/>
      </c>
      <c r="E5634" s="230"/>
      <c r="F5634" s="231">
        <f t="shared" si="1691"/>
        <v>0</v>
      </c>
      <c r="G5634" s="296">
        <f t="shared" si="1692"/>
        <v>0</v>
      </c>
    </row>
    <row r="5635" spans="1:7" s="232" customFormat="1" ht="24" customHeight="1" x14ac:dyDescent="0.2">
      <c r="A5635" s="229" t="str">
        <f t="shared" si="1688"/>
        <v/>
      </c>
      <c r="B5635" s="227">
        <f t="shared" si="1689"/>
        <v>0</v>
      </c>
      <c r="C5635" s="228"/>
      <c r="D5635" s="229" t="str">
        <f t="shared" si="1690"/>
        <v/>
      </c>
      <c r="E5635" s="230"/>
      <c r="F5635" s="231">
        <f t="shared" si="1691"/>
        <v>0</v>
      </c>
      <c r="G5635" s="296">
        <f t="shared" si="1692"/>
        <v>0</v>
      </c>
    </row>
    <row r="5636" spans="1:7" s="232" customFormat="1" ht="24" customHeight="1" x14ac:dyDescent="0.2">
      <c r="A5636" s="229" t="str">
        <f t="shared" si="1688"/>
        <v/>
      </c>
      <c r="B5636" s="227">
        <f t="shared" si="1689"/>
        <v>0</v>
      </c>
      <c r="C5636" s="228"/>
      <c r="D5636" s="229" t="str">
        <f t="shared" si="1690"/>
        <v/>
      </c>
      <c r="E5636" s="230"/>
      <c r="F5636" s="231">
        <f t="shared" si="1691"/>
        <v>0</v>
      </c>
      <c r="G5636" s="296">
        <f t="shared" si="1692"/>
        <v>0</v>
      </c>
    </row>
    <row r="5637" spans="1:7" ht="24" customHeight="1" x14ac:dyDescent="0.2">
      <c r="A5637" s="297"/>
      <c r="B5637" s="97"/>
      <c r="C5637" s="97"/>
      <c r="D5637" s="103"/>
      <c r="E5637" s="104"/>
      <c r="F5637" s="368" t="s">
        <v>32</v>
      </c>
      <c r="G5637" s="298">
        <f>SUBTOTAL(9,G5629:G5636)</f>
        <v>0</v>
      </c>
    </row>
    <row r="5638" spans="1:7" ht="24" customHeight="1" x14ac:dyDescent="0.2">
      <c r="A5638" s="297"/>
      <c r="B5638" s="97"/>
      <c r="C5638" s="366" t="s">
        <v>606</v>
      </c>
      <c r="D5638" s="103"/>
      <c r="E5638" s="104"/>
      <c r="F5638" s="105"/>
      <c r="G5638" s="299"/>
    </row>
    <row r="5639" spans="1:7" s="232" customFormat="1" ht="24" customHeight="1" x14ac:dyDescent="0.2">
      <c r="A5639" s="229" t="str">
        <f t="shared" ref="A5639:A5647" si="1693">IFERROR(VLOOKUP(C5639,Tabla_Insumos,4,FALSE),"")</f>
        <v/>
      </c>
      <c r="B5639" s="227" t="str">
        <f t="shared" ref="B5639:B5647" si="1694">IFERROR(VLOOKUP(C5639,Tabla_Insumos,5,FALSE),"")</f>
        <v/>
      </c>
      <c r="C5639" s="228"/>
      <c r="D5639" s="229" t="str">
        <f t="shared" ref="D5639:D5647" si="1695">IFERROR(VLOOKUP(C5639,Tabla_Insumos,2,FALSE),"")</f>
        <v/>
      </c>
      <c r="E5639" s="230"/>
      <c r="F5639" s="231">
        <f t="shared" ref="F5639:F5647" si="1696">IFERROR(VLOOKUP(C5639,Tabla_Insumos,3,FALSE),0)</f>
        <v>0</v>
      </c>
      <c r="G5639" s="296">
        <f t="shared" ref="G5639:G5647" si="1697">ROUND(E5639*F5639,2)</f>
        <v>0</v>
      </c>
    </row>
    <row r="5640" spans="1:7" s="232" customFormat="1" ht="24" customHeight="1" x14ac:dyDescent="0.2">
      <c r="A5640" s="229" t="str">
        <f t="shared" si="1693"/>
        <v/>
      </c>
      <c r="B5640" s="227" t="str">
        <f t="shared" si="1694"/>
        <v/>
      </c>
      <c r="C5640" s="228"/>
      <c r="D5640" s="229" t="str">
        <f t="shared" si="1695"/>
        <v/>
      </c>
      <c r="E5640" s="230"/>
      <c r="F5640" s="231">
        <f t="shared" si="1696"/>
        <v>0</v>
      </c>
      <c r="G5640" s="296">
        <f t="shared" si="1697"/>
        <v>0</v>
      </c>
    </row>
    <row r="5641" spans="1:7" s="232" customFormat="1" ht="24" customHeight="1" x14ac:dyDescent="0.2">
      <c r="A5641" s="229" t="str">
        <f t="shared" si="1693"/>
        <v/>
      </c>
      <c r="B5641" s="227" t="str">
        <f t="shared" si="1694"/>
        <v/>
      </c>
      <c r="C5641" s="228"/>
      <c r="D5641" s="229" t="str">
        <f t="shared" si="1695"/>
        <v/>
      </c>
      <c r="E5641" s="230"/>
      <c r="F5641" s="231">
        <f t="shared" si="1696"/>
        <v>0</v>
      </c>
      <c r="G5641" s="296">
        <f t="shared" si="1697"/>
        <v>0</v>
      </c>
    </row>
    <row r="5642" spans="1:7" s="232" customFormat="1" ht="24" customHeight="1" x14ac:dyDescent="0.2">
      <c r="A5642" s="229" t="str">
        <f t="shared" si="1693"/>
        <v/>
      </c>
      <c r="B5642" s="227" t="str">
        <f t="shared" si="1694"/>
        <v/>
      </c>
      <c r="C5642" s="228"/>
      <c r="D5642" s="229" t="str">
        <f t="shared" si="1695"/>
        <v/>
      </c>
      <c r="E5642" s="230"/>
      <c r="F5642" s="231">
        <f t="shared" si="1696"/>
        <v>0</v>
      </c>
      <c r="G5642" s="296">
        <f t="shared" si="1697"/>
        <v>0</v>
      </c>
    </row>
    <row r="5643" spans="1:7" s="232" customFormat="1" ht="24" customHeight="1" x14ac:dyDescent="0.2">
      <c r="A5643" s="229" t="str">
        <f t="shared" si="1693"/>
        <v/>
      </c>
      <c r="B5643" s="227" t="str">
        <f t="shared" si="1694"/>
        <v/>
      </c>
      <c r="C5643" s="228"/>
      <c r="D5643" s="229" t="str">
        <f t="shared" si="1695"/>
        <v/>
      </c>
      <c r="E5643" s="230"/>
      <c r="F5643" s="231">
        <f t="shared" si="1696"/>
        <v>0</v>
      </c>
      <c r="G5643" s="296">
        <f t="shared" si="1697"/>
        <v>0</v>
      </c>
    </row>
    <row r="5644" spans="1:7" s="232" customFormat="1" ht="24" customHeight="1" x14ac:dyDescent="0.2">
      <c r="A5644" s="229" t="str">
        <f t="shared" si="1693"/>
        <v/>
      </c>
      <c r="B5644" s="227" t="str">
        <f t="shared" si="1694"/>
        <v/>
      </c>
      <c r="C5644" s="228"/>
      <c r="D5644" s="229" t="str">
        <f t="shared" si="1695"/>
        <v/>
      </c>
      <c r="E5644" s="230"/>
      <c r="F5644" s="231">
        <f t="shared" si="1696"/>
        <v>0</v>
      </c>
      <c r="G5644" s="296">
        <f t="shared" si="1697"/>
        <v>0</v>
      </c>
    </row>
    <row r="5645" spans="1:7" s="232" customFormat="1" ht="24" customHeight="1" x14ac:dyDescent="0.2">
      <c r="A5645" s="229" t="str">
        <f t="shared" si="1693"/>
        <v/>
      </c>
      <c r="B5645" s="227" t="str">
        <f t="shared" si="1694"/>
        <v/>
      </c>
      <c r="C5645" s="228"/>
      <c r="D5645" s="229" t="str">
        <f t="shared" si="1695"/>
        <v/>
      </c>
      <c r="E5645" s="230"/>
      <c r="F5645" s="231">
        <f t="shared" si="1696"/>
        <v>0</v>
      </c>
      <c r="G5645" s="296">
        <f t="shared" si="1697"/>
        <v>0</v>
      </c>
    </row>
    <row r="5646" spans="1:7" s="232" customFormat="1" ht="24" customHeight="1" x14ac:dyDescent="0.2">
      <c r="A5646" s="229" t="str">
        <f t="shared" si="1693"/>
        <v/>
      </c>
      <c r="B5646" s="227" t="str">
        <f t="shared" si="1694"/>
        <v/>
      </c>
      <c r="C5646" s="228"/>
      <c r="D5646" s="229" t="str">
        <f t="shared" si="1695"/>
        <v/>
      </c>
      <c r="E5646" s="230"/>
      <c r="F5646" s="231">
        <f t="shared" si="1696"/>
        <v>0</v>
      </c>
      <c r="G5646" s="296">
        <f t="shared" si="1697"/>
        <v>0</v>
      </c>
    </row>
    <row r="5647" spans="1:7" s="232" customFormat="1" ht="24" customHeight="1" x14ac:dyDescent="0.2">
      <c r="A5647" s="229" t="str">
        <f t="shared" si="1693"/>
        <v/>
      </c>
      <c r="B5647" s="227" t="str">
        <f t="shared" si="1694"/>
        <v/>
      </c>
      <c r="C5647" s="228"/>
      <c r="D5647" s="229" t="str">
        <f t="shared" si="1695"/>
        <v/>
      </c>
      <c r="E5647" s="230"/>
      <c r="F5647" s="231">
        <f t="shared" si="1696"/>
        <v>0</v>
      </c>
      <c r="G5647" s="296">
        <f t="shared" si="1697"/>
        <v>0</v>
      </c>
    </row>
    <row r="5648" spans="1:7" ht="24" customHeight="1" x14ac:dyDescent="0.2">
      <c r="A5648" s="300"/>
      <c r="B5648" s="103"/>
      <c r="C5648" s="97"/>
      <c r="D5648" s="103"/>
      <c r="E5648" s="104"/>
      <c r="F5648" s="368" t="s">
        <v>33</v>
      </c>
      <c r="G5648" s="298">
        <f>SUBTOTAL(9,G5639:G5647)</f>
        <v>0</v>
      </c>
    </row>
    <row r="5649" spans="1:123" ht="24" customHeight="1" x14ac:dyDescent="0.2">
      <c r="A5649" s="301"/>
      <c r="B5649" s="103"/>
      <c r="C5649" s="97"/>
      <c r="D5649" s="103"/>
      <c r="E5649" s="104"/>
      <c r="F5649" s="105"/>
      <c r="G5649" s="299"/>
    </row>
    <row r="5650" spans="1:123" ht="24" customHeight="1" x14ac:dyDescent="0.2">
      <c r="A5650" s="302" t="str">
        <f>B5608</f>
        <v/>
      </c>
      <c r="B5650" s="303" t="str">
        <f>C5608</f>
        <v/>
      </c>
      <c r="C5650" s="111"/>
      <c r="D5650" s="111" t="s">
        <v>34</v>
      </c>
      <c r="E5650" s="112"/>
      <c r="F5650" s="305" t="s">
        <v>35</v>
      </c>
      <c r="G5650" s="304">
        <f>SUBTOTAL(9,G5613:G5649)</f>
        <v>0</v>
      </c>
    </row>
    <row r="5652" spans="1:123" ht="24" customHeight="1" x14ac:dyDescent="0.2">
      <c r="A5652" s="284" t="s">
        <v>37</v>
      </c>
      <c r="B5652" s="285"/>
      <c r="C5652" s="285"/>
      <c r="D5652" s="285"/>
      <c r="E5652" s="285"/>
      <c r="F5652" s="285"/>
      <c r="G5652" s="286"/>
    </row>
    <row r="5653" spans="1:123" ht="24" customHeight="1" x14ac:dyDescent="0.2">
      <c r="A5653" s="287" t="s">
        <v>602</v>
      </c>
      <c r="B5653" s="99" t="str">
        <f>Comitente</f>
        <v>DIRECCION PROVINCIAL REDES DE GAS</v>
      </c>
      <c r="C5653" s="94"/>
      <c r="D5653" s="100"/>
      <c r="E5653" s="100"/>
      <c r="F5653" s="101"/>
      <c r="G5653" s="288"/>
    </row>
    <row r="5654" spans="1:123" ht="24" customHeight="1" x14ac:dyDescent="0.2">
      <c r="A5654" s="287" t="s">
        <v>603</v>
      </c>
      <c r="B5654" s="99">
        <f>Contratista</f>
        <v>0</v>
      </c>
      <c r="C5654" s="95"/>
      <c r="D5654" s="95"/>
      <c r="E5654" s="95"/>
      <c r="F5654" s="102"/>
      <c r="G5654" s="289"/>
    </row>
    <row r="5655" spans="1:123" ht="24" customHeight="1" x14ac:dyDescent="0.2">
      <c r="A5655" s="287" t="s">
        <v>24</v>
      </c>
      <c r="B5655" s="99" t="str">
        <f>Obra</f>
        <v>“SERVICIO de MANTENIMIENTO de las INSTALACIONES de GAS en los ESTABLECIMIENTOS EDUCATIVOS”</v>
      </c>
      <c r="C5655" s="95"/>
      <c r="D5655" s="95"/>
      <c r="E5655" s="95"/>
      <c r="F5655" s="102" t="s">
        <v>38</v>
      </c>
      <c r="G5655" s="290">
        <f>Fecha_Base</f>
        <v>0</v>
      </c>
    </row>
    <row r="5656" spans="1:123" ht="24" customHeight="1" x14ac:dyDescent="0.2">
      <c r="A5656" s="291" t="s">
        <v>601</v>
      </c>
      <c r="B5656" s="96" t="str">
        <f>Ubicación</f>
        <v>DEPARTAMENTO JACHAL A</v>
      </c>
      <c r="C5656" s="96"/>
      <c r="D5656" s="103"/>
      <c r="E5656" s="104"/>
      <c r="F5656" s="105"/>
      <c r="G5656" s="292"/>
    </row>
    <row r="5657" spans="1:123" ht="24" customHeight="1" x14ac:dyDescent="0.2">
      <c r="A5657" s="291" t="s">
        <v>39</v>
      </c>
      <c r="B5657" s="106" t="str">
        <f>IFERROR(VALUE(LEFT(B5658,FIND(".",B5658)-1)),"")</f>
        <v/>
      </c>
      <c r="C5657" s="97" t="str">
        <f>IFERROR(VLOOKUP(B5657,Tabla_CyP,2,FALSE),"")</f>
        <v/>
      </c>
      <c r="D5657" s="97"/>
      <c r="E5657" s="104"/>
      <c r="F5657" s="105"/>
      <c r="G5657" s="292"/>
    </row>
    <row r="5658" spans="1:123" ht="24" customHeight="1" x14ac:dyDescent="0.2">
      <c r="A5658" s="291" t="s">
        <v>25</v>
      </c>
      <c r="B5658" s="107" t="str">
        <f>IFERROR(VLOOKUP(COUNTIF($A$1:A5658,"ANALISIS DE PRECIOS"),Tabla_NumeroItem,2,FALSE),"")</f>
        <v/>
      </c>
      <c r="C5658" s="97" t="str">
        <f>IFERROR(VLOOKUP(B5658,Tabla_CyP,2,FALSE),"")</f>
        <v/>
      </c>
      <c r="D5658" s="103"/>
      <c r="E5658" s="104"/>
      <c r="F5658" s="102" t="s">
        <v>26</v>
      </c>
      <c r="G5658" s="293" t="str">
        <f>IFERROR(VLOOKUP(B5658,Tabla_CyP,4,FALSE),"")</f>
        <v/>
      </c>
    </row>
    <row r="5659" spans="1:123" ht="24" customHeight="1" x14ac:dyDescent="0.2">
      <c r="A5659" s="291"/>
      <c r="B5659" s="96"/>
      <c r="C5659" s="97"/>
      <c r="D5659" s="103"/>
      <c r="E5659" s="104"/>
      <c r="F5659" s="105"/>
      <c r="G5659" s="292"/>
    </row>
    <row r="5660" spans="1:123" ht="24" customHeight="1" x14ac:dyDescent="0.2">
      <c r="A5660" s="389" t="s">
        <v>507</v>
      </c>
      <c r="B5660" s="390"/>
      <c r="C5660" s="391" t="s">
        <v>0</v>
      </c>
      <c r="D5660" s="391" t="s">
        <v>27</v>
      </c>
      <c r="E5660" s="393" t="s">
        <v>28</v>
      </c>
      <c r="F5660" s="387" t="s">
        <v>29</v>
      </c>
      <c r="G5660" s="387" t="s">
        <v>30</v>
      </c>
    </row>
    <row r="5661" spans="1:123" s="109" customFormat="1" ht="24" customHeight="1" x14ac:dyDescent="0.2">
      <c r="A5661" s="108" t="s">
        <v>508</v>
      </c>
      <c r="B5661" s="108" t="s">
        <v>509</v>
      </c>
      <c r="C5661" s="392"/>
      <c r="D5661" s="392"/>
      <c r="E5661" s="394"/>
      <c r="F5661" s="388"/>
      <c r="G5661" s="388"/>
      <c r="H5661" s="233"/>
      <c r="I5661" s="233"/>
      <c r="J5661" s="233"/>
      <c r="K5661" s="233"/>
      <c r="L5661" s="233"/>
      <c r="M5661" s="233"/>
      <c r="N5661" s="233"/>
      <c r="O5661" s="233"/>
      <c r="P5661" s="233"/>
      <c r="Q5661" s="233"/>
      <c r="R5661" s="233"/>
      <c r="S5661" s="233"/>
      <c r="T5661" s="233"/>
      <c r="U5661" s="233"/>
      <c r="V5661" s="233"/>
      <c r="W5661" s="233"/>
      <c r="X5661" s="233"/>
      <c r="Y5661" s="233"/>
      <c r="Z5661" s="233"/>
      <c r="AA5661" s="233"/>
      <c r="AB5661" s="233"/>
      <c r="AC5661" s="233"/>
      <c r="AD5661" s="233"/>
      <c r="AE5661" s="233"/>
      <c r="AF5661" s="233"/>
      <c r="AG5661" s="233"/>
      <c r="AH5661" s="233"/>
      <c r="AI5661" s="233"/>
      <c r="AJ5661" s="233"/>
      <c r="AK5661" s="233"/>
      <c r="AL5661" s="233"/>
      <c r="AM5661" s="233"/>
      <c r="AN5661" s="233"/>
      <c r="AO5661" s="233"/>
      <c r="AP5661" s="233"/>
      <c r="AQ5661" s="233"/>
      <c r="AR5661" s="233"/>
      <c r="AS5661" s="233"/>
      <c r="AT5661" s="233"/>
      <c r="AU5661" s="233"/>
      <c r="AV5661" s="233"/>
      <c r="AW5661" s="233"/>
      <c r="AX5661" s="233"/>
      <c r="AY5661" s="233"/>
      <c r="AZ5661" s="233"/>
      <c r="BA5661" s="233"/>
      <c r="BB5661" s="233"/>
      <c r="BC5661" s="233"/>
      <c r="BD5661" s="233"/>
      <c r="BE5661" s="233"/>
      <c r="BF5661" s="233"/>
      <c r="BG5661" s="233"/>
      <c r="BH5661" s="233"/>
      <c r="BI5661" s="233"/>
      <c r="BJ5661" s="233"/>
      <c r="BK5661" s="233"/>
      <c r="BL5661" s="233"/>
      <c r="BM5661" s="233"/>
      <c r="BN5661" s="233"/>
      <c r="BO5661" s="233"/>
      <c r="BP5661" s="233"/>
      <c r="BQ5661" s="233"/>
      <c r="BR5661" s="233"/>
      <c r="BS5661" s="233"/>
      <c r="BT5661" s="233"/>
      <c r="BU5661" s="233"/>
      <c r="BV5661" s="233"/>
      <c r="BW5661" s="233"/>
      <c r="BX5661" s="233"/>
      <c r="BY5661" s="233"/>
      <c r="BZ5661" s="233"/>
      <c r="CA5661" s="233"/>
      <c r="CB5661" s="233"/>
      <c r="CC5661" s="233"/>
      <c r="CD5661" s="233"/>
      <c r="CE5661" s="233"/>
      <c r="CF5661" s="233"/>
      <c r="CG5661" s="233"/>
      <c r="CH5661" s="233"/>
      <c r="CI5661" s="233"/>
      <c r="CJ5661" s="233"/>
      <c r="CK5661" s="233"/>
      <c r="CL5661" s="233"/>
      <c r="CM5661" s="233"/>
      <c r="CN5661" s="233"/>
      <c r="CO5661" s="233"/>
      <c r="CP5661" s="233"/>
      <c r="CQ5661" s="233"/>
      <c r="CR5661" s="233"/>
      <c r="CS5661" s="233"/>
      <c r="CT5661" s="233"/>
      <c r="CU5661" s="233"/>
      <c r="CV5661" s="233"/>
      <c r="CW5661" s="233"/>
      <c r="CX5661" s="233"/>
      <c r="CY5661" s="233"/>
      <c r="CZ5661" s="233"/>
      <c r="DA5661" s="233"/>
      <c r="DB5661" s="233"/>
      <c r="DC5661" s="233"/>
      <c r="DD5661" s="233"/>
      <c r="DE5661" s="233"/>
      <c r="DF5661" s="233"/>
      <c r="DG5661" s="233"/>
      <c r="DH5661" s="233"/>
      <c r="DI5661" s="233"/>
      <c r="DJ5661" s="233"/>
      <c r="DK5661" s="233"/>
      <c r="DL5661" s="233"/>
      <c r="DM5661" s="233"/>
      <c r="DN5661" s="233"/>
      <c r="DO5661" s="233"/>
      <c r="DP5661" s="233"/>
      <c r="DQ5661" s="233"/>
      <c r="DR5661" s="233"/>
      <c r="DS5661" s="233"/>
    </row>
    <row r="5662" spans="1:123" ht="24" customHeight="1" x14ac:dyDescent="0.2">
      <c r="A5662" s="369"/>
      <c r="B5662" s="110"/>
      <c r="C5662" s="367" t="s">
        <v>604</v>
      </c>
      <c r="D5662" s="111"/>
      <c r="E5662" s="112"/>
      <c r="F5662" s="113"/>
      <c r="G5662" s="295"/>
    </row>
    <row r="5663" spans="1:123" s="232" customFormat="1" ht="24" customHeight="1" x14ac:dyDescent="0.2">
      <c r="A5663" s="229" t="str">
        <f t="shared" ref="A5663:A5676" si="1698">IFERROR(VLOOKUP(C5663,Tabla_Insumos,4,FALSE),"")</f>
        <v/>
      </c>
      <c r="B5663" s="227" t="str">
        <f t="shared" ref="B5663:B5676" si="1699">IFERROR(VLOOKUP(C5663,Tabla_Insumos,5,FALSE),"")</f>
        <v/>
      </c>
      <c r="C5663" s="228"/>
      <c r="D5663" s="229" t="str">
        <f t="shared" ref="D5663:D5676" si="1700">IFERROR(VLOOKUP(C5663,Tabla_Insumos,2,FALSE),"")</f>
        <v/>
      </c>
      <c r="E5663" s="230"/>
      <c r="F5663" s="231">
        <f t="shared" ref="F5663:F5676" si="1701">IFERROR(VLOOKUP(C5663,Tabla_Insumos,3,FALSE),0)</f>
        <v>0</v>
      </c>
      <c r="G5663" s="296">
        <f>ROUND(E5663*F5663,2)</f>
        <v>0</v>
      </c>
    </row>
    <row r="5664" spans="1:123" s="232" customFormat="1" ht="24" customHeight="1" x14ac:dyDescent="0.2">
      <c r="A5664" s="229" t="str">
        <f t="shared" si="1698"/>
        <v/>
      </c>
      <c r="B5664" s="227" t="str">
        <f t="shared" si="1699"/>
        <v/>
      </c>
      <c r="C5664" s="228"/>
      <c r="D5664" s="229" t="str">
        <f t="shared" si="1700"/>
        <v/>
      </c>
      <c r="E5664" s="230"/>
      <c r="F5664" s="231">
        <f t="shared" si="1701"/>
        <v>0</v>
      </c>
      <c r="G5664" s="296">
        <f t="shared" ref="G5664:G5676" si="1702">ROUND(E5664*F5664,2)</f>
        <v>0</v>
      </c>
    </row>
    <row r="5665" spans="1:7" s="232" customFormat="1" ht="24" customHeight="1" x14ac:dyDescent="0.2">
      <c r="A5665" s="229" t="str">
        <f t="shared" si="1698"/>
        <v/>
      </c>
      <c r="B5665" s="227" t="str">
        <f t="shared" si="1699"/>
        <v/>
      </c>
      <c r="C5665" s="228"/>
      <c r="D5665" s="229" t="str">
        <f t="shared" si="1700"/>
        <v/>
      </c>
      <c r="E5665" s="230"/>
      <c r="F5665" s="231">
        <f t="shared" si="1701"/>
        <v>0</v>
      </c>
      <c r="G5665" s="296">
        <f t="shared" si="1702"/>
        <v>0</v>
      </c>
    </row>
    <row r="5666" spans="1:7" s="232" customFormat="1" ht="24" customHeight="1" x14ac:dyDescent="0.2">
      <c r="A5666" s="229" t="str">
        <f t="shared" si="1698"/>
        <v/>
      </c>
      <c r="B5666" s="227" t="str">
        <f t="shared" si="1699"/>
        <v/>
      </c>
      <c r="C5666" s="228"/>
      <c r="D5666" s="229" t="str">
        <f t="shared" si="1700"/>
        <v/>
      </c>
      <c r="E5666" s="230"/>
      <c r="F5666" s="231">
        <f t="shared" si="1701"/>
        <v>0</v>
      </c>
      <c r="G5666" s="296">
        <f t="shared" si="1702"/>
        <v>0</v>
      </c>
    </row>
    <row r="5667" spans="1:7" s="232" customFormat="1" ht="24" customHeight="1" x14ac:dyDescent="0.2">
      <c r="A5667" s="229" t="str">
        <f t="shared" si="1698"/>
        <v/>
      </c>
      <c r="B5667" s="227" t="str">
        <f t="shared" si="1699"/>
        <v/>
      </c>
      <c r="C5667" s="228"/>
      <c r="D5667" s="229" t="str">
        <f t="shared" si="1700"/>
        <v/>
      </c>
      <c r="E5667" s="230"/>
      <c r="F5667" s="231">
        <f t="shared" si="1701"/>
        <v>0</v>
      </c>
      <c r="G5667" s="296">
        <f t="shared" si="1702"/>
        <v>0</v>
      </c>
    </row>
    <row r="5668" spans="1:7" s="232" customFormat="1" ht="24" customHeight="1" x14ac:dyDescent="0.2">
      <c r="A5668" s="229" t="str">
        <f t="shared" si="1698"/>
        <v/>
      </c>
      <c r="B5668" s="227" t="str">
        <f t="shared" si="1699"/>
        <v/>
      </c>
      <c r="C5668" s="228"/>
      <c r="D5668" s="229" t="str">
        <f t="shared" si="1700"/>
        <v/>
      </c>
      <c r="E5668" s="230"/>
      <c r="F5668" s="231">
        <f t="shared" si="1701"/>
        <v>0</v>
      </c>
      <c r="G5668" s="296">
        <f t="shared" si="1702"/>
        <v>0</v>
      </c>
    </row>
    <row r="5669" spans="1:7" s="232" customFormat="1" ht="24" customHeight="1" x14ac:dyDescent="0.2">
      <c r="A5669" s="229" t="str">
        <f t="shared" si="1698"/>
        <v/>
      </c>
      <c r="B5669" s="227" t="str">
        <f t="shared" si="1699"/>
        <v/>
      </c>
      <c r="C5669" s="228"/>
      <c r="D5669" s="229" t="str">
        <f t="shared" si="1700"/>
        <v/>
      </c>
      <c r="E5669" s="230"/>
      <c r="F5669" s="231">
        <f t="shared" si="1701"/>
        <v>0</v>
      </c>
      <c r="G5669" s="296">
        <f t="shared" si="1702"/>
        <v>0</v>
      </c>
    </row>
    <row r="5670" spans="1:7" s="232" customFormat="1" ht="24" customHeight="1" x14ac:dyDescent="0.2">
      <c r="A5670" s="229" t="str">
        <f t="shared" si="1698"/>
        <v/>
      </c>
      <c r="B5670" s="227" t="str">
        <f t="shared" si="1699"/>
        <v/>
      </c>
      <c r="C5670" s="228"/>
      <c r="D5670" s="229" t="str">
        <f t="shared" si="1700"/>
        <v/>
      </c>
      <c r="E5670" s="230"/>
      <c r="F5670" s="231">
        <f t="shared" si="1701"/>
        <v>0</v>
      </c>
      <c r="G5670" s="296">
        <f t="shared" si="1702"/>
        <v>0</v>
      </c>
    </row>
    <row r="5671" spans="1:7" s="232" customFormat="1" ht="24" customHeight="1" x14ac:dyDescent="0.2">
      <c r="A5671" s="229" t="str">
        <f t="shared" si="1698"/>
        <v/>
      </c>
      <c r="B5671" s="227" t="str">
        <f t="shared" si="1699"/>
        <v/>
      </c>
      <c r="C5671" s="228"/>
      <c r="D5671" s="229" t="str">
        <f t="shared" si="1700"/>
        <v/>
      </c>
      <c r="E5671" s="230"/>
      <c r="F5671" s="231">
        <f t="shared" si="1701"/>
        <v>0</v>
      </c>
      <c r="G5671" s="296">
        <f t="shared" si="1702"/>
        <v>0</v>
      </c>
    </row>
    <row r="5672" spans="1:7" s="232" customFormat="1" ht="24" customHeight="1" x14ac:dyDescent="0.2">
      <c r="A5672" s="229" t="str">
        <f t="shared" si="1698"/>
        <v/>
      </c>
      <c r="B5672" s="227" t="str">
        <f t="shared" si="1699"/>
        <v/>
      </c>
      <c r="C5672" s="228"/>
      <c r="D5672" s="229" t="str">
        <f t="shared" si="1700"/>
        <v/>
      </c>
      <c r="E5672" s="230"/>
      <c r="F5672" s="231">
        <f t="shared" si="1701"/>
        <v>0</v>
      </c>
      <c r="G5672" s="296">
        <f t="shared" si="1702"/>
        <v>0</v>
      </c>
    </row>
    <row r="5673" spans="1:7" s="232" customFormat="1" ht="24" customHeight="1" x14ac:dyDescent="0.2">
      <c r="A5673" s="229" t="str">
        <f t="shared" si="1698"/>
        <v/>
      </c>
      <c r="B5673" s="227" t="str">
        <f t="shared" si="1699"/>
        <v/>
      </c>
      <c r="C5673" s="228"/>
      <c r="D5673" s="229" t="str">
        <f t="shared" si="1700"/>
        <v/>
      </c>
      <c r="E5673" s="230"/>
      <c r="F5673" s="231">
        <f t="shared" si="1701"/>
        <v>0</v>
      </c>
      <c r="G5673" s="296">
        <f t="shared" si="1702"/>
        <v>0</v>
      </c>
    </row>
    <row r="5674" spans="1:7" s="232" customFormat="1" ht="24" customHeight="1" x14ac:dyDescent="0.2">
      <c r="A5674" s="229" t="str">
        <f t="shared" si="1698"/>
        <v/>
      </c>
      <c r="B5674" s="227" t="str">
        <f t="shared" si="1699"/>
        <v/>
      </c>
      <c r="C5674" s="228"/>
      <c r="D5674" s="229" t="str">
        <f t="shared" si="1700"/>
        <v/>
      </c>
      <c r="E5674" s="230"/>
      <c r="F5674" s="231">
        <f t="shared" si="1701"/>
        <v>0</v>
      </c>
      <c r="G5674" s="296">
        <f t="shared" si="1702"/>
        <v>0</v>
      </c>
    </row>
    <row r="5675" spans="1:7" s="232" customFormat="1" ht="24" customHeight="1" x14ac:dyDescent="0.2">
      <c r="A5675" s="229" t="str">
        <f t="shared" si="1698"/>
        <v/>
      </c>
      <c r="B5675" s="227" t="str">
        <f t="shared" si="1699"/>
        <v/>
      </c>
      <c r="C5675" s="228"/>
      <c r="D5675" s="229" t="str">
        <f t="shared" si="1700"/>
        <v/>
      </c>
      <c r="E5675" s="230"/>
      <c r="F5675" s="231">
        <f t="shared" si="1701"/>
        <v>0</v>
      </c>
      <c r="G5675" s="296">
        <f t="shared" si="1702"/>
        <v>0</v>
      </c>
    </row>
    <row r="5676" spans="1:7" s="232" customFormat="1" ht="24" customHeight="1" x14ac:dyDescent="0.2">
      <c r="A5676" s="229" t="str">
        <f t="shared" si="1698"/>
        <v/>
      </c>
      <c r="B5676" s="227" t="str">
        <f t="shared" si="1699"/>
        <v/>
      </c>
      <c r="C5676" s="228"/>
      <c r="D5676" s="229" t="str">
        <f t="shared" si="1700"/>
        <v/>
      </c>
      <c r="E5676" s="230"/>
      <c r="F5676" s="231">
        <f t="shared" si="1701"/>
        <v>0</v>
      </c>
      <c r="G5676" s="296">
        <f t="shared" si="1702"/>
        <v>0</v>
      </c>
    </row>
    <row r="5677" spans="1:7" ht="24" customHeight="1" x14ac:dyDescent="0.2">
      <c r="A5677" s="297"/>
      <c r="B5677" s="97"/>
      <c r="C5677" s="97"/>
      <c r="D5677" s="103"/>
      <c r="E5677" s="104"/>
      <c r="F5677" s="368" t="s">
        <v>31</v>
      </c>
      <c r="G5677" s="298">
        <f>SUBTOTAL(9,G5663:G5676)</f>
        <v>0</v>
      </c>
    </row>
    <row r="5678" spans="1:7" ht="24" customHeight="1" x14ac:dyDescent="0.2">
      <c r="A5678" s="297"/>
      <c r="B5678" s="97"/>
      <c r="C5678" s="366" t="s">
        <v>605</v>
      </c>
      <c r="D5678" s="103"/>
      <c r="E5678" s="104"/>
      <c r="F5678" s="105"/>
      <c r="G5678" s="299"/>
    </row>
    <row r="5679" spans="1:7" s="232" customFormat="1" ht="24" customHeight="1" x14ac:dyDescent="0.2">
      <c r="A5679" s="229" t="str">
        <f t="shared" ref="A5679:A5686" si="1703">IFERROR(VLOOKUP(C5679,Tabla_Insumos,4,FALSE),"")</f>
        <v/>
      </c>
      <c r="B5679" s="227">
        <f t="shared" ref="B5679:B5686" si="1704">IFERROR(VLOOKUP(A5679,Tabla_Indices,5,FALSE),"")</f>
        <v>0</v>
      </c>
      <c r="C5679" s="228"/>
      <c r="D5679" s="229" t="str">
        <f t="shared" ref="D5679:D5686" si="1705">IFERROR(VLOOKUP(C5679,Tabla_Insumos,2,FALSE),"")</f>
        <v/>
      </c>
      <c r="E5679" s="230"/>
      <c r="F5679" s="231">
        <f t="shared" ref="F5679:F5686" si="1706">IFERROR(VLOOKUP(C5679,Tabla_Insumos,3,FALSE),0)</f>
        <v>0</v>
      </c>
      <c r="G5679" s="296">
        <f>ROUND(E5679*F5679,2)</f>
        <v>0</v>
      </c>
    </row>
    <row r="5680" spans="1:7" s="232" customFormat="1" ht="24" customHeight="1" x14ac:dyDescent="0.2">
      <c r="A5680" s="229" t="str">
        <f t="shared" si="1703"/>
        <v/>
      </c>
      <c r="B5680" s="227">
        <f t="shared" si="1704"/>
        <v>0</v>
      </c>
      <c r="C5680" s="228"/>
      <c r="D5680" s="229" t="str">
        <f t="shared" si="1705"/>
        <v/>
      </c>
      <c r="E5680" s="230"/>
      <c r="F5680" s="231">
        <f t="shared" si="1706"/>
        <v>0</v>
      </c>
      <c r="G5680" s="296">
        <f>ROUND(E5680*F5680,2)</f>
        <v>0</v>
      </c>
    </row>
    <row r="5681" spans="1:7" s="232" customFormat="1" ht="24" customHeight="1" x14ac:dyDescent="0.2">
      <c r="A5681" s="229" t="str">
        <f t="shared" si="1703"/>
        <v/>
      </c>
      <c r="B5681" s="227">
        <f t="shared" si="1704"/>
        <v>0</v>
      </c>
      <c r="C5681" s="228"/>
      <c r="D5681" s="229" t="str">
        <f t="shared" si="1705"/>
        <v/>
      </c>
      <c r="E5681" s="230"/>
      <c r="F5681" s="231">
        <f t="shared" si="1706"/>
        <v>0</v>
      </c>
      <c r="G5681" s="296">
        <f t="shared" ref="G5681:G5686" si="1707">ROUND(E5681*F5681,2)</f>
        <v>0</v>
      </c>
    </row>
    <row r="5682" spans="1:7" s="232" customFormat="1" ht="24" customHeight="1" x14ac:dyDescent="0.2">
      <c r="A5682" s="229" t="str">
        <f t="shared" si="1703"/>
        <v/>
      </c>
      <c r="B5682" s="227">
        <f t="shared" si="1704"/>
        <v>0</v>
      </c>
      <c r="C5682" s="228"/>
      <c r="D5682" s="229" t="str">
        <f t="shared" si="1705"/>
        <v/>
      </c>
      <c r="E5682" s="230"/>
      <c r="F5682" s="231">
        <f t="shared" si="1706"/>
        <v>0</v>
      </c>
      <c r="G5682" s="296">
        <f t="shared" si="1707"/>
        <v>0</v>
      </c>
    </row>
    <row r="5683" spans="1:7" s="232" customFormat="1" ht="24" customHeight="1" x14ac:dyDescent="0.2">
      <c r="A5683" s="229" t="str">
        <f t="shared" si="1703"/>
        <v/>
      </c>
      <c r="B5683" s="227">
        <f t="shared" si="1704"/>
        <v>0</v>
      </c>
      <c r="C5683" s="228"/>
      <c r="D5683" s="229" t="str">
        <f t="shared" si="1705"/>
        <v/>
      </c>
      <c r="E5683" s="230"/>
      <c r="F5683" s="231">
        <f t="shared" si="1706"/>
        <v>0</v>
      </c>
      <c r="G5683" s="296">
        <f t="shared" si="1707"/>
        <v>0</v>
      </c>
    </row>
    <row r="5684" spans="1:7" s="232" customFormat="1" ht="24" customHeight="1" x14ac:dyDescent="0.2">
      <c r="A5684" s="229" t="str">
        <f t="shared" si="1703"/>
        <v/>
      </c>
      <c r="B5684" s="227">
        <f t="shared" si="1704"/>
        <v>0</v>
      </c>
      <c r="C5684" s="228"/>
      <c r="D5684" s="229" t="str">
        <f t="shared" si="1705"/>
        <v/>
      </c>
      <c r="E5684" s="230"/>
      <c r="F5684" s="231">
        <f t="shared" si="1706"/>
        <v>0</v>
      </c>
      <c r="G5684" s="296">
        <f t="shared" si="1707"/>
        <v>0</v>
      </c>
    </row>
    <row r="5685" spans="1:7" s="232" customFormat="1" ht="24" customHeight="1" x14ac:dyDescent="0.2">
      <c r="A5685" s="229" t="str">
        <f t="shared" si="1703"/>
        <v/>
      </c>
      <c r="B5685" s="227">
        <f t="shared" si="1704"/>
        <v>0</v>
      </c>
      <c r="C5685" s="228"/>
      <c r="D5685" s="229" t="str">
        <f t="shared" si="1705"/>
        <v/>
      </c>
      <c r="E5685" s="230"/>
      <c r="F5685" s="231">
        <f t="shared" si="1706"/>
        <v>0</v>
      </c>
      <c r="G5685" s="296">
        <f t="shared" si="1707"/>
        <v>0</v>
      </c>
    </row>
    <row r="5686" spans="1:7" s="232" customFormat="1" ht="24" customHeight="1" x14ac:dyDescent="0.2">
      <c r="A5686" s="229" t="str">
        <f t="shared" si="1703"/>
        <v/>
      </c>
      <c r="B5686" s="227">
        <f t="shared" si="1704"/>
        <v>0</v>
      </c>
      <c r="C5686" s="228"/>
      <c r="D5686" s="229" t="str">
        <f t="shared" si="1705"/>
        <v/>
      </c>
      <c r="E5686" s="230"/>
      <c r="F5686" s="231">
        <f t="shared" si="1706"/>
        <v>0</v>
      </c>
      <c r="G5686" s="296">
        <f t="shared" si="1707"/>
        <v>0</v>
      </c>
    </row>
    <row r="5687" spans="1:7" ht="24" customHeight="1" x14ac:dyDescent="0.2">
      <c r="A5687" s="297"/>
      <c r="B5687" s="97"/>
      <c r="C5687" s="97"/>
      <c r="D5687" s="103"/>
      <c r="E5687" s="104"/>
      <c r="F5687" s="368" t="s">
        <v>32</v>
      </c>
      <c r="G5687" s="298">
        <f>SUBTOTAL(9,G5679:G5686)</f>
        <v>0</v>
      </c>
    </row>
    <row r="5688" spans="1:7" ht="24" customHeight="1" x14ac:dyDescent="0.2">
      <c r="A5688" s="297"/>
      <c r="B5688" s="97"/>
      <c r="C5688" s="366" t="s">
        <v>606</v>
      </c>
      <c r="D5688" s="103"/>
      <c r="E5688" s="104"/>
      <c r="F5688" s="105"/>
      <c r="G5688" s="299"/>
    </row>
    <row r="5689" spans="1:7" s="232" customFormat="1" ht="24" customHeight="1" x14ac:dyDescent="0.2">
      <c r="A5689" s="229" t="str">
        <f t="shared" ref="A5689:A5697" si="1708">IFERROR(VLOOKUP(C5689,Tabla_Insumos,4,FALSE),"")</f>
        <v/>
      </c>
      <c r="B5689" s="227" t="str">
        <f t="shared" ref="B5689:B5697" si="1709">IFERROR(VLOOKUP(C5689,Tabla_Insumos,5,FALSE),"")</f>
        <v/>
      </c>
      <c r="C5689" s="228"/>
      <c r="D5689" s="229" t="str">
        <f t="shared" ref="D5689:D5697" si="1710">IFERROR(VLOOKUP(C5689,Tabla_Insumos,2,FALSE),"")</f>
        <v/>
      </c>
      <c r="E5689" s="230"/>
      <c r="F5689" s="231">
        <f t="shared" ref="F5689:F5697" si="1711">IFERROR(VLOOKUP(C5689,Tabla_Insumos,3,FALSE),0)</f>
        <v>0</v>
      </c>
      <c r="G5689" s="296">
        <f t="shared" ref="G5689:G5697" si="1712">ROUND(E5689*F5689,2)</f>
        <v>0</v>
      </c>
    </row>
    <row r="5690" spans="1:7" s="232" customFormat="1" ht="24" customHeight="1" x14ac:dyDescent="0.2">
      <c r="A5690" s="229" t="str">
        <f t="shared" si="1708"/>
        <v/>
      </c>
      <c r="B5690" s="227" t="str">
        <f t="shared" si="1709"/>
        <v/>
      </c>
      <c r="C5690" s="228"/>
      <c r="D5690" s="229" t="str">
        <f t="shared" si="1710"/>
        <v/>
      </c>
      <c r="E5690" s="230"/>
      <c r="F5690" s="231">
        <f t="shared" si="1711"/>
        <v>0</v>
      </c>
      <c r="G5690" s="296">
        <f t="shared" si="1712"/>
        <v>0</v>
      </c>
    </row>
    <row r="5691" spans="1:7" s="232" customFormat="1" ht="24" customHeight="1" x14ac:dyDescent="0.2">
      <c r="A5691" s="229" t="str">
        <f t="shared" si="1708"/>
        <v/>
      </c>
      <c r="B5691" s="227" t="str">
        <f t="shared" si="1709"/>
        <v/>
      </c>
      <c r="C5691" s="228"/>
      <c r="D5691" s="229" t="str">
        <f t="shared" si="1710"/>
        <v/>
      </c>
      <c r="E5691" s="230"/>
      <c r="F5691" s="231">
        <f t="shared" si="1711"/>
        <v>0</v>
      </c>
      <c r="G5691" s="296">
        <f t="shared" si="1712"/>
        <v>0</v>
      </c>
    </row>
    <row r="5692" spans="1:7" s="232" customFormat="1" ht="24" customHeight="1" x14ac:dyDescent="0.2">
      <c r="A5692" s="229" t="str">
        <f t="shared" si="1708"/>
        <v/>
      </c>
      <c r="B5692" s="227" t="str">
        <f t="shared" si="1709"/>
        <v/>
      </c>
      <c r="C5692" s="228"/>
      <c r="D5692" s="229" t="str">
        <f t="shared" si="1710"/>
        <v/>
      </c>
      <c r="E5692" s="230"/>
      <c r="F5692" s="231">
        <f t="shared" si="1711"/>
        <v>0</v>
      </c>
      <c r="G5692" s="296">
        <f t="shared" si="1712"/>
        <v>0</v>
      </c>
    </row>
    <row r="5693" spans="1:7" s="232" customFormat="1" ht="24" customHeight="1" x14ac:dyDescent="0.2">
      <c r="A5693" s="229" t="str">
        <f t="shared" si="1708"/>
        <v/>
      </c>
      <c r="B5693" s="227" t="str">
        <f t="shared" si="1709"/>
        <v/>
      </c>
      <c r="C5693" s="228"/>
      <c r="D5693" s="229" t="str">
        <f t="shared" si="1710"/>
        <v/>
      </c>
      <c r="E5693" s="230"/>
      <c r="F5693" s="231">
        <f t="shared" si="1711"/>
        <v>0</v>
      </c>
      <c r="G5693" s="296">
        <f t="shared" si="1712"/>
        <v>0</v>
      </c>
    </row>
    <row r="5694" spans="1:7" s="232" customFormat="1" ht="24" customHeight="1" x14ac:dyDescent="0.2">
      <c r="A5694" s="229" t="str">
        <f t="shared" si="1708"/>
        <v/>
      </c>
      <c r="B5694" s="227" t="str">
        <f t="shared" si="1709"/>
        <v/>
      </c>
      <c r="C5694" s="228"/>
      <c r="D5694" s="229" t="str">
        <f t="shared" si="1710"/>
        <v/>
      </c>
      <c r="E5694" s="230"/>
      <c r="F5694" s="231">
        <f t="shared" si="1711"/>
        <v>0</v>
      </c>
      <c r="G5694" s="296">
        <f t="shared" si="1712"/>
        <v>0</v>
      </c>
    </row>
    <row r="5695" spans="1:7" s="232" customFormat="1" ht="24" customHeight="1" x14ac:dyDescent="0.2">
      <c r="A5695" s="229" t="str">
        <f t="shared" si="1708"/>
        <v/>
      </c>
      <c r="B5695" s="227" t="str">
        <f t="shared" si="1709"/>
        <v/>
      </c>
      <c r="C5695" s="228"/>
      <c r="D5695" s="229" t="str">
        <f t="shared" si="1710"/>
        <v/>
      </c>
      <c r="E5695" s="230"/>
      <c r="F5695" s="231">
        <f t="shared" si="1711"/>
        <v>0</v>
      </c>
      <c r="G5695" s="296">
        <f t="shared" si="1712"/>
        <v>0</v>
      </c>
    </row>
    <row r="5696" spans="1:7" s="232" customFormat="1" ht="24" customHeight="1" x14ac:dyDescent="0.2">
      <c r="A5696" s="229" t="str">
        <f t="shared" si="1708"/>
        <v/>
      </c>
      <c r="B5696" s="227" t="str">
        <f t="shared" si="1709"/>
        <v/>
      </c>
      <c r="C5696" s="228"/>
      <c r="D5696" s="229" t="str">
        <f t="shared" si="1710"/>
        <v/>
      </c>
      <c r="E5696" s="230"/>
      <c r="F5696" s="231">
        <f t="shared" si="1711"/>
        <v>0</v>
      </c>
      <c r="G5696" s="296">
        <f t="shared" si="1712"/>
        <v>0</v>
      </c>
    </row>
    <row r="5697" spans="1:123" s="232" customFormat="1" ht="24" customHeight="1" x14ac:dyDescent="0.2">
      <c r="A5697" s="229" t="str">
        <f t="shared" si="1708"/>
        <v/>
      </c>
      <c r="B5697" s="227" t="str">
        <f t="shared" si="1709"/>
        <v/>
      </c>
      <c r="C5697" s="228"/>
      <c r="D5697" s="229" t="str">
        <f t="shared" si="1710"/>
        <v/>
      </c>
      <c r="E5697" s="230"/>
      <c r="F5697" s="231">
        <f t="shared" si="1711"/>
        <v>0</v>
      </c>
      <c r="G5697" s="296">
        <f t="shared" si="1712"/>
        <v>0</v>
      </c>
    </row>
    <row r="5698" spans="1:123" ht="24" customHeight="1" x14ac:dyDescent="0.2">
      <c r="A5698" s="300"/>
      <c r="B5698" s="103"/>
      <c r="C5698" s="97"/>
      <c r="D5698" s="103"/>
      <c r="E5698" s="104"/>
      <c r="F5698" s="368" t="s">
        <v>33</v>
      </c>
      <c r="G5698" s="298">
        <f>SUBTOTAL(9,G5689:G5697)</f>
        <v>0</v>
      </c>
    </row>
    <row r="5699" spans="1:123" ht="24" customHeight="1" x14ac:dyDescent="0.2">
      <c r="A5699" s="301"/>
      <c r="B5699" s="103"/>
      <c r="C5699" s="97"/>
      <c r="D5699" s="103"/>
      <c r="E5699" s="104"/>
      <c r="F5699" s="105"/>
      <c r="G5699" s="299"/>
    </row>
    <row r="5700" spans="1:123" ht="24" customHeight="1" x14ac:dyDescent="0.2">
      <c r="A5700" s="302" t="str">
        <f>B5658</f>
        <v/>
      </c>
      <c r="B5700" s="303" t="str">
        <f>C5658</f>
        <v/>
      </c>
      <c r="C5700" s="111"/>
      <c r="D5700" s="111" t="s">
        <v>34</v>
      </c>
      <c r="E5700" s="112"/>
      <c r="F5700" s="305" t="s">
        <v>35</v>
      </c>
      <c r="G5700" s="304">
        <f>SUBTOTAL(9,G5663:G5699)</f>
        <v>0</v>
      </c>
    </row>
    <row r="5702" spans="1:123" ht="24" customHeight="1" x14ac:dyDescent="0.2">
      <c r="A5702" s="284" t="s">
        <v>37</v>
      </c>
      <c r="B5702" s="285"/>
      <c r="C5702" s="285"/>
      <c r="D5702" s="285"/>
      <c r="E5702" s="285"/>
      <c r="F5702" s="285"/>
      <c r="G5702" s="286"/>
    </row>
    <row r="5703" spans="1:123" ht="24" customHeight="1" x14ac:dyDescent="0.2">
      <c r="A5703" s="287" t="s">
        <v>602</v>
      </c>
      <c r="B5703" s="99" t="str">
        <f>Comitente</f>
        <v>DIRECCION PROVINCIAL REDES DE GAS</v>
      </c>
      <c r="C5703" s="94"/>
      <c r="D5703" s="100"/>
      <c r="E5703" s="100"/>
      <c r="F5703" s="101"/>
      <c r="G5703" s="288"/>
    </row>
    <row r="5704" spans="1:123" ht="24" customHeight="1" x14ac:dyDescent="0.2">
      <c r="A5704" s="287" t="s">
        <v>603</v>
      </c>
      <c r="B5704" s="99">
        <f>Contratista</f>
        <v>0</v>
      </c>
      <c r="C5704" s="95"/>
      <c r="D5704" s="95"/>
      <c r="E5704" s="95"/>
      <c r="F5704" s="102"/>
      <c r="G5704" s="289"/>
    </row>
    <row r="5705" spans="1:123" ht="24" customHeight="1" x14ac:dyDescent="0.2">
      <c r="A5705" s="287" t="s">
        <v>24</v>
      </c>
      <c r="B5705" s="99" t="str">
        <f>Obra</f>
        <v>“SERVICIO de MANTENIMIENTO de las INSTALACIONES de GAS en los ESTABLECIMIENTOS EDUCATIVOS”</v>
      </c>
      <c r="C5705" s="95"/>
      <c r="D5705" s="95"/>
      <c r="E5705" s="95"/>
      <c r="F5705" s="102" t="s">
        <v>38</v>
      </c>
      <c r="G5705" s="290">
        <f>Fecha_Base</f>
        <v>0</v>
      </c>
    </row>
    <row r="5706" spans="1:123" ht="24" customHeight="1" x14ac:dyDescent="0.2">
      <c r="A5706" s="291" t="s">
        <v>601</v>
      </c>
      <c r="B5706" s="96" t="str">
        <f>Ubicación</f>
        <v>DEPARTAMENTO JACHAL A</v>
      </c>
      <c r="C5706" s="96"/>
      <c r="D5706" s="103"/>
      <c r="E5706" s="104"/>
      <c r="F5706" s="105"/>
      <c r="G5706" s="292"/>
    </row>
    <row r="5707" spans="1:123" ht="24" customHeight="1" x14ac:dyDescent="0.2">
      <c r="A5707" s="291" t="s">
        <v>39</v>
      </c>
      <c r="B5707" s="106" t="str">
        <f>IFERROR(VALUE(LEFT(B5708,FIND(".",B5708)-1)),"")</f>
        <v/>
      </c>
      <c r="C5707" s="97" t="str">
        <f>IFERROR(VLOOKUP(B5707,Tabla_CyP,2,FALSE),"")</f>
        <v/>
      </c>
      <c r="D5707" s="97"/>
      <c r="E5707" s="104"/>
      <c r="F5707" s="105"/>
      <c r="G5707" s="292"/>
    </row>
    <row r="5708" spans="1:123" ht="24" customHeight="1" x14ac:dyDescent="0.2">
      <c r="A5708" s="291" t="s">
        <v>25</v>
      </c>
      <c r="B5708" s="107" t="str">
        <f>IFERROR(VLOOKUP(COUNTIF($A$1:A5708,"ANALISIS DE PRECIOS"),Tabla_NumeroItem,2,FALSE),"")</f>
        <v/>
      </c>
      <c r="C5708" s="97" t="str">
        <f>IFERROR(VLOOKUP(B5708,Tabla_CyP,2,FALSE),"")</f>
        <v/>
      </c>
      <c r="D5708" s="103"/>
      <c r="E5708" s="104"/>
      <c r="F5708" s="102" t="s">
        <v>26</v>
      </c>
      <c r="G5708" s="293" t="str">
        <f>IFERROR(VLOOKUP(B5708,Tabla_CyP,4,FALSE),"")</f>
        <v/>
      </c>
    </row>
    <row r="5709" spans="1:123" ht="24" customHeight="1" x14ac:dyDescent="0.2">
      <c r="A5709" s="291"/>
      <c r="B5709" s="96"/>
      <c r="C5709" s="97"/>
      <c r="D5709" s="103"/>
      <c r="E5709" s="104"/>
      <c r="F5709" s="105"/>
      <c r="G5709" s="292"/>
    </row>
    <row r="5710" spans="1:123" ht="24" customHeight="1" x14ac:dyDescent="0.2">
      <c r="A5710" s="389" t="s">
        <v>507</v>
      </c>
      <c r="B5710" s="390"/>
      <c r="C5710" s="391" t="s">
        <v>0</v>
      </c>
      <c r="D5710" s="391" t="s">
        <v>27</v>
      </c>
      <c r="E5710" s="393" t="s">
        <v>28</v>
      </c>
      <c r="F5710" s="387" t="s">
        <v>29</v>
      </c>
      <c r="G5710" s="387" t="s">
        <v>30</v>
      </c>
    </row>
    <row r="5711" spans="1:123" s="109" customFormat="1" ht="24" customHeight="1" x14ac:dyDescent="0.2">
      <c r="A5711" s="108" t="s">
        <v>508</v>
      </c>
      <c r="B5711" s="108" t="s">
        <v>509</v>
      </c>
      <c r="C5711" s="392"/>
      <c r="D5711" s="392"/>
      <c r="E5711" s="394"/>
      <c r="F5711" s="388"/>
      <c r="G5711" s="388"/>
      <c r="H5711" s="233"/>
      <c r="I5711" s="233"/>
      <c r="J5711" s="233"/>
      <c r="K5711" s="233"/>
      <c r="L5711" s="233"/>
      <c r="M5711" s="233"/>
      <c r="N5711" s="233"/>
      <c r="O5711" s="233"/>
      <c r="P5711" s="233"/>
      <c r="Q5711" s="233"/>
      <c r="R5711" s="233"/>
      <c r="S5711" s="233"/>
      <c r="T5711" s="233"/>
      <c r="U5711" s="233"/>
      <c r="V5711" s="233"/>
      <c r="W5711" s="233"/>
      <c r="X5711" s="233"/>
      <c r="Y5711" s="233"/>
      <c r="Z5711" s="233"/>
      <c r="AA5711" s="233"/>
      <c r="AB5711" s="233"/>
      <c r="AC5711" s="233"/>
      <c r="AD5711" s="233"/>
      <c r="AE5711" s="233"/>
      <c r="AF5711" s="233"/>
      <c r="AG5711" s="233"/>
      <c r="AH5711" s="233"/>
      <c r="AI5711" s="233"/>
      <c r="AJ5711" s="233"/>
      <c r="AK5711" s="233"/>
      <c r="AL5711" s="233"/>
      <c r="AM5711" s="233"/>
      <c r="AN5711" s="233"/>
      <c r="AO5711" s="233"/>
      <c r="AP5711" s="233"/>
      <c r="AQ5711" s="233"/>
      <c r="AR5711" s="233"/>
      <c r="AS5711" s="233"/>
      <c r="AT5711" s="233"/>
      <c r="AU5711" s="233"/>
      <c r="AV5711" s="233"/>
      <c r="AW5711" s="233"/>
      <c r="AX5711" s="233"/>
      <c r="AY5711" s="233"/>
      <c r="AZ5711" s="233"/>
      <c r="BA5711" s="233"/>
      <c r="BB5711" s="233"/>
      <c r="BC5711" s="233"/>
      <c r="BD5711" s="233"/>
      <c r="BE5711" s="233"/>
      <c r="BF5711" s="233"/>
      <c r="BG5711" s="233"/>
      <c r="BH5711" s="233"/>
      <c r="BI5711" s="233"/>
      <c r="BJ5711" s="233"/>
      <c r="BK5711" s="233"/>
      <c r="BL5711" s="233"/>
      <c r="BM5711" s="233"/>
      <c r="BN5711" s="233"/>
      <c r="BO5711" s="233"/>
      <c r="BP5711" s="233"/>
      <c r="BQ5711" s="233"/>
      <c r="BR5711" s="233"/>
      <c r="BS5711" s="233"/>
      <c r="BT5711" s="233"/>
      <c r="BU5711" s="233"/>
      <c r="BV5711" s="233"/>
      <c r="BW5711" s="233"/>
      <c r="BX5711" s="233"/>
      <c r="BY5711" s="233"/>
      <c r="BZ5711" s="233"/>
      <c r="CA5711" s="233"/>
      <c r="CB5711" s="233"/>
      <c r="CC5711" s="233"/>
      <c r="CD5711" s="233"/>
      <c r="CE5711" s="233"/>
      <c r="CF5711" s="233"/>
      <c r="CG5711" s="233"/>
      <c r="CH5711" s="233"/>
      <c r="CI5711" s="233"/>
      <c r="CJ5711" s="233"/>
      <c r="CK5711" s="233"/>
      <c r="CL5711" s="233"/>
      <c r="CM5711" s="233"/>
      <c r="CN5711" s="233"/>
      <c r="CO5711" s="233"/>
      <c r="CP5711" s="233"/>
      <c r="CQ5711" s="233"/>
      <c r="CR5711" s="233"/>
      <c r="CS5711" s="233"/>
      <c r="CT5711" s="233"/>
      <c r="CU5711" s="233"/>
      <c r="CV5711" s="233"/>
      <c r="CW5711" s="233"/>
      <c r="CX5711" s="233"/>
      <c r="CY5711" s="233"/>
      <c r="CZ5711" s="233"/>
      <c r="DA5711" s="233"/>
      <c r="DB5711" s="233"/>
      <c r="DC5711" s="233"/>
      <c r="DD5711" s="233"/>
      <c r="DE5711" s="233"/>
      <c r="DF5711" s="233"/>
      <c r="DG5711" s="233"/>
      <c r="DH5711" s="233"/>
      <c r="DI5711" s="233"/>
      <c r="DJ5711" s="233"/>
      <c r="DK5711" s="233"/>
      <c r="DL5711" s="233"/>
      <c r="DM5711" s="233"/>
      <c r="DN5711" s="233"/>
      <c r="DO5711" s="233"/>
      <c r="DP5711" s="233"/>
      <c r="DQ5711" s="233"/>
      <c r="DR5711" s="233"/>
      <c r="DS5711" s="233"/>
    </row>
    <row r="5712" spans="1:123" ht="24" customHeight="1" x14ac:dyDescent="0.2">
      <c r="A5712" s="369"/>
      <c r="B5712" s="110"/>
      <c r="C5712" s="367" t="s">
        <v>604</v>
      </c>
      <c r="D5712" s="111"/>
      <c r="E5712" s="112"/>
      <c r="F5712" s="113"/>
      <c r="G5712" s="295"/>
    </row>
    <row r="5713" spans="1:7" s="232" customFormat="1" ht="24" customHeight="1" x14ac:dyDescent="0.2">
      <c r="A5713" s="229" t="str">
        <f t="shared" ref="A5713:A5726" si="1713">IFERROR(VLOOKUP(C5713,Tabla_Insumos,4,FALSE),"")</f>
        <v/>
      </c>
      <c r="B5713" s="227" t="str">
        <f t="shared" ref="B5713:B5726" si="1714">IFERROR(VLOOKUP(C5713,Tabla_Insumos,5,FALSE),"")</f>
        <v/>
      </c>
      <c r="C5713" s="228"/>
      <c r="D5713" s="229" t="str">
        <f t="shared" ref="D5713:D5726" si="1715">IFERROR(VLOOKUP(C5713,Tabla_Insumos,2,FALSE),"")</f>
        <v/>
      </c>
      <c r="E5713" s="230"/>
      <c r="F5713" s="231">
        <f t="shared" ref="F5713:F5726" si="1716">IFERROR(VLOOKUP(C5713,Tabla_Insumos,3,FALSE),0)</f>
        <v>0</v>
      </c>
      <c r="G5713" s="296">
        <f>ROUND(E5713*F5713,2)</f>
        <v>0</v>
      </c>
    </row>
    <row r="5714" spans="1:7" s="232" customFormat="1" ht="24" customHeight="1" x14ac:dyDescent="0.2">
      <c r="A5714" s="229" t="str">
        <f t="shared" si="1713"/>
        <v/>
      </c>
      <c r="B5714" s="227" t="str">
        <f t="shared" si="1714"/>
        <v/>
      </c>
      <c r="C5714" s="228"/>
      <c r="D5714" s="229" t="str">
        <f t="shared" si="1715"/>
        <v/>
      </c>
      <c r="E5714" s="230"/>
      <c r="F5714" s="231">
        <f t="shared" si="1716"/>
        <v>0</v>
      </c>
      <c r="G5714" s="296">
        <f t="shared" ref="G5714:G5726" si="1717">ROUND(E5714*F5714,2)</f>
        <v>0</v>
      </c>
    </row>
    <row r="5715" spans="1:7" s="232" customFormat="1" ht="24" customHeight="1" x14ac:dyDescent="0.2">
      <c r="A5715" s="229" t="str">
        <f t="shared" si="1713"/>
        <v/>
      </c>
      <c r="B5715" s="227" t="str">
        <f t="shared" si="1714"/>
        <v/>
      </c>
      <c r="C5715" s="228"/>
      <c r="D5715" s="229" t="str">
        <f t="shared" si="1715"/>
        <v/>
      </c>
      <c r="E5715" s="230"/>
      <c r="F5715" s="231">
        <f t="shared" si="1716"/>
        <v>0</v>
      </c>
      <c r="G5715" s="296">
        <f t="shared" si="1717"/>
        <v>0</v>
      </c>
    </row>
    <row r="5716" spans="1:7" s="232" customFormat="1" ht="24" customHeight="1" x14ac:dyDescent="0.2">
      <c r="A5716" s="229" t="str">
        <f t="shared" si="1713"/>
        <v/>
      </c>
      <c r="B5716" s="227" t="str">
        <f t="shared" si="1714"/>
        <v/>
      </c>
      <c r="C5716" s="228"/>
      <c r="D5716" s="229" t="str">
        <f t="shared" si="1715"/>
        <v/>
      </c>
      <c r="E5716" s="230"/>
      <c r="F5716" s="231">
        <f t="shared" si="1716"/>
        <v>0</v>
      </c>
      <c r="G5716" s="296">
        <f t="shared" si="1717"/>
        <v>0</v>
      </c>
    </row>
    <row r="5717" spans="1:7" s="232" customFormat="1" ht="24" customHeight="1" x14ac:dyDescent="0.2">
      <c r="A5717" s="229" t="str">
        <f t="shared" si="1713"/>
        <v/>
      </c>
      <c r="B5717" s="227" t="str">
        <f t="shared" si="1714"/>
        <v/>
      </c>
      <c r="C5717" s="228"/>
      <c r="D5717" s="229" t="str">
        <f t="shared" si="1715"/>
        <v/>
      </c>
      <c r="E5717" s="230"/>
      <c r="F5717" s="231">
        <f t="shared" si="1716"/>
        <v>0</v>
      </c>
      <c r="G5717" s="296">
        <f t="shared" si="1717"/>
        <v>0</v>
      </c>
    </row>
    <row r="5718" spans="1:7" s="232" customFormat="1" ht="24" customHeight="1" x14ac:dyDescent="0.2">
      <c r="A5718" s="229" t="str">
        <f t="shared" si="1713"/>
        <v/>
      </c>
      <c r="B5718" s="227" t="str">
        <f t="shared" si="1714"/>
        <v/>
      </c>
      <c r="C5718" s="228"/>
      <c r="D5718" s="229" t="str">
        <f t="shared" si="1715"/>
        <v/>
      </c>
      <c r="E5718" s="230"/>
      <c r="F5718" s="231">
        <f t="shared" si="1716"/>
        <v>0</v>
      </c>
      <c r="G5718" s="296">
        <f t="shared" si="1717"/>
        <v>0</v>
      </c>
    </row>
    <row r="5719" spans="1:7" s="232" customFormat="1" ht="24" customHeight="1" x14ac:dyDescent="0.2">
      <c r="A5719" s="229" t="str">
        <f t="shared" si="1713"/>
        <v/>
      </c>
      <c r="B5719" s="227" t="str">
        <f t="shared" si="1714"/>
        <v/>
      </c>
      <c r="C5719" s="228"/>
      <c r="D5719" s="229" t="str">
        <f t="shared" si="1715"/>
        <v/>
      </c>
      <c r="E5719" s="230"/>
      <c r="F5719" s="231">
        <f t="shared" si="1716"/>
        <v>0</v>
      </c>
      <c r="G5719" s="296">
        <f t="shared" si="1717"/>
        <v>0</v>
      </c>
    </row>
    <row r="5720" spans="1:7" s="232" customFormat="1" ht="24" customHeight="1" x14ac:dyDescent="0.2">
      <c r="A5720" s="229" t="str">
        <f t="shared" si="1713"/>
        <v/>
      </c>
      <c r="B5720" s="227" t="str">
        <f t="shared" si="1714"/>
        <v/>
      </c>
      <c r="C5720" s="228"/>
      <c r="D5720" s="229" t="str">
        <f t="shared" si="1715"/>
        <v/>
      </c>
      <c r="E5720" s="230"/>
      <c r="F5720" s="231">
        <f t="shared" si="1716"/>
        <v>0</v>
      </c>
      <c r="G5720" s="296">
        <f t="shared" si="1717"/>
        <v>0</v>
      </c>
    </row>
    <row r="5721" spans="1:7" s="232" customFormat="1" ht="24" customHeight="1" x14ac:dyDescent="0.2">
      <c r="A5721" s="229" t="str">
        <f t="shared" si="1713"/>
        <v/>
      </c>
      <c r="B5721" s="227" t="str">
        <f t="shared" si="1714"/>
        <v/>
      </c>
      <c r="C5721" s="228"/>
      <c r="D5721" s="229" t="str">
        <f t="shared" si="1715"/>
        <v/>
      </c>
      <c r="E5721" s="230"/>
      <c r="F5721" s="231">
        <f t="shared" si="1716"/>
        <v>0</v>
      </c>
      <c r="G5721" s="296">
        <f t="shared" si="1717"/>
        <v>0</v>
      </c>
    </row>
    <row r="5722" spans="1:7" s="232" customFormat="1" ht="24" customHeight="1" x14ac:dyDescent="0.2">
      <c r="A5722" s="229" t="str">
        <f t="shared" si="1713"/>
        <v/>
      </c>
      <c r="B5722" s="227" t="str">
        <f t="shared" si="1714"/>
        <v/>
      </c>
      <c r="C5722" s="228"/>
      <c r="D5722" s="229" t="str">
        <f t="shared" si="1715"/>
        <v/>
      </c>
      <c r="E5722" s="230"/>
      <c r="F5722" s="231">
        <f t="shared" si="1716"/>
        <v>0</v>
      </c>
      <c r="G5722" s="296">
        <f t="shared" si="1717"/>
        <v>0</v>
      </c>
    </row>
    <row r="5723" spans="1:7" s="232" customFormat="1" ht="24" customHeight="1" x14ac:dyDescent="0.2">
      <c r="A5723" s="229" t="str">
        <f t="shared" si="1713"/>
        <v/>
      </c>
      <c r="B5723" s="227" t="str">
        <f t="shared" si="1714"/>
        <v/>
      </c>
      <c r="C5723" s="228"/>
      <c r="D5723" s="229" t="str">
        <f t="shared" si="1715"/>
        <v/>
      </c>
      <c r="E5723" s="230"/>
      <c r="F5723" s="231">
        <f t="shared" si="1716"/>
        <v>0</v>
      </c>
      <c r="G5723" s="296">
        <f t="shared" si="1717"/>
        <v>0</v>
      </c>
    </row>
    <row r="5724" spans="1:7" s="232" customFormat="1" ht="24" customHeight="1" x14ac:dyDescent="0.2">
      <c r="A5724" s="229" t="str">
        <f t="shared" si="1713"/>
        <v/>
      </c>
      <c r="B5724" s="227" t="str">
        <f t="shared" si="1714"/>
        <v/>
      </c>
      <c r="C5724" s="228"/>
      <c r="D5724" s="229" t="str">
        <f t="shared" si="1715"/>
        <v/>
      </c>
      <c r="E5724" s="230"/>
      <c r="F5724" s="231">
        <f t="shared" si="1716"/>
        <v>0</v>
      </c>
      <c r="G5724" s="296">
        <f t="shared" si="1717"/>
        <v>0</v>
      </c>
    </row>
    <row r="5725" spans="1:7" s="232" customFormat="1" ht="24" customHeight="1" x14ac:dyDescent="0.2">
      <c r="A5725" s="229" t="str">
        <f t="shared" si="1713"/>
        <v/>
      </c>
      <c r="B5725" s="227" t="str">
        <f t="shared" si="1714"/>
        <v/>
      </c>
      <c r="C5725" s="228"/>
      <c r="D5725" s="229" t="str">
        <f t="shared" si="1715"/>
        <v/>
      </c>
      <c r="E5725" s="230"/>
      <c r="F5725" s="231">
        <f t="shared" si="1716"/>
        <v>0</v>
      </c>
      <c r="G5725" s="296">
        <f t="shared" si="1717"/>
        <v>0</v>
      </c>
    </row>
    <row r="5726" spans="1:7" s="232" customFormat="1" ht="24" customHeight="1" x14ac:dyDescent="0.2">
      <c r="A5726" s="229" t="str">
        <f t="shared" si="1713"/>
        <v/>
      </c>
      <c r="B5726" s="227" t="str">
        <f t="shared" si="1714"/>
        <v/>
      </c>
      <c r="C5726" s="228"/>
      <c r="D5726" s="229" t="str">
        <f t="shared" si="1715"/>
        <v/>
      </c>
      <c r="E5726" s="230"/>
      <c r="F5726" s="231">
        <f t="shared" si="1716"/>
        <v>0</v>
      </c>
      <c r="G5726" s="296">
        <f t="shared" si="1717"/>
        <v>0</v>
      </c>
    </row>
    <row r="5727" spans="1:7" ht="24" customHeight="1" x14ac:dyDescent="0.2">
      <c r="A5727" s="297"/>
      <c r="B5727" s="97"/>
      <c r="C5727" s="97"/>
      <c r="D5727" s="103"/>
      <c r="E5727" s="104"/>
      <c r="F5727" s="368" t="s">
        <v>31</v>
      </c>
      <c r="G5727" s="298">
        <f>SUBTOTAL(9,G5713:G5726)</f>
        <v>0</v>
      </c>
    </row>
    <row r="5728" spans="1:7" ht="24" customHeight="1" x14ac:dyDescent="0.2">
      <c r="A5728" s="297"/>
      <c r="B5728" s="97"/>
      <c r="C5728" s="366" t="s">
        <v>605</v>
      </c>
      <c r="D5728" s="103"/>
      <c r="E5728" s="104"/>
      <c r="F5728" s="105"/>
      <c r="G5728" s="299"/>
    </row>
    <row r="5729" spans="1:7" s="232" customFormat="1" ht="24" customHeight="1" x14ac:dyDescent="0.2">
      <c r="A5729" s="229" t="str">
        <f t="shared" ref="A5729:A5736" si="1718">IFERROR(VLOOKUP(C5729,Tabla_Insumos,4,FALSE),"")</f>
        <v/>
      </c>
      <c r="B5729" s="227">
        <f t="shared" ref="B5729:B5736" si="1719">IFERROR(VLOOKUP(A5729,Tabla_Indices,5,FALSE),"")</f>
        <v>0</v>
      </c>
      <c r="C5729" s="228"/>
      <c r="D5729" s="229" t="str">
        <f t="shared" ref="D5729:D5736" si="1720">IFERROR(VLOOKUP(C5729,Tabla_Insumos,2,FALSE),"")</f>
        <v/>
      </c>
      <c r="E5729" s="230"/>
      <c r="F5729" s="231">
        <f t="shared" ref="F5729:F5736" si="1721">IFERROR(VLOOKUP(C5729,Tabla_Insumos,3,FALSE),0)</f>
        <v>0</v>
      </c>
      <c r="G5729" s="296">
        <f>ROUND(E5729*F5729,2)</f>
        <v>0</v>
      </c>
    </row>
    <row r="5730" spans="1:7" s="232" customFormat="1" ht="24" customHeight="1" x14ac:dyDescent="0.2">
      <c r="A5730" s="229" t="str">
        <f t="shared" si="1718"/>
        <v/>
      </c>
      <c r="B5730" s="227">
        <f t="shared" si="1719"/>
        <v>0</v>
      </c>
      <c r="C5730" s="228"/>
      <c r="D5730" s="229" t="str">
        <f t="shared" si="1720"/>
        <v/>
      </c>
      <c r="E5730" s="230"/>
      <c r="F5730" s="231">
        <f t="shared" si="1721"/>
        <v>0</v>
      </c>
      <c r="G5730" s="296">
        <f>ROUND(E5730*F5730,2)</f>
        <v>0</v>
      </c>
    </row>
    <row r="5731" spans="1:7" s="232" customFormat="1" ht="24" customHeight="1" x14ac:dyDescent="0.2">
      <c r="A5731" s="229" t="str">
        <f t="shared" si="1718"/>
        <v/>
      </c>
      <c r="B5731" s="227">
        <f t="shared" si="1719"/>
        <v>0</v>
      </c>
      <c r="C5731" s="228"/>
      <c r="D5731" s="229" t="str">
        <f t="shared" si="1720"/>
        <v/>
      </c>
      <c r="E5731" s="230"/>
      <c r="F5731" s="231">
        <f t="shared" si="1721"/>
        <v>0</v>
      </c>
      <c r="G5731" s="296">
        <f t="shared" ref="G5731:G5736" si="1722">ROUND(E5731*F5731,2)</f>
        <v>0</v>
      </c>
    </row>
    <row r="5732" spans="1:7" s="232" customFormat="1" ht="24" customHeight="1" x14ac:dyDescent="0.2">
      <c r="A5732" s="229" t="str">
        <f t="shared" si="1718"/>
        <v/>
      </c>
      <c r="B5732" s="227">
        <f t="shared" si="1719"/>
        <v>0</v>
      </c>
      <c r="C5732" s="228"/>
      <c r="D5732" s="229" t="str">
        <f t="shared" si="1720"/>
        <v/>
      </c>
      <c r="E5732" s="230"/>
      <c r="F5732" s="231">
        <f t="shared" si="1721"/>
        <v>0</v>
      </c>
      <c r="G5732" s="296">
        <f t="shared" si="1722"/>
        <v>0</v>
      </c>
    </row>
    <row r="5733" spans="1:7" s="232" customFormat="1" ht="24" customHeight="1" x14ac:dyDescent="0.2">
      <c r="A5733" s="229" t="str">
        <f t="shared" si="1718"/>
        <v/>
      </c>
      <c r="B5733" s="227">
        <f t="shared" si="1719"/>
        <v>0</v>
      </c>
      <c r="C5733" s="228"/>
      <c r="D5733" s="229" t="str">
        <f t="shared" si="1720"/>
        <v/>
      </c>
      <c r="E5733" s="230"/>
      <c r="F5733" s="231">
        <f t="shared" si="1721"/>
        <v>0</v>
      </c>
      <c r="G5733" s="296">
        <f t="shared" si="1722"/>
        <v>0</v>
      </c>
    </row>
    <row r="5734" spans="1:7" s="232" customFormat="1" ht="24" customHeight="1" x14ac:dyDescent="0.2">
      <c r="A5734" s="229" t="str">
        <f t="shared" si="1718"/>
        <v/>
      </c>
      <c r="B5734" s="227">
        <f t="shared" si="1719"/>
        <v>0</v>
      </c>
      <c r="C5734" s="228"/>
      <c r="D5734" s="229" t="str">
        <f t="shared" si="1720"/>
        <v/>
      </c>
      <c r="E5734" s="230"/>
      <c r="F5734" s="231">
        <f t="shared" si="1721"/>
        <v>0</v>
      </c>
      <c r="G5734" s="296">
        <f t="shared" si="1722"/>
        <v>0</v>
      </c>
    </row>
    <row r="5735" spans="1:7" s="232" customFormat="1" ht="24" customHeight="1" x14ac:dyDescent="0.2">
      <c r="A5735" s="229" t="str">
        <f t="shared" si="1718"/>
        <v/>
      </c>
      <c r="B5735" s="227">
        <f t="shared" si="1719"/>
        <v>0</v>
      </c>
      <c r="C5735" s="228"/>
      <c r="D5735" s="229" t="str">
        <f t="shared" si="1720"/>
        <v/>
      </c>
      <c r="E5735" s="230"/>
      <c r="F5735" s="231">
        <f t="shared" si="1721"/>
        <v>0</v>
      </c>
      <c r="G5735" s="296">
        <f t="shared" si="1722"/>
        <v>0</v>
      </c>
    </row>
    <row r="5736" spans="1:7" s="232" customFormat="1" ht="24" customHeight="1" x14ac:dyDescent="0.2">
      <c r="A5736" s="229" t="str">
        <f t="shared" si="1718"/>
        <v/>
      </c>
      <c r="B5736" s="227">
        <f t="shared" si="1719"/>
        <v>0</v>
      </c>
      <c r="C5736" s="228"/>
      <c r="D5736" s="229" t="str">
        <f t="shared" si="1720"/>
        <v/>
      </c>
      <c r="E5736" s="230"/>
      <c r="F5736" s="231">
        <f t="shared" si="1721"/>
        <v>0</v>
      </c>
      <c r="G5736" s="296">
        <f t="shared" si="1722"/>
        <v>0</v>
      </c>
    </row>
    <row r="5737" spans="1:7" ht="24" customHeight="1" x14ac:dyDescent="0.2">
      <c r="A5737" s="297"/>
      <c r="B5737" s="97"/>
      <c r="C5737" s="97"/>
      <c r="D5737" s="103"/>
      <c r="E5737" s="104"/>
      <c r="F5737" s="368" t="s">
        <v>32</v>
      </c>
      <c r="G5737" s="298">
        <f>SUBTOTAL(9,G5729:G5736)</f>
        <v>0</v>
      </c>
    </row>
    <row r="5738" spans="1:7" ht="24" customHeight="1" x14ac:dyDescent="0.2">
      <c r="A5738" s="297"/>
      <c r="B5738" s="97"/>
      <c r="C5738" s="366" t="s">
        <v>606</v>
      </c>
      <c r="D5738" s="103"/>
      <c r="E5738" s="104"/>
      <c r="F5738" s="105"/>
      <c r="G5738" s="299"/>
    </row>
    <row r="5739" spans="1:7" s="232" customFormat="1" ht="24" customHeight="1" x14ac:dyDescent="0.2">
      <c r="A5739" s="229" t="str">
        <f t="shared" ref="A5739:A5747" si="1723">IFERROR(VLOOKUP(C5739,Tabla_Insumos,4,FALSE),"")</f>
        <v/>
      </c>
      <c r="B5739" s="227" t="str">
        <f t="shared" ref="B5739:B5747" si="1724">IFERROR(VLOOKUP(C5739,Tabla_Insumos,5,FALSE),"")</f>
        <v/>
      </c>
      <c r="C5739" s="228"/>
      <c r="D5739" s="229" t="str">
        <f t="shared" ref="D5739:D5747" si="1725">IFERROR(VLOOKUP(C5739,Tabla_Insumos,2,FALSE),"")</f>
        <v/>
      </c>
      <c r="E5739" s="230"/>
      <c r="F5739" s="231">
        <f t="shared" ref="F5739:F5747" si="1726">IFERROR(VLOOKUP(C5739,Tabla_Insumos,3,FALSE),0)</f>
        <v>0</v>
      </c>
      <c r="G5739" s="296">
        <f t="shared" ref="G5739:G5747" si="1727">ROUND(E5739*F5739,2)</f>
        <v>0</v>
      </c>
    </row>
    <row r="5740" spans="1:7" s="232" customFormat="1" ht="24" customHeight="1" x14ac:dyDescent="0.2">
      <c r="A5740" s="229" t="str">
        <f t="shared" si="1723"/>
        <v/>
      </c>
      <c r="B5740" s="227" t="str">
        <f t="shared" si="1724"/>
        <v/>
      </c>
      <c r="C5740" s="228"/>
      <c r="D5740" s="229" t="str">
        <f t="shared" si="1725"/>
        <v/>
      </c>
      <c r="E5740" s="230"/>
      <c r="F5740" s="231">
        <f t="shared" si="1726"/>
        <v>0</v>
      </c>
      <c r="G5740" s="296">
        <f t="shared" si="1727"/>
        <v>0</v>
      </c>
    </row>
    <row r="5741" spans="1:7" s="232" customFormat="1" ht="24" customHeight="1" x14ac:dyDescent="0.2">
      <c r="A5741" s="229" t="str">
        <f t="shared" si="1723"/>
        <v/>
      </c>
      <c r="B5741" s="227" t="str">
        <f t="shared" si="1724"/>
        <v/>
      </c>
      <c r="C5741" s="228"/>
      <c r="D5741" s="229" t="str">
        <f t="shared" si="1725"/>
        <v/>
      </c>
      <c r="E5741" s="230"/>
      <c r="F5741" s="231">
        <f t="shared" si="1726"/>
        <v>0</v>
      </c>
      <c r="G5741" s="296">
        <f t="shared" si="1727"/>
        <v>0</v>
      </c>
    </row>
    <row r="5742" spans="1:7" s="232" customFormat="1" ht="24" customHeight="1" x14ac:dyDescent="0.2">
      <c r="A5742" s="229" t="str">
        <f t="shared" si="1723"/>
        <v/>
      </c>
      <c r="B5742" s="227" t="str">
        <f t="shared" si="1724"/>
        <v/>
      </c>
      <c r="C5742" s="228"/>
      <c r="D5742" s="229" t="str">
        <f t="shared" si="1725"/>
        <v/>
      </c>
      <c r="E5742" s="230"/>
      <c r="F5742" s="231">
        <f t="shared" si="1726"/>
        <v>0</v>
      </c>
      <c r="G5742" s="296">
        <f t="shared" si="1727"/>
        <v>0</v>
      </c>
    </row>
    <row r="5743" spans="1:7" s="232" customFormat="1" ht="24" customHeight="1" x14ac:dyDescent="0.2">
      <c r="A5743" s="229" t="str">
        <f t="shared" si="1723"/>
        <v/>
      </c>
      <c r="B5743" s="227" t="str">
        <f t="shared" si="1724"/>
        <v/>
      </c>
      <c r="C5743" s="228"/>
      <c r="D5743" s="229" t="str">
        <f t="shared" si="1725"/>
        <v/>
      </c>
      <c r="E5743" s="230"/>
      <c r="F5743" s="231">
        <f t="shared" si="1726"/>
        <v>0</v>
      </c>
      <c r="G5743" s="296">
        <f t="shared" si="1727"/>
        <v>0</v>
      </c>
    </row>
    <row r="5744" spans="1:7" s="232" customFormat="1" ht="24" customHeight="1" x14ac:dyDescent="0.2">
      <c r="A5744" s="229" t="str">
        <f t="shared" si="1723"/>
        <v/>
      </c>
      <c r="B5744" s="227" t="str">
        <f t="shared" si="1724"/>
        <v/>
      </c>
      <c r="C5744" s="228"/>
      <c r="D5744" s="229" t="str">
        <f t="shared" si="1725"/>
        <v/>
      </c>
      <c r="E5744" s="230"/>
      <c r="F5744" s="231">
        <f t="shared" si="1726"/>
        <v>0</v>
      </c>
      <c r="G5744" s="296">
        <f t="shared" si="1727"/>
        <v>0</v>
      </c>
    </row>
    <row r="5745" spans="1:7" s="232" customFormat="1" ht="24" customHeight="1" x14ac:dyDescent="0.2">
      <c r="A5745" s="229" t="str">
        <f t="shared" si="1723"/>
        <v/>
      </c>
      <c r="B5745" s="227" t="str">
        <f t="shared" si="1724"/>
        <v/>
      </c>
      <c r="C5745" s="228"/>
      <c r="D5745" s="229" t="str">
        <f t="shared" si="1725"/>
        <v/>
      </c>
      <c r="E5745" s="230"/>
      <c r="F5745" s="231">
        <f t="shared" si="1726"/>
        <v>0</v>
      </c>
      <c r="G5745" s="296">
        <f t="shared" si="1727"/>
        <v>0</v>
      </c>
    </row>
    <row r="5746" spans="1:7" s="232" customFormat="1" ht="24" customHeight="1" x14ac:dyDescent="0.2">
      <c r="A5746" s="229" t="str">
        <f t="shared" si="1723"/>
        <v/>
      </c>
      <c r="B5746" s="227" t="str">
        <f t="shared" si="1724"/>
        <v/>
      </c>
      <c r="C5746" s="228"/>
      <c r="D5746" s="229" t="str">
        <f t="shared" si="1725"/>
        <v/>
      </c>
      <c r="E5746" s="230"/>
      <c r="F5746" s="231">
        <f t="shared" si="1726"/>
        <v>0</v>
      </c>
      <c r="G5746" s="296">
        <f t="shared" si="1727"/>
        <v>0</v>
      </c>
    </row>
    <row r="5747" spans="1:7" s="232" customFormat="1" ht="24" customHeight="1" x14ac:dyDescent="0.2">
      <c r="A5747" s="229" t="str">
        <f t="shared" si="1723"/>
        <v/>
      </c>
      <c r="B5747" s="227" t="str">
        <f t="shared" si="1724"/>
        <v/>
      </c>
      <c r="C5747" s="228"/>
      <c r="D5747" s="229" t="str">
        <f t="shared" si="1725"/>
        <v/>
      </c>
      <c r="E5747" s="230"/>
      <c r="F5747" s="231">
        <f t="shared" si="1726"/>
        <v>0</v>
      </c>
      <c r="G5747" s="296">
        <f t="shared" si="1727"/>
        <v>0</v>
      </c>
    </row>
    <row r="5748" spans="1:7" ht="24" customHeight="1" x14ac:dyDescent="0.2">
      <c r="A5748" s="300"/>
      <c r="B5748" s="103"/>
      <c r="C5748" s="97"/>
      <c r="D5748" s="103"/>
      <c r="E5748" s="104"/>
      <c r="F5748" s="368" t="s">
        <v>33</v>
      </c>
      <c r="G5748" s="298">
        <f>SUBTOTAL(9,G5739:G5747)</f>
        <v>0</v>
      </c>
    </row>
    <row r="5749" spans="1:7" ht="24" customHeight="1" x14ac:dyDescent="0.2">
      <c r="A5749" s="301"/>
      <c r="B5749" s="103"/>
      <c r="C5749" s="97"/>
      <c r="D5749" s="103"/>
      <c r="E5749" s="104"/>
      <c r="F5749" s="105"/>
      <c r="G5749" s="299"/>
    </row>
    <row r="5750" spans="1:7" ht="24" customHeight="1" x14ac:dyDescent="0.2">
      <c r="A5750" s="302" t="str">
        <f>B5708</f>
        <v/>
      </c>
      <c r="B5750" s="303" t="str">
        <f>C5708</f>
        <v/>
      </c>
      <c r="C5750" s="111"/>
      <c r="D5750" s="111" t="s">
        <v>34</v>
      </c>
      <c r="E5750" s="112"/>
      <c r="F5750" s="305" t="s">
        <v>35</v>
      </c>
      <c r="G5750" s="304">
        <f>SUBTOTAL(9,G5713:G5749)</f>
        <v>0</v>
      </c>
    </row>
    <row r="5752" spans="1:7" ht="24" customHeight="1" x14ac:dyDescent="0.2">
      <c r="A5752" s="284" t="s">
        <v>37</v>
      </c>
      <c r="B5752" s="285"/>
      <c r="C5752" s="285"/>
      <c r="D5752" s="285"/>
      <c r="E5752" s="285"/>
      <c r="F5752" s="285"/>
      <c r="G5752" s="286"/>
    </row>
    <row r="5753" spans="1:7" ht="24" customHeight="1" x14ac:dyDescent="0.2">
      <c r="A5753" s="287" t="s">
        <v>602</v>
      </c>
      <c r="B5753" s="99" t="str">
        <f>Comitente</f>
        <v>DIRECCION PROVINCIAL REDES DE GAS</v>
      </c>
      <c r="C5753" s="94"/>
      <c r="D5753" s="100"/>
      <c r="E5753" s="100"/>
      <c r="F5753" s="101"/>
      <c r="G5753" s="288"/>
    </row>
    <row r="5754" spans="1:7" ht="24" customHeight="1" x14ac:dyDescent="0.2">
      <c r="A5754" s="287" t="s">
        <v>603</v>
      </c>
      <c r="B5754" s="99">
        <f>Contratista</f>
        <v>0</v>
      </c>
      <c r="C5754" s="95"/>
      <c r="D5754" s="95"/>
      <c r="E5754" s="95"/>
      <c r="F5754" s="102"/>
      <c r="G5754" s="289"/>
    </row>
    <row r="5755" spans="1:7" ht="24" customHeight="1" x14ac:dyDescent="0.2">
      <c r="A5755" s="287" t="s">
        <v>24</v>
      </c>
      <c r="B5755" s="99" t="str">
        <f>Obra</f>
        <v>“SERVICIO de MANTENIMIENTO de las INSTALACIONES de GAS en los ESTABLECIMIENTOS EDUCATIVOS”</v>
      </c>
      <c r="C5755" s="95"/>
      <c r="D5755" s="95"/>
      <c r="E5755" s="95"/>
      <c r="F5755" s="102" t="s">
        <v>38</v>
      </c>
      <c r="G5755" s="290">
        <f>Fecha_Base</f>
        <v>0</v>
      </c>
    </row>
    <row r="5756" spans="1:7" ht="24" customHeight="1" x14ac:dyDescent="0.2">
      <c r="A5756" s="291" t="s">
        <v>601</v>
      </c>
      <c r="B5756" s="96" t="str">
        <f>Ubicación</f>
        <v>DEPARTAMENTO JACHAL A</v>
      </c>
      <c r="C5756" s="96"/>
      <c r="D5756" s="103"/>
      <c r="E5756" s="104"/>
      <c r="F5756" s="105"/>
      <c r="G5756" s="292"/>
    </row>
    <row r="5757" spans="1:7" ht="24" customHeight="1" x14ac:dyDescent="0.2">
      <c r="A5757" s="291" t="s">
        <v>39</v>
      </c>
      <c r="B5757" s="106" t="str">
        <f>IFERROR(VALUE(LEFT(B5758,FIND(".",B5758)-1)),"")</f>
        <v/>
      </c>
      <c r="C5757" s="97" t="str">
        <f>IFERROR(VLOOKUP(B5757,Tabla_CyP,2,FALSE),"")</f>
        <v/>
      </c>
      <c r="D5757" s="97"/>
      <c r="E5757" s="104"/>
      <c r="F5757" s="105"/>
      <c r="G5757" s="292"/>
    </row>
    <row r="5758" spans="1:7" ht="24" customHeight="1" x14ac:dyDescent="0.2">
      <c r="A5758" s="291" t="s">
        <v>25</v>
      </c>
      <c r="B5758" s="107" t="str">
        <f>IFERROR(VLOOKUP(COUNTIF($A$1:A5758,"ANALISIS DE PRECIOS"),Tabla_NumeroItem,2,FALSE),"")</f>
        <v/>
      </c>
      <c r="C5758" s="97" t="str">
        <f>IFERROR(VLOOKUP(B5758,Tabla_CyP,2,FALSE),"")</f>
        <v/>
      </c>
      <c r="D5758" s="103"/>
      <c r="E5758" s="104"/>
      <c r="F5758" s="102" t="s">
        <v>26</v>
      </c>
      <c r="G5758" s="293" t="str">
        <f>IFERROR(VLOOKUP(B5758,Tabla_CyP,4,FALSE),"")</f>
        <v/>
      </c>
    </row>
    <row r="5759" spans="1:7" ht="24" customHeight="1" x14ac:dyDescent="0.2">
      <c r="A5759" s="291"/>
      <c r="B5759" s="96"/>
      <c r="C5759" s="97"/>
      <c r="D5759" s="103"/>
      <c r="E5759" s="104"/>
      <c r="F5759" s="105"/>
      <c r="G5759" s="292"/>
    </row>
    <row r="5760" spans="1:7" ht="24" customHeight="1" x14ac:dyDescent="0.2">
      <c r="A5760" s="389" t="s">
        <v>507</v>
      </c>
      <c r="B5760" s="390"/>
      <c r="C5760" s="391" t="s">
        <v>0</v>
      </c>
      <c r="D5760" s="391" t="s">
        <v>27</v>
      </c>
      <c r="E5760" s="393" t="s">
        <v>28</v>
      </c>
      <c r="F5760" s="387" t="s">
        <v>29</v>
      </c>
      <c r="G5760" s="387" t="s">
        <v>30</v>
      </c>
    </row>
    <row r="5761" spans="1:123" s="109" customFormat="1" ht="24" customHeight="1" x14ac:dyDescent="0.2">
      <c r="A5761" s="108" t="s">
        <v>508</v>
      </c>
      <c r="B5761" s="108" t="s">
        <v>509</v>
      </c>
      <c r="C5761" s="392"/>
      <c r="D5761" s="392"/>
      <c r="E5761" s="394"/>
      <c r="F5761" s="388"/>
      <c r="G5761" s="388"/>
      <c r="H5761" s="233"/>
      <c r="I5761" s="233"/>
      <c r="J5761" s="233"/>
      <c r="K5761" s="233"/>
      <c r="L5761" s="233"/>
      <c r="M5761" s="233"/>
      <c r="N5761" s="233"/>
      <c r="O5761" s="233"/>
      <c r="P5761" s="233"/>
      <c r="Q5761" s="233"/>
      <c r="R5761" s="233"/>
      <c r="S5761" s="233"/>
      <c r="T5761" s="233"/>
      <c r="U5761" s="233"/>
      <c r="V5761" s="233"/>
      <c r="W5761" s="233"/>
      <c r="X5761" s="233"/>
      <c r="Y5761" s="233"/>
      <c r="Z5761" s="233"/>
      <c r="AA5761" s="233"/>
      <c r="AB5761" s="233"/>
      <c r="AC5761" s="233"/>
      <c r="AD5761" s="233"/>
      <c r="AE5761" s="233"/>
      <c r="AF5761" s="233"/>
      <c r="AG5761" s="233"/>
      <c r="AH5761" s="233"/>
      <c r="AI5761" s="233"/>
      <c r="AJ5761" s="233"/>
      <c r="AK5761" s="233"/>
      <c r="AL5761" s="233"/>
      <c r="AM5761" s="233"/>
      <c r="AN5761" s="233"/>
      <c r="AO5761" s="233"/>
      <c r="AP5761" s="233"/>
      <c r="AQ5761" s="233"/>
      <c r="AR5761" s="233"/>
      <c r="AS5761" s="233"/>
      <c r="AT5761" s="233"/>
      <c r="AU5761" s="233"/>
      <c r="AV5761" s="233"/>
      <c r="AW5761" s="233"/>
      <c r="AX5761" s="233"/>
      <c r="AY5761" s="233"/>
      <c r="AZ5761" s="233"/>
      <c r="BA5761" s="233"/>
      <c r="BB5761" s="233"/>
      <c r="BC5761" s="233"/>
      <c r="BD5761" s="233"/>
      <c r="BE5761" s="233"/>
      <c r="BF5761" s="233"/>
      <c r="BG5761" s="233"/>
      <c r="BH5761" s="233"/>
      <c r="BI5761" s="233"/>
      <c r="BJ5761" s="233"/>
      <c r="BK5761" s="233"/>
      <c r="BL5761" s="233"/>
      <c r="BM5761" s="233"/>
      <c r="BN5761" s="233"/>
      <c r="BO5761" s="233"/>
      <c r="BP5761" s="233"/>
      <c r="BQ5761" s="233"/>
      <c r="BR5761" s="233"/>
      <c r="BS5761" s="233"/>
      <c r="BT5761" s="233"/>
      <c r="BU5761" s="233"/>
      <c r="BV5761" s="233"/>
      <c r="BW5761" s="233"/>
      <c r="BX5761" s="233"/>
      <c r="BY5761" s="233"/>
      <c r="BZ5761" s="233"/>
      <c r="CA5761" s="233"/>
      <c r="CB5761" s="233"/>
      <c r="CC5761" s="233"/>
      <c r="CD5761" s="233"/>
      <c r="CE5761" s="233"/>
      <c r="CF5761" s="233"/>
      <c r="CG5761" s="233"/>
      <c r="CH5761" s="233"/>
      <c r="CI5761" s="233"/>
      <c r="CJ5761" s="233"/>
      <c r="CK5761" s="233"/>
      <c r="CL5761" s="233"/>
      <c r="CM5761" s="233"/>
      <c r="CN5761" s="233"/>
      <c r="CO5761" s="233"/>
      <c r="CP5761" s="233"/>
      <c r="CQ5761" s="233"/>
      <c r="CR5761" s="233"/>
      <c r="CS5761" s="233"/>
      <c r="CT5761" s="233"/>
      <c r="CU5761" s="233"/>
      <c r="CV5761" s="233"/>
      <c r="CW5761" s="233"/>
      <c r="CX5761" s="233"/>
      <c r="CY5761" s="233"/>
      <c r="CZ5761" s="233"/>
      <c r="DA5761" s="233"/>
      <c r="DB5761" s="233"/>
      <c r="DC5761" s="233"/>
      <c r="DD5761" s="233"/>
      <c r="DE5761" s="233"/>
      <c r="DF5761" s="233"/>
      <c r="DG5761" s="233"/>
      <c r="DH5761" s="233"/>
      <c r="DI5761" s="233"/>
      <c r="DJ5761" s="233"/>
      <c r="DK5761" s="233"/>
      <c r="DL5761" s="233"/>
      <c r="DM5761" s="233"/>
      <c r="DN5761" s="233"/>
      <c r="DO5761" s="233"/>
      <c r="DP5761" s="233"/>
      <c r="DQ5761" s="233"/>
      <c r="DR5761" s="233"/>
      <c r="DS5761" s="233"/>
    </row>
    <row r="5762" spans="1:123" ht="24" customHeight="1" x14ac:dyDescent="0.2">
      <c r="A5762" s="369"/>
      <c r="B5762" s="110"/>
      <c r="C5762" s="367" t="s">
        <v>604</v>
      </c>
      <c r="D5762" s="111"/>
      <c r="E5762" s="112"/>
      <c r="F5762" s="113"/>
      <c r="G5762" s="295"/>
    </row>
    <row r="5763" spans="1:123" s="232" customFormat="1" ht="24" customHeight="1" x14ac:dyDescent="0.2">
      <c r="A5763" s="229" t="str">
        <f t="shared" ref="A5763:A5776" si="1728">IFERROR(VLOOKUP(C5763,Tabla_Insumos,4,FALSE),"")</f>
        <v/>
      </c>
      <c r="B5763" s="227" t="str">
        <f t="shared" ref="B5763:B5776" si="1729">IFERROR(VLOOKUP(C5763,Tabla_Insumos,5,FALSE),"")</f>
        <v/>
      </c>
      <c r="C5763" s="228"/>
      <c r="D5763" s="229" t="str">
        <f t="shared" ref="D5763:D5776" si="1730">IFERROR(VLOOKUP(C5763,Tabla_Insumos,2,FALSE),"")</f>
        <v/>
      </c>
      <c r="E5763" s="230"/>
      <c r="F5763" s="231">
        <f t="shared" ref="F5763:F5776" si="1731">IFERROR(VLOOKUP(C5763,Tabla_Insumos,3,FALSE),0)</f>
        <v>0</v>
      </c>
      <c r="G5763" s="296">
        <f>ROUND(E5763*F5763,2)</f>
        <v>0</v>
      </c>
    </row>
    <row r="5764" spans="1:123" s="232" customFormat="1" ht="24" customHeight="1" x14ac:dyDescent="0.2">
      <c r="A5764" s="229" t="str">
        <f t="shared" si="1728"/>
        <v/>
      </c>
      <c r="B5764" s="227" t="str">
        <f t="shared" si="1729"/>
        <v/>
      </c>
      <c r="C5764" s="228"/>
      <c r="D5764" s="229" t="str">
        <f t="shared" si="1730"/>
        <v/>
      </c>
      <c r="E5764" s="230"/>
      <c r="F5764" s="231">
        <f t="shared" si="1731"/>
        <v>0</v>
      </c>
      <c r="G5764" s="296">
        <f t="shared" ref="G5764:G5776" si="1732">ROUND(E5764*F5764,2)</f>
        <v>0</v>
      </c>
    </row>
    <row r="5765" spans="1:123" s="232" customFormat="1" ht="24" customHeight="1" x14ac:dyDescent="0.2">
      <c r="A5765" s="229" t="str">
        <f t="shared" si="1728"/>
        <v/>
      </c>
      <c r="B5765" s="227" t="str">
        <f t="shared" si="1729"/>
        <v/>
      </c>
      <c r="C5765" s="228"/>
      <c r="D5765" s="229" t="str">
        <f t="shared" si="1730"/>
        <v/>
      </c>
      <c r="E5765" s="230"/>
      <c r="F5765" s="231">
        <f t="shared" si="1731"/>
        <v>0</v>
      </c>
      <c r="G5765" s="296">
        <f t="shared" si="1732"/>
        <v>0</v>
      </c>
    </row>
    <row r="5766" spans="1:123" s="232" customFormat="1" ht="24" customHeight="1" x14ac:dyDescent="0.2">
      <c r="A5766" s="229" t="str">
        <f t="shared" si="1728"/>
        <v/>
      </c>
      <c r="B5766" s="227" t="str">
        <f t="shared" si="1729"/>
        <v/>
      </c>
      <c r="C5766" s="228"/>
      <c r="D5766" s="229" t="str">
        <f t="shared" si="1730"/>
        <v/>
      </c>
      <c r="E5766" s="230"/>
      <c r="F5766" s="231">
        <f t="shared" si="1731"/>
        <v>0</v>
      </c>
      <c r="G5766" s="296">
        <f t="shared" si="1732"/>
        <v>0</v>
      </c>
    </row>
    <row r="5767" spans="1:123" s="232" customFormat="1" ht="24" customHeight="1" x14ac:dyDescent="0.2">
      <c r="A5767" s="229" t="str">
        <f t="shared" si="1728"/>
        <v/>
      </c>
      <c r="B5767" s="227" t="str">
        <f t="shared" si="1729"/>
        <v/>
      </c>
      <c r="C5767" s="228"/>
      <c r="D5767" s="229" t="str">
        <f t="shared" si="1730"/>
        <v/>
      </c>
      <c r="E5767" s="230"/>
      <c r="F5767" s="231">
        <f t="shared" si="1731"/>
        <v>0</v>
      </c>
      <c r="G5767" s="296">
        <f t="shared" si="1732"/>
        <v>0</v>
      </c>
    </row>
    <row r="5768" spans="1:123" s="232" customFormat="1" ht="24" customHeight="1" x14ac:dyDescent="0.2">
      <c r="A5768" s="229" t="str">
        <f t="shared" si="1728"/>
        <v/>
      </c>
      <c r="B5768" s="227" t="str">
        <f t="shared" si="1729"/>
        <v/>
      </c>
      <c r="C5768" s="228"/>
      <c r="D5768" s="229" t="str">
        <f t="shared" si="1730"/>
        <v/>
      </c>
      <c r="E5768" s="230"/>
      <c r="F5768" s="231">
        <f t="shared" si="1731"/>
        <v>0</v>
      </c>
      <c r="G5768" s="296">
        <f t="shared" si="1732"/>
        <v>0</v>
      </c>
    </row>
    <row r="5769" spans="1:123" s="232" customFormat="1" ht="24" customHeight="1" x14ac:dyDescent="0.2">
      <c r="A5769" s="229" t="str">
        <f t="shared" si="1728"/>
        <v/>
      </c>
      <c r="B5769" s="227" t="str">
        <f t="shared" si="1729"/>
        <v/>
      </c>
      <c r="C5769" s="228"/>
      <c r="D5769" s="229" t="str">
        <f t="shared" si="1730"/>
        <v/>
      </c>
      <c r="E5769" s="230"/>
      <c r="F5769" s="231">
        <f t="shared" si="1731"/>
        <v>0</v>
      </c>
      <c r="G5769" s="296">
        <f t="shared" si="1732"/>
        <v>0</v>
      </c>
    </row>
    <row r="5770" spans="1:123" s="232" customFormat="1" ht="24" customHeight="1" x14ac:dyDescent="0.2">
      <c r="A5770" s="229" t="str">
        <f t="shared" si="1728"/>
        <v/>
      </c>
      <c r="B5770" s="227" t="str">
        <f t="shared" si="1729"/>
        <v/>
      </c>
      <c r="C5770" s="228"/>
      <c r="D5770" s="229" t="str">
        <f t="shared" si="1730"/>
        <v/>
      </c>
      <c r="E5770" s="230"/>
      <c r="F5770" s="231">
        <f t="shared" si="1731"/>
        <v>0</v>
      </c>
      <c r="G5770" s="296">
        <f t="shared" si="1732"/>
        <v>0</v>
      </c>
    </row>
    <row r="5771" spans="1:123" s="232" customFormat="1" ht="24" customHeight="1" x14ac:dyDescent="0.2">
      <c r="A5771" s="229" t="str">
        <f t="shared" si="1728"/>
        <v/>
      </c>
      <c r="B5771" s="227" t="str">
        <f t="shared" si="1729"/>
        <v/>
      </c>
      <c r="C5771" s="228"/>
      <c r="D5771" s="229" t="str">
        <f t="shared" si="1730"/>
        <v/>
      </c>
      <c r="E5771" s="230"/>
      <c r="F5771" s="231">
        <f t="shared" si="1731"/>
        <v>0</v>
      </c>
      <c r="G5771" s="296">
        <f t="shared" si="1732"/>
        <v>0</v>
      </c>
    </row>
    <row r="5772" spans="1:123" s="232" customFormat="1" ht="24" customHeight="1" x14ac:dyDescent="0.2">
      <c r="A5772" s="229" t="str">
        <f t="shared" si="1728"/>
        <v/>
      </c>
      <c r="B5772" s="227" t="str">
        <f t="shared" si="1729"/>
        <v/>
      </c>
      <c r="C5772" s="228"/>
      <c r="D5772" s="229" t="str">
        <f t="shared" si="1730"/>
        <v/>
      </c>
      <c r="E5772" s="230"/>
      <c r="F5772" s="231">
        <f t="shared" si="1731"/>
        <v>0</v>
      </c>
      <c r="G5772" s="296">
        <f t="shared" si="1732"/>
        <v>0</v>
      </c>
    </row>
    <row r="5773" spans="1:123" s="232" customFormat="1" ht="24" customHeight="1" x14ac:dyDescent="0.2">
      <c r="A5773" s="229" t="str">
        <f t="shared" si="1728"/>
        <v/>
      </c>
      <c r="B5773" s="227" t="str">
        <f t="shared" si="1729"/>
        <v/>
      </c>
      <c r="C5773" s="228"/>
      <c r="D5773" s="229" t="str">
        <f t="shared" si="1730"/>
        <v/>
      </c>
      <c r="E5773" s="230"/>
      <c r="F5773" s="231">
        <f t="shared" si="1731"/>
        <v>0</v>
      </c>
      <c r="G5773" s="296">
        <f t="shared" si="1732"/>
        <v>0</v>
      </c>
    </row>
    <row r="5774" spans="1:123" s="232" customFormat="1" ht="24" customHeight="1" x14ac:dyDescent="0.2">
      <c r="A5774" s="229" t="str">
        <f t="shared" si="1728"/>
        <v/>
      </c>
      <c r="B5774" s="227" t="str">
        <f t="shared" si="1729"/>
        <v/>
      </c>
      <c r="C5774" s="228"/>
      <c r="D5774" s="229" t="str">
        <f t="shared" si="1730"/>
        <v/>
      </c>
      <c r="E5774" s="230"/>
      <c r="F5774" s="231">
        <f t="shared" si="1731"/>
        <v>0</v>
      </c>
      <c r="G5774" s="296">
        <f t="shared" si="1732"/>
        <v>0</v>
      </c>
    </row>
    <row r="5775" spans="1:123" s="232" customFormat="1" ht="24" customHeight="1" x14ac:dyDescent="0.2">
      <c r="A5775" s="229" t="str">
        <f t="shared" si="1728"/>
        <v/>
      </c>
      <c r="B5775" s="227" t="str">
        <f t="shared" si="1729"/>
        <v/>
      </c>
      <c r="C5775" s="228"/>
      <c r="D5775" s="229" t="str">
        <f t="shared" si="1730"/>
        <v/>
      </c>
      <c r="E5775" s="230"/>
      <c r="F5775" s="231">
        <f t="shared" si="1731"/>
        <v>0</v>
      </c>
      <c r="G5775" s="296">
        <f t="shared" si="1732"/>
        <v>0</v>
      </c>
    </row>
    <row r="5776" spans="1:123" s="232" customFormat="1" ht="24" customHeight="1" x14ac:dyDescent="0.2">
      <c r="A5776" s="229" t="str">
        <f t="shared" si="1728"/>
        <v/>
      </c>
      <c r="B5776" s="227" t="str">
        <f t="shared" si="1729"/>
        <v/>
      </c>
      <c r="C5776" s="228"/>
      <c r="D5776" s="229" t="str">
        <f t="shared" si="1730"/>
        <v/>
      </c>
      <c r="E5776" s="230"/>
      <c r="F5776" s="231">
        <f t="shared" si="1731"/>
        <v>0</v>
      </c>
      <c r="G5776" s="296">
        <f t="shared" si="1732"/>
        <v>0</v>
      </c>
    </row>
    <row r="5777" spans="1:7" ht="24" customHeight="1" x14ac:dyDescent="0.2">
      <c r="A5777" s="297"/>
      <c r="B5777" s="97"/>
      <c r="C5777" s="97"/>
      <c r="D5777" s="103"/>
      <c r="E5777" s="104"/>
      <c r="F5777" s="368" t="s">
        <v>31</v>
      </c>
      <c r="G5777" s="298">
        <f>SUBTOTAL(9,G5763:G5776)</f>
        <v>0</v>
      </c>
    </row>
    <row r="5778" spans="1:7" ht="24" customHeight="1" x14ac:dyDescent="0.2">
      <c r="A5778" s="297"/>
      <c r="B5778" s="97"/>
      <c r="C5778" s="366" t="s">
        <v>605</v>
      </c>
      <c r="D5778" s="103"/>
      <c r="E5778" s="104"/>
      <c r="F5778" s="105"/>
      <c r="G5778" s="299"/>
    </row>
    <row r="5779" spans="1:7" s="232" customFormat="1" ht="24" customHeight="1" x14ac:dyDescent="0.2">
      <c r="A5779" s="229" t="str">
        <f t="shared" ref="A5779:A5786" si="1733">IFERROR(VLOOKUP(C5779,Tabla_Insumos,4,FALSE),"")</f>
        <v/>
      </c>
      <c r="B5779" s="227">
        <f t="shared" ref="B5779:B5786" si="1734">IFERROR(VLOOKUP(A5779,Tabla_Indices,5,FALSE),"")</f>
        <v>0</v>
      </c>
      <c r="C5779" s="228"/>
      <c r="D5779" s="229" t="str">
        <f t="shared" ref="D5779:D5786" si="1735">IFERROR(VLOOKUP(C5779,Tabla_Insumos,2,FALSE),"")</f>
        <v/>
      </c>
      <c r="E5779" s="230"/>
      <c r="F5779" s="231">
        <f t="shared" ref="F5779:F5786" si="1736">IFERROR(VLOOKUP(C5779,Tabla_Insumos,3,FALSE),0)</f>
        <v>0</v>
      </c>
      <c r="G5779" s="296">
        <f>ROUND(E5779*F5779,2)</f>
        <v>0</v>
      </c>
    </row>
    <row r="5780" spans="1:7" s="232" customFormat="1" ht="24" customHeight="1" x14ac:dyDescent="0.2">
      <c r="A5780" s="229" t="str">
        <f t="shared" si="1733"/>
        <v/>
      </c>
      <c r="B5780" s="227">
        <f t="shared" si="1734"/>
        <v>0</v>
      </c>
      <c r="C5780" s="228"/>
      <c r="D5780" s="229" t="str">
        <f t="shared" si="1735"/>
        <v/>
      </c>
      <c r="E5780" s="230"/>
      <c r="F5780" s="231">
        <f t="shared" si="1736"/>
        <v>0</v>
      </c>
      <c r="G5780" s="296">
        <f>ROUND(E5780*F5780,2)</f>
        <v>0</v>
      </c>
    </row>
    <row r="5781" spans="1:7" s="232" customFormat="1" ht="24" customHeight="1" x14ac:dyDescent="0.2">
      <c r="A5781" s="229" t="str">
        <f t="shared" si="1733"/>
        <v/>
      </c>
      <c r="B5781" s="227">
        <f t="shared" si="1734"/>
        <v>0</v>
      </c>
      <c r="C5781" s="228"/>
      <c r="D5781" s="229" t="str">
        <f t="shared" si="1735"/>
        <v/>
      </c>
      <c r="E5781" s="230"/>
      <c r="F5781" s="231">
        <f t="shared" si="1736"/>
        <v>0</v>
      </c>
      <c r="G5781" s="296">
        <f t="shared" ref="G5781:G5786" si="1737">ROUND(E5781*F5781,2)</f>
        <v>0</v>
      </c>
    </row>
    <row r="5782" spans="1:7" s="232" customFormat="1" ht="24" customHeight="1" x14ac:dyDescent="0.2">
      <c r="A5782" s="229" t="str">
        <f t="shared" si="1733"/>
        <v/>
      </c>
      <c r="B5782" s="227">
        <f t="shared" si="1734"/>
        <v>0</v>
      </c>
      <c r="C5782" s="228"/>
      <c r="D5782" s="229" t="str">
        <f t="shared" si="1735"/>
        <v/>
      </c>
      <c r="E5782" s="230"/>
      <c r="F5782" s="231">
        <f t="shared" si="1736"/>
        <v>0</v>
      </c>
      <c r="G5782" s="296">
        <f t="shared" si="1737"/>
        <v>0</v>
      </c>
    </row>
    <row r="5783" spans="1:7" s="232" customFormat="1" ht="24" customHeight="1" x14ac:dyDescent="0.2">
      <c r="A5783" s="229" t="str">
        <f t="shared" si="1733"/>
        <v/>
      </c>
      <c r="B5783" s="227">
        <f t="shared" si="1734"/>
        <v>0</v>
      </c>
      <c r="C5783" s="228"/>
      <c r="D5783" s="229" t="str">
        <f t="shared" si="1735"/>
        <v/>
      </c>
      <c r="E5783" s="230"/>
      <c r="F5783" s="231">
        <f t="shared" si="1736"/>
        <v>0</v>
      </c>
      <c r="G5783" s="296">
        <f t="shared" si="1737"/>
        <v>0</v>
      </c>
    </row>
    <row r="5784" spans="1:7" s="232" customFormat="1" ht="24" customHeight="1" x14ac:dyDescent="0.2">
      <c r="A5784" s="229" t="str">
        <f t="shared" si="1733"/>
        <v/>
      </c>
      <c r="B5784" s="227">
        <f t="shared" si="1734"/>
        <v>0</v>
      </c>
      <c r="C5784" s="228"/>
      <c r="D5784" s="229" t="str">
        <f t="shared" si="1735"/>
        <v/>
      </c>
      <c r="E5784" s="230"/>
      <c r="F5784" s="231">
        <f t="shared" si="1736"/>
        <v>0</v>
      </c>
      <c r="G5784" s="296">
        <f t="shared" si="1737"/>
        <v>0</v>
      </c>
    </row>
    <row r="5785" spans="1:7" s="232" customFormat="1" ht="24" customHeight="1" x14ac:dyDescent="0.2">
      <c r="A5785" s="229" t="str">
        <f t="shared" si="1733"/>
        <v/>
      </c>
      <c r="B5785" s="227">
        <f t="shared" si="1734"/>
        <v>0</v>
      </c>
      <c r="C5785" s="228"/>
      <c r="D5785" s="229" t="str">
        <f t="shared" si="1735"/>
        <v/>
      </c>
      <c r="E5785" s="230"/>
      <c r="F5785" s="231">
        <f t="shared" si="1736"/>
        <v>0</v>
      </c>
      <c r="G5785" s="296">
        <f t="shared" si="1737"/>
        <v>0</v>
      </c>
    </row>
    <row r="5786" spans="1:7" s="232" customFormat="1" ht="24" customHeight="1" x14ac:dyDescent="0.2">
      <c r="A5786" s="229" t="str">
        <f t="shared" si="1733"/>
        <v/>
      </c>
      <c r="B5786" s="227">
        <f t="shared" si="1734"/>
        <v>0</v>
      </c>
      <c r="C5786" s="228"/>
      <c r="D5786" s="229" t="str">
        <f t="shared" si="1735"/>
        <v/>
      </c>
      <c r="E5786" s="230"/>
      <c r="F5786" s="231">
        <f t="shared" si="1736"/>
        <v>0</v>
      </c>
      <c r="G5786" s="296">
        <f t="shared" si="1737"/>
        <v>0</v>
      </c>
    </row>
    <row r="5787" spans="1:7" ht="24" customHeight="1" x14ac:dyDescent="0.2">
      <c r="A5787" s="297"/>
      <c r="B5787" s="97"/>
      <c r="C5787" s="97"/>
      <c r="D5787" s="103"/>
      <c r="E5787" s="104"/>
      <c r="F5787" s="368" t="s">
        <v>32</v>
      </c>
      <c r="G5787" s="298">
        <f>SUBTOTAL(9,G5779:G5786)</f>
        <v>0</v>
      </c>
    </row>
    <row r="5788" spans="1:7" ht="24" customHeight="1" x14ac:dyDescent="0.2">
      <c r="A5788" s="297"/>
      <c r="B5788" s="97"/>
      <c r="C5788" s="366" t="s">
        <v>606</v>
      </c>
      <c r="D5788" s="103"/>
      <c r="E5788" s="104"/>
      <c r="F5788" s="105"/>
      <c r="G5788" s="299"/>
    </row>
    <row r="5789" spans="1:7" s="232" customFormat="1" ht="24" customHeight="1" x14ac:dyDescent="0.2">
      <c r="A5789" s="229" t="str">
        <f t="shared" ref="A5789:A5797" si="1738">IFERROR(VLOOKUP(C5789,Tabla_Insumos,4,FALSE),"")</f>
        <v/>
      </c>
      <c r="B5789" s="227" t="str">
        <f t="shared" ref="B5789:B5797" si="1739">IFERROR(VLOOKUP(C5789,Tabla_Insumos,5,FALSE),"")</f>
        <v/>
      </c>
      <c r="C5789" s="228"/>
      <c r="D5789" s="229" t="str">
        <f t="shared" ref="D5789:D5797" si="1740">IFERROR(VLOOKUP(C5789,Tabla_Insumos,2,FALSE),"")</f>
        <v/>
      </c>
      <c r="E5789" s="230"/>
      <c r="F5789" s="231">
        <f t="shared" ref="F5789:F5797" si="1741">IFERROR(VLOOKUP(C5789,Tabla_Insumos,3,FALSE),0)</f>
        <v>0</v>
      </c>
      <c r="G5789" s="296">
        <f t="shared" ref="G5789:G5797" si="1742">ROUND(E5789*F5789,2)</f>
        <v>0</v>
      </c>
    </row>
    <row r="5790" spans="1:7" s="232" customFormat="1" ht="24" customHeight="1" x14ac:dyDescent="0.2">
      <c r="A5790" s="229" t="str">
        <f t="shared" si="1738"/>
        <v/>
      </c>
      <c r="B5790" s="227" t="str">
        <f t="shared" si="1739"/>
        <v/>
      </c>
      <c r="C5790" s="228"/>
      <c r="D5790" s="229" t="str">
        <f t="shared" si="1740"/>
        <v/>
      </c>
      <c r="E5790" s="230"/>
      <c r="F5790" s="231">
        <f t="shared" si="1741"/>
        <v>0</v>
      </c>
      <c r="G5790" s="296">
        <f t="shared" si="1742"/>
        <v>0</v>
      </c>
    </row>
    <row r="5791" spans="1:7" s="232" customFormat="1" ht="24" customHeight="1" x14ac:dyDescent="0.2">
      <c r="A5791" s="229" t="str">
        <f t="shared" si="1738"/>
        <v/>
      </c>
      <c r="B5791" s="227" t="str">
        <f t="shared" si="1739"/>
        <v/>
      </c>
      <c r="C5791" s="228"/>
      <c r="D5791" s="229" t="str">
        <f t="shared" si="1740"/>
        <v/>
      </c>
      <c r="E5791" s="230"/>
      <c r="F5791" s="231">
        <f t="shared" si="1741"/>
        <v>0</v>
      </c>
      <c r="G5791" s="296">
        <f t="shared" si="1742"/>
        <v>0</v>
      </c>
    </row>
    <row r="5792" spans="1:7" s="232" customFormat="1" ht="24" customHeight="1" x14ac:dyDescent="0.2">
      <c r="A5792" s="229" t="str">
        <f t="shared" si="1738"/>
        <v/>
      </c>
      <c r="B5792" s="227" t="str">
        <f t="shared" si="1739"/>
        <v/>
      </c>
      <c r="C5792" s="228"/>
      <c r="D5792" s="229" t="str">
        <f t="shared" si="1740"/>
        <v/>
      </c>
      <c r="E5792" s="230"/>
      <c r="F5792" s="231">
        <f t="shared" si="1741"/>
        <v>0</v>
      </c>
      <c r="G5792" s="296">
        <f t="shared" si="1742"/>
        <v>0</v>
      </c>
    </row>
    <row r="5793" spans="1:7" s="232" customFormat="1" ht="24" customHeight="1" x14ac:dyDescent="0.2">
      <c r="A5793" s="229" t="str">
        <f t="shared" si="1738"/>
        <v/>
      </c>
      <c r="B5793" s="227" t="str">
        <f t="shared" si="1739"/>
        <v/>
      </c>
      <c r="C5793" s="228"/>
      <c r="D5793" s="229" t="str">
        <f t="shared" si="1740"/>
        <v/>
      </c>
      <c r="E5793" s="230"/>
      <c r="F5793" s="231">
        <f t="shared" si="1741"/>
        <v>0</v>
      </c>
      <c r="G5793" s="296">
        <f t="shared" si="1742"/>
        <v>0</v>
      </c>
    </row>
    <row r="5794" spans="1:7" s="232" customFormat="1" ht="24" customHeight="1" x14ac:dyDescent="0.2">
      <c r="A5794" s="229" t="str">
        <f t="shared" si="1738"/>
        <v/>
      </c>
      <c r="B5794" s="227" t="str">
        <f t="shared" si="1739"/>
        <v/>
      </c>
      <c r="C5794" s="228"/>
      <c r="D5794" s="229" t="str">
        <f t="shared" si="1740"/>
        <v/>
      </c>
      <c r="E5794" s="230"/>
      <c r="F5794" s="231">
        <f t="shared" si="1741"/>
        <v>0</v>
      </c>
      <c r="G5794" s="296">
        <f t="shared" si="1742"/>
        <v>0</v>
      </c>
    </row>
    <row r="5795" spans="1:7" s="232" customFormat="1" ht="24" customHeight="1" x14ac:dyDescent="0.2">
      <c r="A5795" s="229" t="str">
        <f t="shared" si="1738"/>
        <v/>
      </c>
      <c r="B5795" s="227" t="str">
        <f t="shared" si="1739"/>
        <v/>
      </c>
      <c r="C5795" s="228"/>
      <c r="D5795" s="229" t="str">
        <f t="shared" si="1740"/>
        <v/>
      </c>
      <c r="E5795" s="230"/>
      <c r="F5795" s="231">
        <f t="shared" si="1741"/>
        <v>0</v>
      </c>
      <c r="G5795" s="296">
        <f t="shared" si="1742"/>
        <v>0</v>
      </c>
    </row>
    <row r="5796" spans="1:7" s="232" customFormat="1" ht="24" customHeight="1" x14ac:dyDescent="0.2">
      <c r="A5796" s="229" t="str">
        <f t="shared" si="1738"/>
        <v/>
      </c>
      <c r="B5796" s="227" t="str">
        <f t="shared" si="1739"/>
        <v/>
      </c>
      <c r="C5796" s="228"/>
      <c r="D5796" s="229" t="str">
        <f t="shared" si="1740"/>
        <v/>
      </c>
      <c r="E5796" s="230"/>
      <c r="F5796" s="231">
        <f t="shared" si="1741"/>
        <v>0</v>
      </c>
      <c r="G5796" s="296">
        <f t="shared" si="1742"/>
        <v>0</v>
      </c>
    </row>
    <row r="5797" spans="1:7" s="232" customFormat="1" ht="24" customHeight="1" x14ac:dyDescent="0.2">
      <c r="A5797" s="229" t="str">
        <f t="shared" si="1738"/>
        <v/>
      </c>
      <c r="B5797" s="227" t="str">
        <f t="shared" si="1739"/>
        <v/>
      </c>
      <c r="C5797" s="228"/>
      <c r="D5797" s="229" t="str">
        <f t="shared" si="1740"/>
        <v/>
      </c>
      <c r="E5797" s="230"/>
      <c r="F5797" s="231">
        <f t="shared" si="1741"/>
        <v>0</v>
      </c>
      <c r="G5797" s="296">
        <f t="shared" si="1742"/>
        <v>0</v>
      </c>
    </row>
    <row r="5798" spans="1:7" ht="24" customHeight="1" x14ac:dyDescent="0.2">
      <c r="A5798" s="300"/>
      <c r="B5798" s="103"/>
      <c r="C5798" s="97"/>
      <c r="D5798" s="103"/>
      <c r="E5798" s="104"/>
      <c r="F5798" s="368" t="s">
        <v>33</v>
      </c>
      <c r="G5798" s="298">
        <f>SUBTOTAL(9,G5789:G5797)</f>
        <v>0</v>
      </c>
    </row>
    <row r="5799" spans="1:7" ht="24" customHeight="1" x14ac:dyDescent="0.2">
      <c r="A5799" s="301"/>
      <c r="B5799" s="103"/>
      <c r="C5799" s="97"/>
      <c r="D5799" s="103"/>
      <c r="E5799" s="104"/>
      <c r="F5799" s="105"/>
      <c r="G5799" s="299"/>
    </row>
    <row r="5800" spans="1:7" ht="24" customHeight="1" x14ac:dyDescent="0.2">
      <c r="A5800" s="302" t="str">
        <f>B5758</f>
        <v/>
      </c>
      <c r="B5800" s="303" t="str">
        <f>C5758</f>
        <v/>
      </c>
      <c r="C5800" s="111"/>
      <c r="D5800" s="111" t="s">
        <v>34</v>
      </c>
      <c r="E5800" s="112"/>
      <c r="F5800" s="305" t="s">
        <v>35</v>
      </c>
      <c r="G5800" s="304">
        <f>SUBTOTAL(9,G5763:G5799)</f>
        <v>0</v>
      </c>
    </row>
    <row r="5802" spans="1:7" ht="24" customHeight="1" x14ac:dyDescent="0.2">
      <c r="A5802" s="284" t="s">
        <v>37</v>
      </c>
      <c r="B5802" s="285"/>
      <c r="C5802" s="285"/>
      <c r="D5802" s="285"/>
      <c r="E5802" s="285"/>
      <c r="F5802" s="285"/>
      <c r="G5802" s="286"/>
    </row>
    <row r="5803" spans="1:7" ht="24" customHeight="1" x14ac:dyDescent="0.2">
      <c r="A5803" s="287" t="s">
        <v>602</v>
      </c>
      <c r="B5803" s="99" t="str">
        <f>Comitente</f>
        <v>DIRECCION PROVINCIAL REDES DE GAS</v>
      </c>
      <c r="C5803" s="94"/>
      <c r="D5803" s="100"/>
      <c r="E5803" s="100"/>
      <c r="F5803" s="101"/>
      <c r="G5803" s="288"/>
    </row>
    <row r="5804" spans="1:7" ht="24" customHeight="1" x14ac:dyDescent="0.2">
      <c r="A5804" s="287" t="s">
        <v>603</v>
      </c>
      <c r="B5804" s="99">
        <f>Contratista</f>
        <v>0</v>
      </c>
      <c r="C5804" s="95"/>
      <c r="D5804" s="95"/>
      <c r="E5804" s="95"/>
      <c r="F5804" s="102"/>
      <c r="G5804" s="289"/>
    </row>
    <row r="5805" spans="1:7" ht="24" customHeight="1" x14ac:dyDescent="0.2">
      <c r="A5805" s="287" t="s">
        <v>24</v>
      </c>
      <c r="B5805" s="99" t="str">
        <f>Obra</f>
        <v>“SERVICIO de MANTENIMIENTO de las INSTALACIONES de GAS en los ESTABLECIMIENTOS EDUCATIVOS”</v>
      </c>
      <c r="C5805" s="95"/>
      <c r="D5805" s="95"/>
      <c r="E5805" s="95"/>
      <c r="F5805" s="102" t="s">
        <v>38</v>
      </c>
      <c r="G5805" s="290">
        <f>Fecha_Base</f>
        <v>0</v>
      </c>
    </row>
    <row r="5806" spans="1:7" ht="24" customHeight="1" x14ac:dyDescent="0.2">
      <c r="A5806" s="291" t="s">
        <v>601</v>
      </c>
      <c r="B5806" s="96" t="str">
        <f>Ubicación</f>
        <v>DEPARTAMENTO JACHAL A</v>
      </c>
      <c r="C5806" s="96"/>
      <c r="D5806" s="103"/>
      <c r="E5806" s="104"/>
      <c r="F5806" s="105"/>
      <c r="G5806" s="292"/>
    </row>
    <row r="5807" spans="1:7" ht="24" customHeight="1" x14ac:dyDescent="0.2">
      <c r="A5807" s="291" t="s">
        <v>39</v>
      </c>
      <c r="B5807" s="106" t="str">
        <f>IFERROR(VALUE(LEFT(B5808,FIND(".",B5808)-1)),"")</f>
        <v/>
      </c>
      <c r="C5807" s="97" t="str">
        <f>IFERROR(VLOOKUP(B5807,Tabla_CyP,2,FALSE),"")</f>
        <v/>
      </c>
      <c r="D5807" s="97"/>
      <c r="E5807" s="104"/>
      <c r="F5807" s="105"/>
      <c r="G5807" s="292"/>
    </row>
    <row r="5808" spans="1:7" ht="24" customHeight="1" x14ac:dyDescent="0.2">
      <c r="A5808" s="291" t="s">
        <v>25</v>
      </c>
      <c r="B5808" s="107" t="str">
        <f>IFERROR(VLOOKUP(COUNTIF($A$1:A5808,"ANALISIS DE PRECIOS"),Tabla_NumeroItem,2,FALSE),"")</f>
        <v/>
      </c>
      <c r="C5808" s="97" t="str">
        <f>IFERROR(VLOOKUP(B5808,Tabla_CyP,2,FALSE),"")</f>
        <v/>
      </c>
      <c r="D5808" s="103"/>
      <c r="E5808" s="104"/>
      <c r="F5808" s="102" t="s">
        <v>26</v>
      </c>
      <c r="G5808" s="293" t="str">
        <f>IFERROR(VLOOKUP(B5808,Tabla_CyP,4,FALSE),"")</f>
        <v/>
      </c>
    </row>
    <row r="5809" spans="1:123" ht="24" customHeight="1" x14ac:dyDescent="0.2">
      <c r="A5809" s="291"/>
      <c r="B5809" s="96"/>
      <c r="C5809" s="97"/>
      <c r="D5809" s="103"/>
      <c r="E5809" s="104"/>
      <c r="F5809" s="105"/>
      <c r="G5809" s="292"/>
    </row>
    <row r="5810" spans="1:123" ht="24" customHeight="1" x14ac:dyDescent="0.2">
      <c r="A5810" s="389" t="s">
        <v>507</v>
      </c>
      <c r="B5810" s="390"/>
      <c r="C5810" s="391" t="s">
        <v>0</v>
      </c>
      <c r="D5810" s="391" t="s">
        <v>27</v>
      </c>
      <c r="E5810" s="393" t="s">
        <v>28</v>
      </c>
      <c r="F5810" s="387" t="s">
        <v>29</v>
      </c>
      <c r="G5810" s="387" t="s">
        <v>30</v>
      </c>
    </row>
    <row r="5811" spans="1:123" s="109" customFormat="1" ht="24" customHeight="1" x14ac:dyDescent="0.2">
      <c r="A5811" s="108" t="s">
        <v>508</v>
      </c>
      <c r="B5811" s="108" t="s">
        <v>509</v>
      </c>
      <c r="C5811" s="392"/>
      <c r="D5811" s="392"/>
      <c r="E5811" s="394"/>
      <c r="F5811" s="388"/>
      <c r="G5811" s="388"/>
      <c r="H5811" s="233"/>
      <c r="I5811" s="233"/>
      <c r="J5811" s="233"/>
      <c r="K5811" s="233"/>
      <c r="L5811" s="233"/>
      <c r="M5811" s="233"/>
      <c r="N5811" s="233"/>
      <c r="O5811" s="233"/>
      <c r="P5811" s="233"/>
      <c r="Q5811" s="233"/>
      <c r="R5811" s="233"/>
      <c r="S5811" s="233"/>
      <c r="T5811" s="233"/>
      <c r="U5811" s="233"/>
      <c r="V5811" s="233"/>
      <c r="W5811" s="233"/>
      <c r="X5811" s="233"/>
      <c r="Y5811" s="233"/>
      <c r="Z5811" s="233"/>
      <c r="AA5811" s="233"/>
      <c r="AB5811" s="233"/>
      <c r="AC5811" s="233"/>
      <c r="AD5811" s="233"/>
      <c r="AE5811" s="233"/>
      <c r="AF5811" s="233"/>
      <c r="AG5811" s="233"/>
      <c r="AH5811" s="233"/>
      <c r="AI5811" s="233"/>
      <c r="AJ5811" s="233"/>
      <c r="AK5811" s="233"/>
      <c r="AL5811" s="233"/>
      <c r="AM5811" s="233"/>
      <c r="AN5811" s="233"/>
      <c r="AO5811" s="233"/>
      <c r="AP5811" s="233"/>
      <c r="AQ5811" s="233"/>
      <c r="AR5811" s="233"/>
      <c r="AS5811" s="233"/>
      <c r="AT5811" s="233"/>
      <c r="AU5811" s="233"/>
      <c r="AV5811" s="233"/>
      <c r="AW5811" s="233"/>
      <c r="AX5811" s="233"/>
      <c r="AY5811" s="233"/>
      <c r="AZ5811" s="233"/>
      <c r="BA5811" s="233"/>
      <c r="BB5811" s="233"/>
      <c r="BC5811" s="233"/>
      <c r="BD5811" s="233"/>
      <c r="BE5811" s="233"/>
      <c r="BF5811" s="233"/>
      <c r="BG5811" s="233"/>
      <c r="BH5811" s="233"/>
      <c r="BI5811" s="233"/>
      <c r="BJ5811" s="233"/>
      <c r="BK5811" s="233"/>
      <c r="BL5811" s="233"/>
      <c r="BM5811" s="233"/>
      <c r="BN5811" s="233"/>
      <c r="BO5811" s="233"/>
      <c r="BP5811" s="233"/>
      <c r="BQ5811" s="233"/>
      <c r="BR5811" s="233"/>
      <c r="BS5811" s="233"/>
      <c r="BT5811" s="233"/>
      <c r="BU5811" s="233"/>
      <c r="BV5811" s="233"/>
      <c r="BW5811" s="233"/>
      <c r="BX5811" s="233"/>
      <c r="BY5811" s="233"/>
      <c r="BZ5811" s="233"/>
      <c r="CA5811" s="233"/>
      <c r="CB5811" s="233"/>
      <c r="CC5811" s="233"/>
      <c r="CD5811" s="233"/>
      <c r="CE5811" s="233"/>
      <c r="CF5811" s="233"/>
      <c r="CG5811" s="233"/>
      <c r="CH5811" s="233"/>
      <c r="CI5811" s="233"/>
      <c r="CJ5811" s="233"/>
      <c r="CK5811" s="233"/>
      <c r="CL5811" s="233"/>
      <c r="CM5811" s="233"/>
      <c r="CN5811" s="233"/>
      <c r="CO5811" s="233"/>
      <c r="CP5811" s="233"/>
      <c r="CQ5811" s="233"/>
      <c r="CR5811" s="233"/>
      <c r="CS5811" s="233"/>
      <c r="CT5811" s="233"/>
      <c r="CU5811" s="233"/>
      <c r="CV5811" s="233"/>
      <c r="CW5811" s="233"/>
      <c r="CX5811" s="233"/>
      <c r="CY5811" s="233"/>
      <c r="CZ5811" s="233"/>
      <c r="DA5811" s="233"/>
      <c r="DB5811" s="233"/>
      <c r="DC5811" s="233"/>
      <c r="DD5811" s="233"/>
      <c r="DE5811" s="233"/>
      <c r="DF5811" s="233"/>
      <c r="DG5811" s="233"/>
      <c r="DH5811" s="233"/>
      <c r="DI5811" s="233"/>
      <c r="DJ5811" s="233"/>
      <c r="DK5811" s="233"/>
      <c r="DL5811" s="233"/>
      <c r="DM5811" s="233"/>
      <c r="DN5811" s="233"/>
      <c r="DO5811" s="233"/>
      <c r="DP5811" s="233"/>
      <c r="DQ5811" s="233"/>
      <c r="DR5811" s="233"/>
      <c r="DS5811" s="233"/>
    </row>
    <row r="5812" spans="1:123" ht="24" customHeight="1" x14ac:dyDescent="0.2">
      <c r="A5812" s="369"/>
      <c r="B5812" s="110"/>
      <c r="C5812" s="367" t="s">
        <v>604</v>
      </c>
      <c r="D5812" s="111"/>
      <c r="E5812" s="112"/>
      <c r="F5812" s="113"/>
      <c r="G5812" s="295"/>
    </row>
    <row r="5813" spans="1:123" s="232" customFormat="1" ht="24" customHeight="1" x14ac:dyDescent="0.2">
      <c r="A5813" s="229" t="str">
        <f t="shared" ref="A5813:A5826" si="1743">IFERROR(VLOOKUP(C5813,Tabla_Insumos,4,FALSE),"")</f>
        <v/>
      </c>
      <c r="B5813" s="227" t="str">
        <f t="shared" ref="B5813:B5826" si="1744">IFERROR(VLOOKUP(C5813,Tabla_Insumos,5,FALSE),"")</f>
        <v/>
      </c>
      <c r="C5813" s="228"/>
      <c r="D5813" s="229" t="str">
        <f t="shared" ref="D5813:D5826" si="1745">IFERROR(VLOOKUP(C5813,Tabla_Insumos,2,FALSE),"")</f>
        <v/>
      </c>
      <c r="E5813" s="230"/>
      <c r="F5813" s="231">
        <f t="shared" ref="F5813:F5826" si="1746">IFERROR(VLOOKUP(C5813,Tabla_Insumos,3,FALSE),0)</f>
        <v>0</v>
      </c>
      <c r="G5813" s="296">
        <f>ROUND(E5813*F5813,2)</f>
        <v>0</v>
      </c>
    </row>
    <row r="5814" spans="1:123" s="232" customFormat="1" ht="24" customHeight="1" x14ac:dyDescent="0.2">
      <c r="A5814" s="229" t="str">
        <f t="shared" si="1743"/>
        <v/>
      </c>
      <c r="B5814" s="227" t="str">
        <f t="shared" si="1744"/>
        <v/>
      </c>
      <c r="C5814" s="228"/>
      <c r="D5814" s="229" t="str">
        <f t="shared" si="1745"/>
        <v/>
      </c>
      <c r="E5814" s="230"/>
      <c r="F5814" s="231">
        <f t="shared" si="1746"/>
        <v>0</v>
      </c>
      <c r="G5814" s="296">
        <f t="shared" ref="G5814:G5826" si="1747">ROUND(E5814*F5814,2)</f>
        <v>0</v>
      </c>
    </row>
    <row r="5815" spans="1:123" s="232" customFormat="1" ht="24" customHeight="1" x14ac:dyDescent="0.2">
      <c r="A5815" s="229" t="str">
        <f t="shared" si="1743"/>
        <v/>
      </c>
      <c r="B5815" s="227" t="str">
        <f t="shared" si="1744"/>
        <v/>
      </c>
      <c r="C5815" s="228"/>
      <c r="D5815" s="229" t="str">
        <f t="shared" si="1745"/>
        <v/>
      </c>
      <c r="E5815" s="230"/>
      <c r="F5815" s="231">
        <f t="shared" si="1746"/>
        <v>0</v>
      </c>
      <c r="G5815" s="296">
        <f t="shared" si="1747"/>
        <v>0</v>
      </c>
    </row>
    <row r="5816" spans="1:123" s="232" customFormat="1" ht="24" customHeight="1" x14ac:dyDescent="0.2">
      <c r="A5816" s="229" t="str">
        <f t="shared" si="1743"/>
        <v/>
      </c>
      <c r="B5816" s="227" t="str">
        <f t="shared" si="1744"/>
        <v/>
      </c>
      <c r="C5816" s="228"/>
      <c r="D5816" s="229" t="str">
        <f t="shared" si="1745"/>
        <v/>
      </c>
      <c r="E5816" s="230"/>
      <c r="F5816" s="231">
        <f t="shared" si="1746"/>
        <v>0</v>
      </c>
      <c r="G5816" s="296">
        <f t="shared" si="1747"/>
        <v>0</v>
      </c>
    </row>
    <row r="5817" spans="1:123" s="232" customFormat="1" ht="24" customHeight="1" x14ac:dyDescent="0.2">
      <c r="A5817" s="229" t="str">
        <f t="shared" si="1743"/>
        <v/>
      </c>
      <c r="B5817" s="227" t="str">
        <f t="shared" si="1744"/>
        <v/>
      </c>
      <c r="C5817" s="228"/>
      <c r="D5817" s="229" t="str">
        <f t="shared" si="1745"/>
        <v/>
      </c>
      <c r="E5817" s="230"/>
      <c r="F5817" s="231">
        <f t="shared" si="1746"/>
        <v>0</v>
      </c>
      <c r="G5817" s="296">
        <f t="shared" si="1747"/>
        <v>0</v>
      </c>
    </row>
    <row r="5818" spans="1:123" s="232" customFormat="1" ht="24" customHeight="1" x14ac:dyDescent="0.2">
      <c r="A5818" s="229" t="str">
        <f t="shared" si="1743"/>
        <v/>
      </c>
      <c r="B5818" s="227" t="str">
        <f t="shared" si="1744"/>
        <v/>
      </c>
      <c r="C5818" s="228"/>
      <c r="D5818" s="229" t="str">
        <f t="shared" si="1745"/>
        <v/>
      </c>
      <c r="E5818" s="230"/>
      <c r="F5818" s="231">
        <f t="shared" si="1746"/>
        <v>0</v>
      </c>
      <c r="G5818" s="296">
        <f t="shared" si="1747"/>
        <v>0</v>
      </c>
    </row>
    <row r="5819" spans="1:123" s="232" customFormat="1" ht="24" customHeight="1" x14ac:dyDescent="0.2">
      <c r="A5819" s="229" t="str">
        <f t="shared" si="1743"/>
        <v/>
      </c>
      <c r="B5819" s="227" t="str">
        <f t="shared" si="1744"/>
        <v/>
      </c>
      <c r="C5819" s="228"/>
      <c r="D5819" s="229" t="str">
        <f t="shared" si="1745"/>
        <v/>
      </c>
      <c r="E5819" s="230"/>
      <c r="F5819" s="231">
        <f t="shared" si="1746"/>
        <v>0</v>
      </c>
      <c r="G5819" s="296">
        <f t="shared" si="1747"/>
        <v>0</v>
      </c>
    </row>
    <row r="5820" spans="1:123" s="232" customFormat="1" ht="24" customHeight="1" x14ac:dyDescent="0.2">
      <c r="A5820" s="229" t="str">
        <f t="shared" si="1743"/>
        <v/>
      </c>
      <c r="B5820" s="227" t="str">
        <f t="shared" si="1744"/>
        <v/>
      </c>
      <c r="C5820" s="228"/>
      <c r="D5820" s="229" t="str">
        <f t="shared" si="1745"/>
        <v/>
      </c>
      <c r="E5820" s="230"/>
      <c r="F5820" s="231">
        <f t="shared" si="1746"/>
        <v>0</v>
      </c>
      <c r="G5820" s="296">
        <f t="shared" si="1747"/>
        <v>0</v>
      </c>
    </row>
    <row r="5821" spans="1:123" s="232" customFormat="1" ht="24" customHeight="1" x14ac:dyDescent="0.2">
      <c r="A5821" s="229" t="str">
        <f t="shared" si="1743"/>
        <v/>
      </c>
      <c r="B5821" s="227" t="str">
        <f t="shared" si="1744"/>
        <v/>
      </c>
      <c r="C5821" s="228"/>
      <c r="D5821" s="229" t="str">
        <f t="shared" si="1745"/>
        <v/>
      </c>
      <c r="E5821" s="230"/>
      <c r="F5821" s="231">
        <f t="shared" si="1746"/>
        <v>0</v>
      </c>
      <c r="G5821" s="296">
        <f t="shared" si="1747"/>
        <v>0</v>
      </c>
    </row>
    <row r="5822" spans="1:123" s="232" customFormat="1" ht="24" customHeight="1" x14ac:dyDescent="0.2">
      <c r="A5822" s="229" t="str">
        <f t="shared" si="1743"/>
        <v/>
      </c>
      <c r="B5822" s="227" t="str">
        <f t="shared" si="1744"/>
        <v/>
      </c>
      <c r="C5822" s="228"/>
      <c r="D5822" s="229" t="str">
        <f t="shared" si="1745"/>
        <v/>
      </c>
      <c r="E5822" s="230"/>
      <c r="F5822" s="231">
        <f t="shared" si="1746"/>
        <v>0</v>
      </c>
      <c r="G5822" s="296">
        <f t="shared" si="1747"/>
        <v>0</v>
      </c>
    </row>
    <row r="5823" spans="1:123" s="232" customFormat="1" ht="24" customHeight="1" x14ac:dyDescent="0.2">
      <c r="A5823" s="229" t="str">
        <f t="shared" si="1743"/>
        <v/>
      </c>
      <c r="B5823" s="227" t="str">
        <f t="shared" si="1744"/>
        <v/>
      </c>
      <c r="C5823" s="228"/>
      <c r="D5823" s="229" t="str">
        <f t="shared" si="1745"/>
        <v/>
      </c>
      <c r="E5823" s="230"/>
      <c r="F5823" s="231">
        <f t="shared" si="1746"/>
        <v>0</v>
      </c>
      <c r="G5823" s="296">
        <f t="shared" si="1747"/>
        <v>0</v>
      </c>
    </row>
    <row r="5824" spans="1:123" s="232" customFormat="1" ht="24" customHeight="1" x14ac:dyDescent="0.2">
      <c r="A5824" s="229" t="str">
        <f t="shared" si="1743"/>
        <v/>
      </c>
      <c r="B5824" s="227" t="str">
        <f t="shared" si="1744"/>
        <v/>
      </c>
      <c r="C5824" s="228"/>
      <c r="D5824" s="229" t="str">
        <f t="shared" si="1745"/>
        <v/>
      </c>
      <c r="E5824" s="230"/>
      <c r="F5824" s="231">
        <f t="shared" si="1746"/>
        <v>0</v>
      </c>
      <c r="G5824" s="296">
        <f t="shared" si="1747"/>
        <v>0</v>
      </c>
    </row>
    <row r="5825" spans="1:7" s="232" customFormat="1" ht="24" customHeight="1" x14ac:dyDescent="0.2">
      <c r="A5825" s="229" t="str">
        <f t="shared" si="1743"/>
        <v/>
      </c>
      <c r="B5825" s="227" t="str">
        <f t="shared" si="1744"/>
        <v/>
      </c>
      <c r="C5825" s="228"/>
      <c r="D5825" s="229" t="str">
        <f t="shared" si="1745"/>
        <v/>
      </c>
      <c r="E5825" s="230"/>
      <c r="F5825" s="231">
        <f t="shared" si="1746"/>
        <v>0</v>
      </c>
      <c r="G5825" s="296">
        <f t="shared" si="1747"/>
        <v>0</v>
      </c>
    </row>
    <row r="5826" spans="1:7" s="232" customFormat="1" ht="24" customHeight="1" x14ac:dyDescent="0.2">
      <c r="A5826" s="229" t="str">
        <f t="shared" si="1743"/>
        <v/>
      </c>
      <c r="B5826" s="227" t="str">
        <f t="shared" si="1744"/>
        <v/>
      </c>
      <c r="C5826" s="228"/>
      <c r="D5826" s="229" t="str">
        <f t="shared" si="1745"/>
        <v/>
      </c>
      <c r="E5826" s="230"/>
      <c r="F5826" s="231">
        <f t="shared" si="1746"/>
        <v>0</v>
      </c>
      <c r="G5826" s="296">
        <f t="shared" si="1747"/>
        <v>0</v>
      </c>
    </row>
    <row r="5827" spans="1:7" ht="24" customHeight="1" x14ac:dyDescent="0.2">
      <c r="A5827" s="297"/>
      <c r="B5827" s="97"/>
      <c r="C5827" s="97"/>
      <c r="D5827" s="103"/>
      <c r="E5827" s="104"/>
      <c r="F5827" s="368" t="s">
        <v>31</v>
      </c>
      <c r="G5827" s="298">
        <f>SUBTOTAL(9,G5813:G5826)</f>
        <v>0</v>
      </c>
    </row>
    <row r="5828" spans="1:7" ht="24" customHeight="1" x14ac:dyDescent="0.2">
      <c r="A5828" s="297"/>
      <c r="B5828" s="97"/>
      <c r="C5828" s="366" t="s">
        <v>605</v>
      </c>
      <c r="D5828" s="103"/>
      <c r="E5828" s="104"/>
      <c r="F5828" s="105"/>
      <c r="G5828" s="299"/>
    </row>
    <row r="5829" spans="1:7" s="232" customFormat="1" ht="24" customHeight="1" x14ac:dyDescent="0.2">
      <c r="A5829" s="229" t="str">
        <f t="shared" ref="A5829:A5836" si="1748">IFERROR(VLOOKUP(C5829,Tabla_Insumos,4,FALSE),"")</f>
        <v/>
      </c>
      <c r="B5829" s="227">
        <f t="shared" ref="B5829:B5836" si="1749">IFERROR(VLOOKUP(A5829,Tabla_Indices,5,FALSE),"")</f>
        <v>0</v>
      </c>
      <c r="C5829" s="228"/>
      <c r="D5829" s="229" t="str">
        <f t="shared" ref="D5829:D5836" si="1750">IFERROR(VLOOKUP(C5829,Tabla_Insumos,2,FALSE),"")</f>
        <v/>
      </c>
      <c r="E5829" s="230"/>
      <c r="F5829" s="231">
        <f t="shared" ref="F5829:F5836" si="1751">IFERROR(VLOOKUP(C5829,Tabla_Insumos,3,FALSE),0)</f>
        <v>0</v>
      </c>
      <c r="G5829" s="296">
        <f>ROUND(E5829*F5829,2)</f>
        <v>0</v>
      </c>
    </row>
    <row r="5830" spans="1:7" s="232" customFormat="1" ht="24" customHeight="1" x14ac:dyDescent="0.2">
      <c r="A5830" s="229" t="str">
        <f t="shared" si="1748"/>
        <v/>
      </c>
      <c r="B5830" s="227">
        <f t="shared" si="1749"/>
        <v>0</v>
      </c>
      <c r="C5830" s="228"/>
      <c r="D5830" s="229" t="str">
        <f t="shared" si="1750"/>
        <v/>
      </c>
      <c r="E5830" s="230"/>
      <c r="F5830" s="231">
        <f t="shared" si="1751"/>
        <v>0</v>
      </c>
      <c r="G5830" s="296">
        <f>ROUND(E5830*F5830,2)</f>
        <v>0</v>
      </c>
    </row>
    <row r="5831" spans="1:7" s="232" customFormat="1" ht="24" customHeight="1" x14ac:dyDescent="0.2">
      <c r="A5831" s="229" t="str">
        <f t="shared" si="1748"/>
        <v/>
      </c>
      <c r="B5831" s="227">
        <f t="shared" si="1749"/>
        <v>0</v>
      </c>
      <c r="C5831" s="228"/>
      <c r="D5831" s="229" t="str">
        <f t="shared" si="1750"/>
        <v/>
      </c>
      <c r="E5831" s="230"/>
      <c r="F5831" s="231">
        <f t="shared" si="1751"/>
        <v>0</v>
      </c>
      <c r="G5831" s="296">
        <f t="shared" ref="G5831:G5836" si="1752">ROUND(E5831*F5831,2)</f>
        <v>0</v>
      </c>
    </row>
    <row r="5832" spans="1:7" s="232" customFormat="1" ht="24" customHeight="1" x14ac:dyDescent="0.2">
      <c r="A5832" s="229" t="str">
        <f t="shared" si="1748"/>
        <v/>
      </c>
      <c r="B5832" s="227">
        <f t="shared" si="1749"/>
        <v>0</v>
      </c>
      <c r="C5832" s="228"/>
      <c r="D5832" s="229" t="str">
        <f t="shared" si="1750"/>
        <v/>
      </c>
      <c r="E5832" s="230"/>
      <c r="F5832" s="231">
        <f t="shared" si="1751"/>
        <v>0</v>
      </c>
      <c r="G5832" s="296">
        <f t="shared" si="1752"/>
        <v>0</v>
      </c>
    </row>
    <row r="5833" spans="1:7" s="232" customFormat="1" ht="24" customHeight="1" x14ac:dyDescent="0.2">
      <c r="A5833" s="229" t="str">
        <f t="shared" si="1748"/>
        <v/>
      </c>
      <c r="B5833" s="227">
        <f t="shared" si="1749"/>
        <v>0</v>
      </c>
      <c r="C5833" s="228"/>
      <c r="D5833" s="229" t="str">
        <f t="shared" si="1750"/>
        <v/>
      </c>
      <c r="E5833" s="230"/>
      <c r="F5833" s="231">
        <f t="shared" si="1751"/>
        <v>0</v>
      </c>
      <c r="G5833" s="296">
        <f t="shared" si="1752"/>
        <v>0</v>
      </c>
    </row>
    <row r="5834" spans="1:7" s="232" customFormat="1" ht="24" customHeight="1" x14ac:dyDescent="0.2">
      <c r="A5834" s="229" t="str">
        <f t="shared" si="1748"/>
        <v/>
      </c>
      <c r="B5834" s="227">
        <f t="shared" si="1749"/>
        <v>0</v>
      </c>
      <c r="C5834" s="228"/>
      <c r="D5834" s="229" t="str">
        <f t="shared" si="1750"/>
        <v/>
      </c>
      <c r="E5834" s="230"/>
      <c r="F5834" s="231">
        <f t="shared" si="1751"/>
        <v>0</v>
      </c>
      <c r="G5834" s="296">
        <f t="shared" si="1752"/>
        <v>0</v>
      </c>
    </row>
    <row r="5835" spans="1:7" s="232" customFormat="1" ht="24" customHeight="1" x14ac:dyDescent="0.2">
      <c r="A5835" s="229" t="str">
        <f t="shared" si="1748"/>
        <v/>
      </c>
      <c r="B5835" s="227">
        <f t="shared" si="1749"/>
        <v>0</v>
      </c>
      <c r="C5835" s="228"/>
      <c r="D5835" s="229" t="str">
        <f t="shared" si="1750"/>
        <v/>
      </c>
      <c r="E5835" s="230"/>
      <c r="F5835" s="231">
        <f t="shared" si="1751"/>
        <v>0</v>
      </c>
      <c r="G5835" s="296">
        <f t="shared" si="1752"/>
        <v>0</v>
      </c>
    </row>
    <row r="5836" spans="1:7" s="232" customFormat="1" ht="24" customHeight="1" x14ac:dyDescent="0.2">
      <c r="A5836" s="229" t="str">
        <f t="shared" si="1748"/>
        <v/>
      </c>
      <c r="B5836" s="227">
        <f t="shared" si="1749"/>
        <v>0</v>
      </c>
      <c r="C5836" s="228"/>
      <c r="D5836" s="229" t="str">
        <f t="shared" si="1750"/>
        <v/>
      </c>
      <c r="E5836" s="230"/>
      <c r="F5836" s="231">
        <f t="shared" si="1751"/>
        <v>0</v>
      </c>
      <c r="G5836" s="296">
        <f t="shared" si="1752"/>
        <v>0</v>
      </c>
    </row>
    <row r="5837" spans="1:7" ht="24" customHeight="1" x14ac:dyDescent="0.2">
      <c r="A5837" s="297"/>
      <c r="B5837" s="97"/>
      <c r="C5837" s="97"/>
      <c r="D5837" s="103"/>
      <c r="E5837" s="104"/>
      <c r="F5837" s="368" t="s">
        <v>32</v>
      </c>
      <c r="G5837" s="298">
        <f>SUBTOTAL(9,G5829:G5836)</f>
        <v>0</v>
      </c>
    </row>
    <row r="5838" spans="1:7" ht="24" customHeight="1" x14ac:dyDescent="0.2">
      <c r="A5838" s="297"/>
      <c r="B5838" s="97"/>
      <c r="C5838" s="366" t="s">
        <v>606</v>
      </c>
      <c r="D5838" s="103"/>
      <c r="E5838" s="104"/>
      <c r="F5838" s="105"/>
      <c r="G5838" s="299"/>
    </row>
    <row r="5839" spans="1:7" s="232" customFormat="1" ht="24" customHeight="1" x14ac:dyDescent="0.2">
      <c r="A5839" s="229" t="str">
        <f t="shared" ref="A5839:A5847" si="1753">IFERROR(VLOOKUP(C5839,Tabla_Insumos,4,FALSE),"")</f>
        <v/>
      </c>
      <c r="B5839" s="227" t="str">
        <f t="shared" ref="B5839:B5847" si="1754">IFERROR(VLOOKUP(C5839,Tabla_Insumos,5,FALSE),"")</f>
        <v/>
      </c>
      <c r="C5839" s="228"/>
      <c r="D5839" s="229" t="str">
        <f t="shared" ref="D5839:D5847" si="1755">IFERROR(VLOOKUP(C5839,Tabla_Insumos,2,FALSE),"")</f>
        <v/>
      </c>
      <c r="E5839" s="230"/>
      <c r="F5839" s="231">
        <f t="shared" ref="F5839:F5847" si="1756">IFERROR(VLOOKUP(C5839,Tabla_Insumos,3,FALSE),0)</f>
        <v>0</v>
      </c>
      <c r="G5839" s="296">
        <f t="shared" ref="G5839:G5847" si="1757">ROUND(E5839*F5839,2)</f>
        <v>0</v>
      </c>
    </row>
    <row r="5840" spans="1:7" s="232" customFormat="1" ht="24" customHeight="1" x14ac:dyDescent="0.2">
      <c r="A5840" s="229" t="str">
        <f t="shared" si="1753"/>
        <v/>
      </c>
      <c r="B5840" s="227" t="str">
        <f t="shared" si="1754"/>
        <v/>
      </c>
      <c r="C5840" s="228"/>
      <c r="D5840" s="229" t="str">
        <f t="shared" si="1755"/>
        <v/>
      </c>
      <c r="E5840" s="230"/>
      <c r="F5840" s="231">
        <f t="shared" si="1756"/>
        <v>0</v>
      </c>
      <c r="G5840" s="296">
        <f t="shared" si="1757"/>
        <v>0</v>
      </c>
    </row>
    <row r="5841" spans="1:7" s="232" customFormat="1" ht="24" customHeight="1" x14ac:dyDescent="0.2">
      <c r="A5841" s="229" t="str">
        <f t="shared" si="1753"/>
        <v/>
      </c>
      <c r="B5841" s="227" t="str">
        <f t="shared" si="1754"/>
        <v/>
      </c>
      <c r="C5841" s="228"/>
      <c r="D5841" s="229" t="str">
        <f t="shared" si="1755"/>
        <v/>
      </c>
      <c r="E5841" s="230"/>
      <c r="F5841" s="231">
        <f t="shared" si="1756"/>
        <v>0</v>
      </c>
      <c r="G5841" s="296">
        <f t="shared" si="1757"/>
        <v>0</v>
      </c>
    </row>
    <row r="5842" spans="1:7" s="232" customFormat="1" ht="24" customHeight="1" x14ac:dyDescent="0.2">
      <c r="A5842" s="229" t="str">
        <f t="shared" si="1753"/>
        <v/>
      </c>
      <c r="B5842" s="227" t="str">
        <f t="shared" si="1754"/>
        <v/>
      </c>
      <c r="C5842" s="228"/>
      <c r="D5842" s="229" t="str">
        <f t="shared" si="1755"/>
        <v/>
      </c>
      <c r="E5842" s="230"/>
      <c r="F5842" s="231">
        <f t="shared" si="1756"/>
        <v>0</v>
      </c>
      <c r="G5842" s="296">
        <f t="shared" si="1757"/>
        <v>0</v>
      </c>
    </row>
    <row r="5843" spans="1:7" s="232" customFormat="1" ht="24" customHeight="1" x14ac:dyDescent="0.2">
      <c r="A5843" s="229" t="str">
        <f t="shared" si="1753"/>
        <v/>
      </c>
      <c r="B5843" s="227" t="str">
        <f t="shared" si="1754"/>
        <v/>
      </c>
      <c r="C5843" s="228"/>
      <c r="D5843" s="229" t="str">
        <f t="shared" si="1755"/>
        <v/>
      </c>
      <c r="E5843" s="230"/>
      <c r="F5843" s="231">
        <f t="shared" si="1756"/>
        <v>0</v>
      </c>
      <c r="G5843" s="296">
        <f t="shared" si="1757"/>
        <v>0</v>
      </c>
    </row>
    <row r="5844" spans="1:7" s="232" customFormat="1" ht="24" customHeight="1" x14ac:dyDescent="0.2">
      <c r="A5844" s="229" t="str">
        <f t="shared" si="1753"/>
        <v/>
      </c>
      <c r="B5844" s="227" t="str">
        <f t="shared" si="1754"/>
        <v/>
      </c>
      <c r="C5844" s="228"/>
      <c r="D5844" s="229" t="str">
        <f t="shared" si="1755"/>
        <v/>
      </c>
      <c r="E5844" s="230"/>
      <c r="F5844" s="231">
        <f t="shared" si="1756"/>
        <v>0</v>
      </c>
      <c r="G5844" s="296">
        <f t="shared" si="1757"/>
        <v>0</v>
      </c>
    </row>
    <row r="5845" spans="1:7" s="232" customFormat="1" ht="24" customHeight="1" x14ac:dyDescent="0.2">
      <c r="A5845" s="229" t="str">
        <f t="shared" si="1753"/>
        <v/>
      </c>
      <c r="B5845" s="227" t="str">
        <f t="shared" si="1754"/>
        <v/>
      </c>
      <c r="C5845" s="228"/>
      <c r="D5845" s="229" t="str">
        <f t="shared" si="1755"/>
        <v/>
      </c>
      <c r="E5845" s="230"/>
      <c r="F5845" s="231">
        <f t="shared" si="1756"/>
        <v>0</v>
      </c>
      <c r="G5845" s="296">
        <f t="shared" si="1757"/>
        <v>0</v>
      </c>
    </row>
    <row r="5846" spans="1:7" s="232" customFormat="1" ht="24" customHeight="1" x14ac:dyDescent="0.2">
      <c r="A5846" s="229" t="str">
        <f t="shared" si="1753"/>
        <v/>
      </c>
      <c r="B5846" s="227" t="str">
        <f t="shared" si="1754"/>
        <v/>
      </c>
      <c r="C5846" s="228"/>
      <c r="D5846" s="229" t="str">
        <f t="shared" si="1755"/>
        <v/>
      </c>
      <c r="E5846" s="230"/>
      <c r="F5846" s="231">
        <f t="shared" si="1756"/>
        <v>0</v>
      </c>
      <c r="G5846" s="296">
        <f t="shared" si="1757"/>
        <v>0</v>
      </c>
    </row>
    <row r="5847" spans="1:7" s="232" customFormat="1" ht="24" customHeight="1" x14ac:dyDescent="0.2">
      <c r="A5847" s="229" t="str">
        <f t="shared" si="1753"/>
        <v/>
      </c>
      <c r="B5847" s="227" t="str">
        <f t="shared" si="1754"/>
        <v/>
      </c>
      <c r="C5847" s="228"/>
      <c r="D5847" s="229" t="str">
        <f t="shared" si="1755"/>
        <v/>
      </c>
      <c r="E5847" s="230"/>
      <c r="F5847" s="231">
        <f t="shared" si="1756"/>
        <v>0</v>
      </c>
      <c r="G5847" s="296">
        <f t="shared" si="1757"/>
        <v>0</v>
      </c>
    </row>
    <row r="5848" spans="1:7" ht="24" customHeight="1" x14ac:dyDescent="0.2">
      <c r="A5848" s="300"/>
      <c r="B5848" s="103"/>
      <c r="C5848" s="97"/>
      <c r="D5848" s="103"/>
      <c r="E5848" s="104"/>
      <c r="F5848" s="368" t="s">
        <v>33</v>
      </c>
      <c r="G5848" s="298">
        <f>SUBTOTAL(9,G5839:G5847)</f>
        <v>0</v>
      </c>
    </row>
    <row r="5849" spans="1:7" ht="24" customHeight="1" x14ac:dyDescent="0.2">
      <c r="A5849" s="301"/>
      <c r="B5849" s="103"/>
      <c r="C5849" s="97"/>
      <c r="D5849" s="103"/>
      <c r="E5849" s="104"/>
      <c r="F5849" s="105"/>
      <c r="G5849" s="299"/>
    </row>
    <row r="5850" spans="1:7" ht="24" customHeight="1" x14ac:dyDescent="0.2">
      <c r="A5850" s="302" t="str">
        <f>B5808</f>
        <v/>
      </c>
      <c r="B5850" s="303" t="str">
        <f>C5808</f>
        <v/>
      </c>
      <c r="C5850" s="111"/>
      <c r="D5850" s="111" t="s">
        <v>34</v>
      </c>
      <c r="E5850" s="112"/>
      <c r="F5850" s="305" t="s">
        <v>35</v>
      </c>
      <c r="G5850" s="304">
        <f>SUBTOTAL(9,G5813:G5849)</f>
        <v>0</v>
      </c>
    </row>
    <row r="5852" spans="1:7" ht="24" customHeight="1" x14ac:dyDescent="0.2">
      <c r="A5852" s="284" t="s">
        <v>37</v>
      </c>
      <c r="B5852" s="285"/>
      <c r="C5852" s="285"/>
      <c r="D5852" s="285"/>
      <c r="E5852" s="285"/>
      <c r="F5852" s="285"/>
      <c r="G5852" s="286"/>
    </row>
    <row r="5853" spans="1:7" ht="24" customHeight="1" x14ac:dyDescent="0.2">
      <c r="A5853" s="287" t="s">
        <v>602</v>
      </c>
      <c r="B5853" s="99" t="str">
        <f>Comitente</f>
        <v>DIRECCION PROVINCIAL REDES DE GAS</v>
      </c>
      <c r="C5853" s="94"/>
      <c r="D5853" s="100"/>
      <c r="E5853" s="100"/>
      <c r="F5853" s="101"/>
      <c r="G5853" s="288"/>
    </row>
    <row r="5854" spans="1:7" ht="24" customHeight="1" x14ac:dyDescent="0.2">
      <c r="A5854" s="287" t="s">
        <v>603</v>
      </c>
      <c r="B5854" s="99">
        <f>Contratista</f>
        <v>0</v>
      </c>
      <c r="C5854" s="95"/>
      <c r="D5854" s="95"/>
      <c r="E5854" s="95"/>
      <c r="F5854" s="102"/>
      <c r="G5854" s="289"/>
    </row>
    <row r="5855" spans="1:7" ht="24" customHeight="1" x14ac:dyDescent="0.2">
      <c r="A5855" s="287" t="s">
        <v>24</v>
      </c>
      <c r="B5855" s="99" t="str">
        <f>Obra</f>
        <v>“SERVICIO de MANTENIMIENTO de las INSTALACIONES de GAS en los ESTABLECIMIENTOS EDUCATIVOS”</v>
      </c>
      <c r="C5855" s="95"/>
      <c r="D5855" s="95"/>
      <c r="E5855" s="95"/>
      <c r="F5855" s="102" t="s">
        <v>38</v>
      </c>
      <c r="G5855" s="290">
        <f>Fecha_Base</f>
        <v>0</v>
      </c>
    </row>
    <row r="5856" spans="1:7" ht="24" customHeight="1" x14ac:dyDescent="0.2">
      <c r="A5856" s="291" t="s">
        <v>601</v>
      </c>
      <c r="B5856" s="96" t="str">
        <f>Ubicación</f>
        <v>DEPARTAMENTO JACHAL A</v>
      </c>
      <c r="C5856" s="96"/>
      <c r="D5856" s="103"/>
      <c r="E5856" s="104"/>
      <c r="F5856" s="105"/>
      <c r="G5856" s="292"/>
    </row>
    <row r="5857" spans="1:123" ht="24" customHeight="1" x14ac:dyDescent="0.2">
      <c r="A5857" s="291" t="s">
        <v>39</v>
      </c>
      <c r="B5857" s="106" t="str">
        <f>IFERROR(VALUE(LEFT(B5858,FIND(".",B5858)-1)),"")</f>
        <v/>
      </c>
      <c r="C5857" s="97" t="str">
        <f>IFERROR(VLOOKUP(B5857,Tabla_CyP,2,FALSE),"")</f>
        <v/>
      </c>
      <c r="D5857" s="97"/>
      <c r="E5857" s="104"/>
      <c r="F5857" s="105"/>
      <c r="G5857" s="292"/>
    </row>
    <row r="5858" spans="1:123" ht="24" customHeight="1" x14ac:dyDescent="0.2">
      <c r="A5858" s="291" t="s">
        <v>25</v>
      </c>
      <c r="B5858" s="107" t="str">
        <f>IFERROR(VLOOKUP(COUNTIF($A$1:A5858,"ANALISIS DE PRECIOS"),Tabla_NumeroItem,2,FALSE),"")</f>
        <v/>
      </c>
      <c r="C5858" s="97" t="str">
        <f>IFERROR(VLOOKUP(B5858,Tabla_CyP,2,FALSE),"")</f>
        <v/>
      </c>
      <c r="D5858" s="103"/>
      <c r="E5858" s="104"/>
      <c r="F5858" s="102" t="s">
        <v>26</v>
      </c>
      <c r="G5858" s="293" t="str">
        <f>IFERROR(VLOOKUP(B5858,Tabla_CyP,4,FALSE),"")</f>
        <v/>
      </c>
    </row>
    <row r="5859" spans="1:123" ht="24" customHeight="1" x14ac:dyDescent="0.2">
      <c r="A5859" s="291"/>
      <c r="B5859" s="96"/>
      <c r="C5859" s="97"/>
      <c r="D5859" s="103"/>
      <c r="E5859" s="104"/>
      <c r="F5859" s="105"/>
      <c r="G5859" s="292"/>
    </row>
    <row r="5860" spans="1:123" ht="24" customHeight="1" x14ac:dyDescent="0.2">
      <c r="A5860" s="389" t="s">
        <v>507</v>
      </c>
      <c r="B5860" s="390"/>
      <c r="C5860" s="391" t="s">
        <v>0</v>
      </c>
      <c r="D5860" s="391" t="s">
        <v>27</v>
      </c>
      <c r="E5860" s="393" t="s">
        <v>28</v>
      </c>
      <c r="F5860" s="387" t="s">
        <v>29</v>
      </c>
      <c r="G5860" s="387" t="s">
        <v>30</v>
      </c>
    </row>
    <row r="5861" spans="1:123" s="109" customFormat="1" ht="24" customHeight="1" x14ac:dyDescent="0.2">
      <c r="A5861" s="108" t="s">
        <v>508</v>
      </c>
      <c r="B5861" s="108" t="s">
        <v>509</v>
      </c>
      <c r="C5861" s="392"/>
      <c r="D5861" s="392"/>
      <c r="E5861" s="394"/>
      <c r="F5861" s="388"/>
      <c r="G5861" s="388"/>
      <c r="H5861" s="233"/>
      <c r="I5861" s="233"/>
      <c r="J5861" s="233"/>
      <c r="K5861" s="233"/>
      <c r="L5861" s="233"/>
      <c r="M5861" s="233"/>
      <c r="N5861" s="233"/>
      <c r="O5861" s="233"/>
      <c r="P5861" s="233"/>
      <c r="Q5861" s="233"/>
      <c r="R5861" s="233"/>
      <c r="S5861" s="233"/>
      <c r="T5861" s="233"/>
      <c r="U5861" s="233"/>
      <c r="V5861" s="233"/>
      <c r="W5861" s="233"/>
      <c r="X5861" s="233"/>
      <c r="Y5861" s="233"/>
      <c r="Z5861" s="233"/>
      <c r="AA5861" s="233"/>
      <c r="AB5861" s="233"/>
      <c r="AC5861" s="233"/>
      <c r="AD5861" s="233"/>
      <c r="AE5861" s="233"/>
      <c r="AF5861" s="233"/>
      <c r="AG5861" s="233"/>
      <c r="AH5861" s="233"/>
      <c r="AI5861" s="233"/>
      <c r="AJ5861" s="233"/>
      <c r="AK5861" s="233"/>
      <c r="AL5861" s="233"/>
      <c r="AM5861" s="233"/>
      <c r="AN5861" s="233"/>
      <c r="AO5861" s="233"/>
      <c r="AP5861" s="233"/>
      <c r="AQ5861" s="233"/>
      <c r="AR5861" s="233"/>
      <c r="AS5861" s="233"/>
      <c r="AT5861" s="233"/>
      <c r="AU5861" s="233"/>
      <c r="AV5861" s="233"/>
      <c r="AW5861" s="233"/>
      <c r="AX5861" s="233"/>
      <c r="AY5861" s="233"/>
      <c r="AZ5861" s="233"/>
      <c r="BA5861" s="233"/>
      <c r="BB5861" s="233"/>
      <c r="BC5861" s="233"/>
      <c r="BD5861" s="233"/>
      <c r="BE5861" s="233"/>
      <c r="BF5861" s="233"/>
      <c r="BG5861" s="233"/>
      <c r="BH5861" s="233"/>
      <c r="BI5861" s="233"/>
      <c r="BJ5861" s="233"/>
      <c r="BK5861" s="233"/>
      <c r="BL5861" s="233"/>
      <c r="BM5861" s="233"/>
      <c r="BN5861" s="233"/>
      <c r="BO5861" s="233"/>
      <c r="BP5861" s="233"/>
      <c r="BQ5861" s="233"/>
      <c r="BR5861" s="233"/>
      <c r="BS5861" s="233"/>
      <c r="BT5861" s="233"/>
      <c r="BU5861" s="233"/>
      <c r="BV5861" s="233"/>
      <c r="BW5861" s="233"/>
      <c r="BX5861" s="233"/>
      <c r="BY5861" s="233"/>
      <c r="BZ5861" s="233"/>
      <c r="CA5861" s="233"/>
      <c r="CB5861" s="233"/>
      <c r="CC5861" s="233"/>
      <c r="CD5861" s="233"/>
      <c r="CE5861" s="233"/>
      <c r="CF5861" s="233"/>
      <c r="CG5861" s="233"/>
      <c r="CH5861" s="233"/>
      <c r="CI5861" s="233"/>
      <c r="CJ5861" s="233"/>
      <c r="CK5861" s="233"/>
      <c r="CL5861" s="233"/>
      <c r="CM5861" s="233"/>
      <c r="CN5861" s="233"/>
      <c r="CO5861" s="233"/>
      <c r="CP5861" s="233"/>
      <c r="CQ5861" s="233"/>
      <c r="CR5861" s="233"/>
      <c r="CS5861" s="233"/>
      <c r="CT5861" s="233"/>
      <c r="CU5861" s="233"/>
      <c r="CV5861" s="233"/>
      <c r="CW5861" s="233"/>
      <c r="CX5861" s="233"/>
      <c r="CY5861" s="233"/>
      <c r="CZ5861" s="233"/>
      <c r="DA5861" s="233"/>
      <c r="DB5861" s="233"/>
      <c r="DC5861" s="233"/>
      <c r="DD5861" s="233"/>
      <c r="DE5861" s="233"/>
      <c r="DF5861" s="233"/>
      <c r="DG5861" s="233"/>
      <c r="DH5861" s="233"/>
      <c r="DI5861" s="233"/>
      <c r="DJ5861" s="233"/>
      <c r="DK5861" s="233"/>
      <c r="DL5861" s="233"/>
      <c r="DM5861" s="233"/>
      <c r="DN5861" s="233"/>
      <c r="DO5861" s="233"/>
      <c r="DP5861" s="233"/>
      <c r="DQ5861" s="233"/>
      <c r="DR5861" s="233"/>
      <c r="DS5861" s="233"/>
    </row>
    <row r="5862" spans="1:123" ht="24" customHeight="1" x14ac:dyDescent="0.2">
      <c r="A5862" s="369"/>
      <c r="B5862" s="110"/>
      <c r="C5862" s="367" t="s">
        <v>604</v>
      </c>
      <c r="D5862" s="111"/>
      <c r="E5862" s="112"/>
      <c r="F5862" s="113"/>
      <c r="G5862" s="295"/>
    </row>
    <row r="5863" spans="1:123" s="232" customFormat="1" ht="24" customHeight="1" x14ac:dyDescent="0.2">
      <c r="A5863" s="229" t="str">
        <f t="shared" ref="A5863:A5876" si="1758">IFERROR(VLOOKUP(C5863,Tabla_Insumos,4,FALSE),"")</f>
        <v/>
      </c>
      <c r="B5863" s="227" t="str">
        <f t="shared" ref="B5863:B5876" si="1759">IFERROR(VLOOKUP(C5863,Tabla_Insumos,5,FALSE),"")</f>
        <v/>
      </c>
      <c r="C5863" s="228"/>
      <c r="D5863" s="229" t="str">
        <f t="shared" ref="D5863:D5876" si="1760">IFERROR(VLOOKUP(C5863,Tabla_Insumos,2,FALSE),"")</f>
        <v/>
      </c>
      <c r="E5863" s="230"/>
      <c r="F5863" s="231">
        <f t="shared" ref="F5863:F5876" si="1761">IFERROR(VLOOKUP(C5863,Tabla_Insumos,3,FALSE),0)</f>
        <v>0</v>
      </c>
      <c r="G5863" s="296">
        <f>ROUND(E5863*F5863,2)</f>
        <v>0</v>
      </c>
    </row>
    <row r="5864" spans="1:123" s="232" customFormat="1" ht="24" customHeight="1" x14ac:dyDescent="0.2">
      <c r="A5864" s="229" t="str">
        <f t="shared" si="1758"/>
        <v/>
      </c>
      <c r="B5864" s="227" t="str">
        <f t="shared" si="1759"/>
        <v/>
      </c>
      <c r="C5864" s="228"/>
      <c r="D5864" s="229" t="str">
        <f t="shared" si="1760"/>
        <v/>
      </c>
      <c r="E5864" s="230"/>
      <c r="F5864" s="231">
        <f t="shared" si="1761"/>
        <v>0</v>
      </c>
      <c r="G5864" s="296">
        <f t="shared" ref="G5864:G5876" si="1762">ROUND(E5864*F5864,2)</f>
        <v>0</v>
      </c>
    </row>
    <row r="5865" spans="1:123" s="232" customFormat="1" ht="24" customHeight="1" x14ac:dyDescent="0.2">
      <c r="A5865" s="229" t="str">
        <f t="shared" si="1758"/>
        <v/>
      </c>
      <c r="B5865" s="227" t="str">
        <f t="shared" si="1759"/>
        <v/>
      </c>
      <c r="C5865" s="228"/>
      <c r="D5865" s="229" t="str">
        <f t="shared" si="1760"/>
        <v/>
      </c>
      <c r="E5865" s="230"/>
      <c r="F5865" s="231">
        <f t="shared" si="1761"/>
        <v>0</v>
      </c>
      <c r="G5865" s="296">
        <f t="shared" si="1762"/>
        <v>0</v>
      </c>
    </row>
    <row r="5866" spans="1:123" s="232" customFormat="1" ht="24" customHeight="1" x14ac:dyDescent="0.2">
      <c r="A5866" s="229" t="str">
        <f t="shared" si="1758"/>
        <v/>
      </c>
      <c r="B5866" s="227" t="str">
        <f t="shared" si="1759"/>
        <v/>
      </c>
      <c r="C5866" s="228"/>
      <c r="D5866" s="229" t="str">
        <f t="shared" si="1760"/>
        <v/>
      </c>
      <c r="E5866" s="230"/>
      <c r="F5866" s="231">
        <f t="shared" si="1761"/>
        <v>0</v>
      </c>
      <c r="G5866" s="296">
        <f t="shared" si="1762"/>
        <v>0</v>
      </c>
    </row>
    <row r="5867" spans="1:123" s="232" customFormat="1" ht="24" customHeight="1" x14ac:dyDescent="0.2">
      <c r="A5867" s="229" t="str">
        <f t="shared" si="1758"/>
        <v/>
      </c>
      <c r="B5867" s="227" t="str">
        <f t="shared" si="1759"/>
        <v/>
      </c>
      <c r="C5867" s="228"/>
      <c r="D5867" s="229" t="str">
        <f t="shared" si="1760"/>
        <v/>
      </c>
      <c r="E5867" s="230"/>
      <c r="F5867" s="231">
        <f t="shared" si="1761"/>
        <v>0</v>
      </c>
      <c r="G5867" s="296">
        <f t="shared" si="1762"/>
        <v>0</v>
      </c>
    </row>
    <row r="5868" spans="1:123" s="232" customFormat="1" ht="24" customHeight="1" x14ac:dyDescent="0.2">
      <c r="A5868" s="229" t="str">
        <f t="shared" si="1758"/>
        <v/>
      </c>
      <c r="B5868" s="227" t="str">
        <f t="shared" si="1759"/>
        <v/>
      </c>
      <c r="C5868" s="228"/>
      <c r="D5868" s="229" t="str">
        <f t="shared" si="1760"/>
        <v/>
      </c>
      <c r="E5868" s="230"/>
      <c r="F5868" s="231">
        <f t="shared" si="1761"/>
        <v>0</v>
      </c>
      <c r="G5868" s="296">
        <f t="shared" si="1762"/>
        <v>0</v>
      </c>
    </row>
    <row r="5869" spans="1:123" s="232" customFormat="1" ht="24" customHeight="1" x14ac:dyDescent="0.2">
      <c r="A5869" s="229" t="str">
        <f t="shared" si="1758"/>
        <v/>
      </c>
      <c r="B5869" s="227" t="str">
        <f t="shared" si="1759"/>
        <v/>
      </c>
      <c r="C5869" s="228"/>
      <c r="D5869" s="229" t="str">
        <f t="shared" si="1760"/>
        <v/>
      </c>
      <c r="E5869" s="230"/>
      <c r="F5869" s="231">
        <f t="shared" si="1761"/>
        <v>0</v>
      </c>
      <c r="G5869" s="296">
        <f t="shared" si="1762"/>
        <v>0</v>
      </c>
    </row>
    <row r="5870" spans="1:123" s="232" customFormat="1" ht="24" customHeight="1" x14ac:dyDescent="0.2">
      <c r="A5870" s="229" t="str">
        <f t="shared" si="1758"/>
        <v/>
      </c>
      <c r="B5870" s="227" t="str">
        <f t="shared" si="1759"/>
        <v/>
      </c>
      <c r="C5870" s="228"/>
      <c r="D5870" s="229" t="str">
        <f t="shared" si="1760"/>
        <v/>
      </c>
      <c r="E5870" s="230"/>
      <c r="F5870" s="231">
        <f t="shared" si="1761"/>
        <v>0</v>
      </c>
      <c r="G5870" s="296">
        <f t="shared" si="1762"/>
        <v>0</v>
      </c>
    </row>
    <row r="5871" spans="1:123" s="232" customFormat="1" ht="24" customHeight="1" x14ac:dyDescent="0.2">
      <c r="A5871" s="229" t="str">
        <f t="shared" si="1758"/>
        <v/>
      </c>
      <c r="B5871" s="227" t="str">
        <f t="shared" si="1759"/>
        <v/>
      </c>
      <c r="C5871" s="228"/>
      <c r="D5871" s="229" t="str">
        <f t="shared" si="1760"/>
        <v/>
      </c>
      <c r="E5871" s="230"/>
      <c r="F5871" s="231">
        <f t="shared" si="1761"/>
        <v>0</v>
      </c>
      <c r="G5871" s="296">
        <f t="shared" si="1762"/>
        <v>0</v>
      </c>
    </row>
    <row r="5872" spans="1:123" s="232" customFormat="1" ht="24" customHeight="1" x14ac:dyDescent="0.2">
      <c r="A5872" s="229" t="str">
        <f t="shared" si="1758"/>
        <v/>
      </c>
      <c r="B5872" s="227" t="str">
        <f t="shared" si="1759"/>
        <v/>
      </c>
      <c r="C5872" s="228"/>
      <c r="D5872" s="229" t="str">
        <f t="shared" si="1760"/>
        <v/>
      </c>
      <c r="E5872" s="230"/>
      <c r="F5872" s="231">
        <f t="shared" si="1761"/>
        <v>0</v>
      </c>
      <c r="G5872" s="296">
        <f t="shared" si="1762"/>
        <v>0</v>
      </c>
    </row>
    <row r="5873" spans="1:7" s="232" customFormat="1" ht="24" customHeight="1" x14ac:dyDescent="0.2">
      <c r="A5873" s="229" t="str">
        <f t="shared" si="1758"/>
        <v/>
      </c>
      <c r="B5873" s="227" t="str">
        <f t="shared" si="1759"/>
        <v/>
      </c>
      <c r="C5873" s="228"/>
      <c r="D5873" s="229" t="str">
        <f t="shared" si="1760"/>
        <v/>
      </c>
      <c r="E5873" s="230"/>
      <c r="F5873" s="231">
        <f t="shared" si="1761"/>
        <v>0</v>
      </c>
      <c r="G5873" s="296">
        <f t="shared" si="1762"/>
        <v>0</v>
      </c>
    </row>
    <row r="5874" spans="1:7" s="232" customFormat="1" ht="24" customHeight="1" x14ac:dyDescent="0.2">
      <c r="A5874" s="229" t="str">
        <f t="shared" si="1758"/>
        <v/>
      </c>
      <c r="B5874" s="227" t="str">
        <f t="shared" si="1759"/>
        <v/>
      </c>
      <c r="C5874" s="228"/>
      <c r="D5874" s="229" t="str">
        <f t="shared" si="1760"/>
        <v/>
      </c>
      <c r="E5874" s="230"/>
      <c r="F5874" s="231">
        <f t="shared" si="1761"/>
        <v>0</v>
      </c>
      <c r="G5874" s="296">
        <f t="shared" si="1762"/>
        <v>0</v>
      </c>
    </row>
    <row r="5875" spans="1:7" s="232" customFormat="1" ht="24" customHeight="1" x14ac:dyDescent="0.2">
      <c r="A5875" s="229" t="str">
        <f t="shared" si="1758"/>
        <v/>
      </c>
      <c r="B5875" s="227" t="str">
        <f t="shared" si="1759"/>
        <v/>
      </c>
      <c r="C5875" s="228"/>
      <c r="D5875" s="229" t="str">
        <f t="shared" si="1760"/>
        <v/>
      </c>
      <c r="E5875" s="230"/>
      <c r="F5875" s="231">
        <f t="shared" si="1761"/>
        <v>0</v>
      </c>
      <c r="G5875" s="296">
        <f t="shared" si="1762"/>
        <v>0</v>
      </c>
    </row>
    <row r="5876" spans="1:7" s="232" customFormat="1" ht="24" customHeight="1" x14ac:dyDescent="0.2">
      <c r="A5876" s="229" t="str">
        <f t="shared" si="1758"/>
        <v/>
      </c>
      <c r="B5876" s="227" t="str">
        <f t="shared" si="1759"/>
        <v/>
      </c>
      <c r="C5876" s="228"/>
      <c r="D5876" s="229" t="str">
        <f t="shared" si="1760"/>
        <v/>
      </c>
      <c r="E5876" s="230"/>
      <c r="F5876" s="231">
        <f t="shared" si="1761"/>
        <v>0</v>
      </c>
      <c r="G5876" s="296">
        <f t="shared" si="1762"/>
        <v>0</v>
      </c>
    </row>
    <row r="5877" spans="1:7" ht="24" customHeight="1" x14ac:dyDescent="0.2">
      <c r="A5877" s="297"/>
      <c r="B5877" s="97"/>
      <c r="C5877" s="97"/>
      <c r="D5877" s="103"/>
      <c r="E5877" s="104"/>
      <c r="F5877" s="368" t="s">
        <v>31</v>
      </c>
      <c r="G5877" s="298">
        <f>SUBTOTAL(9,G5863:G5876)</f>
        <v>0</v>
      </c>
    </row>
    <row r="5878" spans="1:7" ht="24" customHeight="1" x14ac:dyDescent="0.2">
      <c r="A5878" s="297"/>
      <c r="B5878" s="97"/>
      <c r="C5878" s="366" t="s">
        <v>605</v>
      </c>
      <c r="D5878" s="103"/>
      <c r="E5878" s="104"/>
      <c r="F5878" s="105"/>
      <c r="G5878" s="299"/>
    </row>
    <row r="5879" spans="1:7" s="232" customFormat="1" ht="24" customHeight="1" x14ac:dyDescent="0.2">
      <c r="A5879" s="229" t="str">
        <f t="shared" ref="A5879:A5886" si="1763">IFERROR(VLOOKUP(C5879,Tabla_Insumos,4,FALSE),"")</f>
        <v/>
      </c>
      <c r="B5879" s="227">
        <f t="shared" ref="B5879:B5886" si="1764">IFERROR(VLOOKUP(A5879,Tabla_Indices,5,FALSE),"")</f>
        <v>0</v>
      </c>
      <c r="C5879" s="228"/>
      <c r="D5879" s="229" t="str">
        <f t="shared" ref="D5879:D5886" si="1765">IFERROR(VLOOKUP(C5879,Tabla_Insumos,2,FALSE),"")</f>
        <v/>
      </c>
      <c r="E5879" s="230"/>
      <c r="F5879" s="231">
        <f t="shared" ref="F5879:F5886" si="1766">IFERROR(VLOOKUP(C5879,Tabla_Insumos,3,FALSE),0)</f>
        <v>0</v>
      </c>
      <c r="G5879" s="296">
        <f>ROUND(E5879*F5879,2)</f>
        <v>0</v>
      </c>
    </row>
    <row r="5880" spans="1:7" s="232" customFormat="1" ht="24" customHeight="1" x14ac:dyDescent="0.2">
      <c r="A5880" s="229" t="str">
        <f t="shared" si="1763"/>
        <v/>
      </c>
      <c r="B5880" s="227">
        <f t="shared" si="1764"/>
        <v>0</v>
      </c>
      <c r="C5880" s="228"/>
      <c r="D5880" s="229" t="str">
        <f t="shared" si="1765"/>
        <v/>
      </c>
      <c r="E5880" s="230"/>
      <c r="F5880" s="231">
        <f t="shared" si="1766"/>
        <v>0</v>
      </c>
      <c r="G5880" s="296">
        <f>ROUND(E5880*F5880,2)</f>
        <v>0</v>
      </c>
    </row>
    <row r="5881" spans="1:7" s="232" customFormat="1" ht="24" customHeight="1" x14ac:dyDescent="0.2">
      <c r="A5881" s="229" t="str">
        <f t="shared" si="1763"/>
        <v/>
      </c>
      <c r="B5881" s="227">
        <f t="shared" si="1764"/>
        <v>0</v>
      </c>
      <c r="C5881" s="228"/>
      <c r="D5881" s="229" t="str">
        <f t="shared" si="1765"/>
        <v/>
      </c>
      <c r="E5881" s="230"/>
      <c r="F5881" s="231">
        <f t="shared" si="1766"/>
        <v>0</v>
      </c>
      <c r="G5881" s="296">
        <f t="shared" ref="G5881:G5886" si="1767">ROUND(E5881*F5881,2)</f>
        <v>0</v>
      </c>
    </row>
    <row r="5882" spans="1:7" s="232" customFormat="1" ht="24" customHeight="1" x14ac:dyDescent="0.2">
      <c r="A5882" s="229" t="str">
        <f t="shared" si="1763"/>
        <v/>
      </c>
      <c r="B5882" s="227">
        <f t="shared" si="1764"/>
        <v>0</v>
      </c>
      <c r="C5882" s="228"/>
      <c r="D5882" s="229" t="str">
        <f t="shared" si="1765"/>
        <v/>
      </c>
      <c r="E5882" s="230"/>
      <c r="F5882" s="231">
        <f t="shared" si="1766"/>
        <v>0</v>
      </c>
      <c r="G5882" s="296">
        <f t="shared" si="1767"/>
        <v>0</v>
      </c>
    </row>
    <row r="5883" spans="1:7" s="232" customFormat="1" ht="24" customHeight="1" x14ac:dyDescent="0.2">
      <c r="A5883" s="229" t="str">
        <f t="shared" si="1763"/>
        <v/>
      </c>
      <c r="B5883" s="227">
        <f t="shared" si="1764"/>
        <v>0</v>
      </c>
      <c r="C5883" s="228"/>
      <c r="D5883" s="229" t="str">
        <f t="shared" si="1765"/>
        <v/>
      </c>
      <c r="E5883" s="230"/>
      <c r="F5883" s="231">
        <f t="shared" si="1766"/>
        <v>0</v>
      </c>
      <c r="G5883" s="296">
        <f t="shared" si="1767"/>
        <v>0</v>
      </c>
    </row>
    <row r="5884" spans="1:7" s="232" customFormat="1" ht="24" customHeight="1" x14ac:dyDescent="0.2">
      <c r="A5884" s="229" t="str">
        <f t="shared" si="1763"/>
        <v/>
      </c>
      <c r="B5884" s="227">
        <f t="shared" si="1764"/>
        <v>0</v>
      </c>
      <c r="C5884" s="228"/>
      <c r="D5884" s="229" t="str">
        <f t="shared" si="1765"/>
        <v/>
      </c>
      <c r="E5884" s="230"/>
      <c r="F5884" s="231">
        <f t="shared" si="1766"/>
        <v>0</v>
      </c>
      <c r="G5884" s="296">
        <f t="shared" si="1767"/>
        <v>0</v>
      </c>
    </row>
    <row r="5885" spans="1:7" s="232" customFormat="1" ht="24" customHeight="1" x14ac:dyDescent="0.2">
      <c r="A5885" s="229" t="str">
        <f t="shared" si="1763"/>
        <v/>
      </c>
      <c r="B5885" s="227">
        <f t="shared" si="1764"/>
        <v>0</v>
      </c>
      <c r="C5885" s="228"/>
      <c r="D5885" s="229" t="str">
        <f t="shared" si="1765"/>
        <v/>
      </c>
      <c r="E5885" s="230"/>
      <c r="F5885" s="231">
        <f t="shared" si="1766"/>
        <v>0</v>
      </c>
      <c r="G5885" s="296">
        <f t="shared" si="1767"/>
        <v>0</v>
      </c>
    </row>
    <row r="5886" spans="1:7" s="232" customFormat="1" ht="24" customHeight="1" x14ac:dyDescent="0.2">
      <c r="A5886" s="229" t="str">
        <f t="shared" si="1763"/>
        <v/>
      </c>
      <c r="B5886" s="227">
        <f t="shared" si="1764"/>
        <v>0</v>
      </c>
      <c r="C5886" s="228"/>
      <c r="D5886" s="229" t="str">
        <f t="shared" si="1765"/>
        <v/>
      </c>
      <c r="E5886" s="230"/>
      <c r="F5886" s="231">
        <f t="shared" si="1766"/>
        <v>0</v>
      </c>
      <c r="G5886" s="296">
        <f t="shared" si="1767"/>
        <v>0</v>
      </c>
    </row>
    <row r="5887" spans="1:7" ht="24" customHeight="1" x14ac:dyDescent="0.2">
      <c r="A5887" s="297"/>
      <c r="B5887" s="97"/>
      <c r="C5887" s="97"/>
      <c r="D5887" s="103"/>
      <c r="E5887" s="104"/>
      <c r="F5887" s="368" t="s">
        <v>32</v>
      </c>
      <c r="G5887" s="298">
        <f>SUBTOTAL(9,G5879:G5886)</f>
        <v>0</v>
      </c>
    </row>
    <row r="5888" spans="1:7" ht="24" customHeight="1" x14ac:dyDescent="0.2">
      <c r="A5888" s="297"/>
      <c r="B5888" s="97"/>
      <c r="C5888" s="366" t="s">
        <v>606</v>
      </c>
      <c r="D5888" s="103"/>
      <c r="E5888" s="104"/>
      <c r="F5888" s="105"/>
      <c r="G5888" s="299"/>
    </row>
    <row r="5889" spans="1:7" s="232" customFormat="1" ht="24" customHeight="1" x14ac:dyDescent="0.2">
      <c r="A5889" s="229" t="str">
        <f t="shared" ref="A5889:A5897" si="1768">IFERROR(VLOOKUP(C5889,Tabla_Insumos,4,FALSE),"")</f>
        <v/>
      </c>
      <c r="B5889" s="227" t="str">
        <f t="shared" ref="B5889:B5897" si="1769">IFERROR(VLOOKUP(C5889,Tabla_Insumos,5,FALSE),"")</f>
        <v/>
      </c>
      <c r="C5889" s="228"/>
      <c r="D5889" s="229" t="str">
        <f t="shared" ref="D5889:D5897" si="1770">IFERROR(VLOOKUP(C5889,Tabla_Insumos,2,FALSE),"")</f>
        <v/>
      </c>
      <c r="E5889" s="230"/>
      <c r="F5889" s="231">
        <f t="shared" ref="F5889:F5897" si="1771">IFERROR(VLOOKUP(C5889,Tabla_Insumos,3,FALSE),0)</f>
        <v>0</v>
      </c>
      <c r="G5889" s="296">
        <f t="shared" ref="G5889:G5897" si="1772">ROUND(E5889*F5889,2)</f>
        <v>0</v>
      </c>
    </row>
    <row r="5890" spans="1:7" s="232" customFormat="1" ht="24" customHeight="1" x14ac:dyDescent="0.2">
      <c r="A5890" s="229" t="str">
        <f t="shared" si="1768"/>
        <v/>
      </c>
      <c r="B5890" s="227" t="str">
        <f t="shared" si="1769"/>
        <v/>
      </c>
      <c r="C5890" s="228"/>
      <c r="D5890" s="229" t="str">
        <f t="shared" si="1770"/>
        <v/>
      </c>
      <c r="E5890" s="230"/>
      <c r="F5890" s="231">
        <f t="shared" si="1771"/>
        <v>0</v>
      </c>
      <c r="G5890" s="296">
        <f t="shared" si="1772"/>
        <v>0</v>
      </c>
    </row>
    <row r="5891" spans="1:7" s="232" customFormat="1" ht="24" customHeight="1" x14ac:dyDescent="0.2">
      <c r="A5891" s="229" t="str">
        <f t="shared" si="1768"/>
        <v/>
      </c>
      <c r="B5891" s="227" t="str">
        <f t="shared" si="1769"/>
        <v/>
      </c>
      <c r="C5891" s="228"/>
      <c r="D5891" s="229" t="str">
        <f t="shared" si="1770"/>
        <v/>
      </c>
      <c r="E5891" s="230"/>
      <c r="F5891" s="231">
        <f t="shared" si="1771"/>
        <v>0</v>
      </c>
      <c r="G5891" s="296">
        <f t="shared" si="1772"/>
        <v>0</v>
      </c>
    </row>
    <row r="5892" spans="1:7" s="232" customFormat="1" ht="24" customHeight="1" x14ac:dyDescent="0.2">
      <c r="A5892" s="229" t="str">
        <f t="shared" si="1768"/>
        <v/>
      </c>
      <c r="B5892" s="227" t="str">
        <f t="shared" si="1769"/>
        <v/>
      </c>
      <c r="C5892" s="228"/>
      <c r="D5892" s="229" t="str">
        <f t="shared" si="1770"/>
        <v/>
      </c>
      <c r="E5892" s="230"/>
      <c r="F5892" s="231">
        <f t="shared" si="1771"/>
        <v>0</v>
      </c>
      <c r="G5892" s="296">
        <f t="shared" si="1772"/>
        <v>0</v>
      </c>
    </row>
    <row r="5893" spans="1:7" s="232" customFormat="1" ht="24" customHeight="1" x14ac:dyDescent="0.2">
      <c r="A5893" s="229" t="str">
        <f t="shared" si="1768"/>
        <v/>
      </c>
      <c r="B5893" s="227" t="str">
        <f t="shared" si="1769"/>
        <v/>
      </c>
      <c r="C5893" s="228"/>
      <c r="D5893" s="229" t="str">
        <f t="shared" si="1770"/>
        <v/>
      </c>
      <c r="E5893" s="230"/>
      <c r="F5893" s="231">
        <f t="shared" si="1771"/>
        <v>0</v>
      </c>
      <c r="G5893" s="296">
        <f t="shared" si="1772"/>
        <v>0</v>
      </c>
    </row>
    <row r="5894" spans="1:7" s="232" customFormat="1" ht="24" customHeight="1" x14ac:dyDescent="0.2">
      <c r="A5894" s="229" t="str">
        <f t="shared" si="1768"/>
        <v/>
      </c>
      <c r="B5894" s="227" t="str">
        <f t="shared" si="1769"/>
        <v/>
      </c>
      <c r="C5894" s="228"/>
      <c r="D5894" s="229" t="str">
        <f t="shared" si="1770"/>
        <v/>
      </c>
      <c r="E5894" s="230"/>
      <c r="F5894" s="231">
        <f t="shared" si="1771"/>
        <v>0</v>
      </c>
      <c r="G5894" s="296">
        <f t="shared" si="1772"/>
        <v>0</v>
      </c>
    </row>
    <row r="5895" spans="1:7" s="232" customFormat="1" ht="24" customHeight="1" x14ac:dyDescent="0.2">
      <c r="A5895" s="229" t="str">
        <f t="shared" si="1768"/>
        <v/>
      </c>
      <c r="B5895" s="227" t="str">
        <f t="shared" si="1769"/>
        <v/>
      </c>
      <c r="C5895" s="228"/>
      <c r="D5895" s="229" t="str">
        <f t="shared" si="1770"/>
        <v/>
      </c>
      <c r="E5895" s="230"/>
      <c r="F5895" s="231">
        <f t="shared" si="1771"/>
        <v>0</v>
      </c>
      <c r="G5895" s="296">
        <f t="shared" si="1772"/>
        <v>0</v>
      </c>
    </row>
    <row r="5896" spans="1:7" s="232" customFormat="1" ht="24" customHeight="1" x14ac:dyDescent="0.2">
      <c r="A5896" s="229" t="str">
        <f t="shared" si="1768"/>
        <v/>
      </c>
      <c r="B5896" s="227" t="str">
        <f t="shared" si="1769"/>
        <v/>
      </c>
      <c r="C5896" s="228"/>
      <c r="D5896" s="229" t="str">
        <f t="shared" si="1770"/>
        <v/>
      </c>
      <c r="E5896" s="230"/>
      <c r="F5896" s="231">
        <f t="shared" si="1771"/>
        <v>0</v>
      </c>
      <c r="G5896" s="296">
        <f t="shared" si="1772"/>
        <v>0</v>
      </c>
    </row>
    <row r="5897" spans="1:7" s="232" customFormat="1" ht="24" customHeight="1" x14ac:dyDescent="0.2">
      <c r="A5897" s="229" t="str">
        <f t="shared" si="1768"/>
        <v/>
      </c>
      <c r="B5897" s="227" t="str">
        <f t="shared" si="1769"/>
        <v/>
      </c>
      <c r="C5897" s="228"/>
      <c r="D5897" s="229" t="str">
        <f t="shared" si="1770"/>
        <v/>
      </c>
      <c r="E5897" s="230"/>
      <c r="F5897" s="231">
        <f t="shared" si="1771"/>
        <v>0</v>
      </c>
      <c r="G5897" s="296">
        <f t="shared" si="1772"/>
        <v>0</v>
      </c>
    </row>
    <row r="5898" spans="1:7" ht="24" customHeight="1" x14ac:dyDescent="0.2">
      <c r="A5898" s="300"/>
      <c r="B5898" s="103"/>
      <c r="C5898" s="97"/>
      <c r="D5898" s="103"/>
      <c r="E5898" s="104"/>
      <c r="F5898" s="368" t="s">
        <v>33</v>
      </c>
      <c r="G5898" s="298">
        <f>SUBTOTAL(9,G5889:G5897)</f>
        <v>0</v>
      </c>
    </row>
    <row r="5899" spans="1:7" ht="24" customHeight="1" x14ac:dyDescent="0.2">
      <c r="A5899" s="301"/>
      <c r="B5899" s="103"/>
      <c r="C5899" s="97"/>
      <c r="D5899" s="103"/>
      <c r="E5899" s="104"/>
      <c r="F5899" s="105"/>
      <c r="G5899" s="299"/>
    </row>
    <row r="5900" spans="1:7" ht="24" customHeight="1" x14ac:dyDescent="0.2">
      <c r="A5900" s="302" t="str">
        <f>B5858</f>
        <v/>
      </c>
      <c r="B5900" s="303" t="str">
        <f>C5858</f>
        <v/>
      </c>
      <c r="C5900" s="111"/>
      <c r="D5900" s="111" t="s">
        <v>34</v>
      </c>
      <c r="E5900" s="112"/>
      <c r="F5900" s="305" t="s">
        <v>35</v>
      </c>
      <c r="G5900" s="304">
        <f>SUBTOTAL(9,G5863:G5899)</f>
        <v>0</v>
      </c>
    </row>
    <row r="5902" spans="1:7" ht="24" customHeight="1" x14ac:dyDescent="0.2">
      <c r="A5902" s="284" t="s">
        <v>37</v>
      </c>
      <c r="B5902" s="285"/>
      <c r="C5902" s="285"/>
      <c r="D5902" s="285"/>
      <c r="E5902" s="285"/>
      <c r="F5902" s="285"/>
      <c r="G5902" s="286"/>
    </row>
    <row r="5903" spans="1:7" ht="24" customHeight="1" x14ac:dyDescent="0.2">
      <c r="A5903" s="287" t="s">
        <v>602</v>
      </c>
      <c r="B5903" s="99" t="str">
        <f>Comitente</f>
        <v>DIRECCION PROVINCIAL REDES DE GAS</v>
      </c>
      <c r="C5903" s="94"/>
      <c r="D5903" s="100"/>
      <c r="E5903" s="100"/>
      <c r="F5903" s="101"/>
      <c r="G5903" s="288"/>
    </row>
    <row r="5904" spans="1:7" ht="24" customHeight="1" x14ac:dyDescent="0.2">
      <c r="A5904" s="287" t="s">
        <v>603</v>
      </c>
      <c r="B5904" s="99">
        <f>Contratista</f>
        <v>0</v>
      </c>
      <c r="C5904" s="95"/>
      <c r="D5904" s="95"/>
      <c r="E5904" s="95"/>
      <c r="F5904" s="102"/>
      <c r="G5904" s="289"/>
    </row>
    <row r="5905" spans="1:123" ht="24" customHeight="1" x14ac:dyDescent="0.2">
      <c r="A5905" s="287" t="s">
        <v>24</v>
      </c>
      <c r="B5905" s="99" t="str">
        <f>Obra</f>
        <v>“SERVICIO de MANTENIMIENTO de las INSTALACIONES de GAS en los ESTABLECIMIENTOS EDUCATIVOS”</v>
      </c>
      <c r="C5905" s="95"/>
      <c r="D5905" s="95"/>
      <c r="E5905" s="95"/>
      <c r="F5905" s="102" t="s">
        <v>38</v>
      </c>
      <c r="G5905" s="290">
        <f>Fecha_Base</f>
        <v>0</v>
      </c>
    </row>
    <row r="5906" spans="1:123" ht="24" customHeight="1" x14ac:dyDescent="0.2">
      <c r="A5906" s="291" t="s">
        <v>601</v>
      </c>
      <c r="B5906" s="96" t="str">
        <f>Ubicación</f>
        <v>DEPARTAMENTO JACHAL A</v>
      </c>
      <c r="C5906" s="96"/>
      <c r="D5906" s="103"/>
      <c r="E5906" s="104"/>
      <c r="F5906" s="105"/>
      <c r="G5906" s="292"/>
    </row>
    <row r="5907" spans="1:123" ht="24" customHeight="1" x14ac:dyDescent="0.2">
      <c r="A5907" s="291" t="s">
        <v>39</v>
      </c>
      <c r="B5907" s="106" t="str">
        <f>IFERROR(VALUE(LEFT(B5908,FIND(".",B5908)-1)),"")</f>
        <v/>
      </c>
      <c r="C5907" s="97" t="str">
        <f>IFERROR(VLOOKUP(B5907,Tabla_CyP,2,FALSE),"")</f>
        <v/>
      </c>
      <c r="D5907" s="97"/>
      <c r="E5907" s="104"/>
      <c r="F5907" s="105"/>
      <c r="G5907" s="292"/>
    </row>
    <row r="5908" spans="1:123" ht="24" customHeight="1" x14ac:dyDescent="0.2">
      <c r="A5908" s="291" t="s">
        <v>25</v>
      </c>
      <c r="B5908" s="107" t="str">
        <f>IFERROR(VLOOKUP(COUNTIF($A$1:A5908,"ANALISIS DE PRECIOS"),Tabla_NumeroItem,2,FALSE),"")</f>
        <v/>
      </c>
      <c r="C5908" s="97" t="str">
        <f>IFERROR(VLOOKUP(B5908,Tabla_CyP,2,FALSE),"")</f>
        <v/>
      </c>
      <c r="D5908" s="103"/>
      <c r="E5908" s="104"/>
      <c r="F5908" s="102" t="s">
        <v>26</v>
      </c>
      <c r="G5908" s="293" t="str">
        <f>IFERROR(VLOOKUP(B5908,Tabla_CyP,4,FALSE),"")</f>
        <v/>
      </c>
    </row>
    <row r="5909" spans="1:123" ht="24" customHeight="1" x14ac:dyDescent="0.2">
      <c r="A5909" s="291"/>
      <c r="B5909" s="96"/>
      <c r="C5909" s="97"/>
      <c r="D5909" s="103"/>
      <c r="E5909" s="104"/>
      <c r="F5909" s="105"/>
      <c r="G5909" s="292"/>
    </row>
    <row r="5910" spans="1:123" ht="24" customHeight="1" x14ac:dyDescent="0.2">
      <c r="A5910" s="389" t="s">
        <v>507</v>
      </c>
      <c r="B5910" s="390"/>
      <c r="C5910" s="391" t="s">
        <v>0</v>
      </c>
      <c r="D5910" s="391" t="s">
        <v>27</v>
      </c>
      <c r="E5910" s="393" t="s">
        <v>28</v>
      </c>
      <c r="F5910" s="387" t="s">
        <v>29</v>
      </c>
      <c r="G5910" s="387" t="s">
        <v>30</v>
      </c>
    </row>
    <row r="5911" spans="1:123" s="109" customFormat="1" ht="24" customHeight="1" x14ac:dyDescent="0.2">
      <c r="A5911" s="108" t="s">
        <v>508</v>
      </c>
      <c r="B5911" s="108" t="s">
        <v>509</v>
      </c>
      <c r="C5911" s="392"/>
      <c r="D5911" s="392"/>
      <c r="E5911" s="394"/>
      <c r="F5911" s="388"/>
      <c r="G5911" s="388"/>
      <c r="H5911" s="233"/>
      <c r="I5911" s="233"/>
      <c r="J5911" s="233"/>
      <c r="K5911" s="233"/>
      <c r="L5911" s="233"/>
      <c r="M5911" s="233"/>
      <c r="N5911" s="233"/>
      <c r="O5911" s="233"/>
      <c r="P5911" s="233"/>
      <c r="Q5911" s="233"/>
      <c r="R5911" s="233"/>
      <c r="S5911" s="233"/>
      <c r="T5911" s="233"/>
      <c r="U5911" s="233"/>
      <c r="V5911" s="233"/>
      <c r="W5911" s="233"/>
      <c r="X5911" s="233"/>
      <c r="Y5911" s="233"/>
      <c r="Z5911" s="233"/>
      <c r="AA5911" s="233"/>
      <c r="AB5911" s="233"/>
      <c r="AC5911" s="233"/>
      <c r="AD5911" s="233"/>
      <c r="AE5911" s="233"/>
      <c r="AF5911" s="233"/>
      <c r="AG5911" s="233"/>
      <c r="AH5911" s="233"/>
      <c r="AI5911" s="233"/>
      <c r="AJ5911" s="233"/>
      <c r="AK5911" s="233"/>
      <c r="AL5911" s="233"/>
      <c r="AM5911" s="233"/>
      <c r="AN5911" s="233"/>
      <c r="AO5911" s="233"/>
      <c r="AP5911" s="233"/>
      <c r="AQ5911" s="233"/>
      <c r="AR5911" s="233"/>
      <c r="AS5911" s="233"/>
      <c r="AT5911" s="233"/>
      <c r="AU5911" s="233"/>
      <c r="AV5911" s="233"/>
      <c r="AW5911" s="233"/>
      <c r="AX5911" s="233"/>
      <c r="AY5911" s="233"/>
      <c r="AZ5911" s="233"/>
      <c r="BA5911" s="233"/>
      <c r="BB5911" s="233"/>
      <c r="BC5911" s="233"/>
      <c r="BD5911" s="233"/>
      <c r="BE5911" s="233"/>
      <c r="BF5911" s="233"/>
      <c r="BG5911" s="233"/>
      <c r="BH5911" s="233"/>
      <c r="BI5911" s="233"/>
      <c r="BJ5911" s="233"/>
      <c r="BK5911" s="233"/>
      <c r="BL5911" s="233"/>
      <c r="BM5911" s="233"/>
      <c r="BN5911" s="233"/>
      <c r="BO5911" s="233"/>
      <c r="BP5911" s="233"/>
      <c r="BQ5911" s="233"/>
      <c r="BR5911" s="233"/>
      <c r="BS5911" s="233"/>
      <c r="BT5911" s="233"/>
      <c r="BU5911" s="233"/>
      <c r="BV5911" s="233"/>
      <c r="BW5911" s="233"/>
      <c r="BX5911" s="233"/>
      <c r="BY5911" s="233"/>
      <c r="BZ5911" s="233"/>
      <c r="CA5911" s="233"/>
      <c r="CB5911" s="233"/>
      <c r="CC5911" s="233"/>
      <c r="CD5911" s="233"/>
      <c r="CE5911" s="233"/>
      <c r="CF5911" s="233"/>
      <c r="CG5911" s="233"/>
      <c r="CH5911" s="233"/>
      <c r="CI5911" s="233"/>
      <c r="CJ5911" s="233"/>
      <c r="CK5911" s="233"/>
      <c r="CL5911" s="233"/>
      <c r="CM5911" s="233"/>
      <c r="CN5911" s="233"/>
      <c r="CO5911" s="233"/>
      <c r="CP5911" s="233"/>
      <c r="CQ5911" s="233"/>
      <c r="CR5911" s="233"/>
      <c r="CS5911" s="233"/>
      <c r="CT5911" s="233"/>
      <c r="CU5911" s="233"/>
      <c r="CV5911" s="233"/>
      <c r="CW5911" s="233"/>
      <c r="CX5911" s="233"/>
      <c r="CY5911" s="233"/>
      <c r="CZ5911" s="233"/>
      <c r="DA5911" s="233"/>
      <c r="DB5911" s="233"/>
      <c r="DC5911" s="233"/>
      <c r="DD5911" s="233"/>
      <c r="DE5911" s="233"/>
      <c r="DF5911" s="233"/>
      <c r="DG5911" s="233"/>
      <c r="DH5911" s="233"/>
      <c r="DI5911" s="233"/>
      <c r="DJ5911" s="233"/>
      <c r="DK5911" s="233"/>
      <c r="DL5911" s="233"/>
      <c r="DM5911" s="233"/>
      <c r="DN5911" s="233"/>
      <c r="DO5911" s="233"/>
      <c r="DP5911" s="233"/>
      <c r="DQ5911" s="233"/>
      <c r="DR5911" s="233"/>
      <c r="DS5911" s="233"/>
    </row>
    <row r="5912" spans="1:123" ht="24" customHeight="1" x14ac:dyDescent="0.2">
      <c r="A5912" s="369"/>
      <c r="B5912" s="110"/>
      <c r="C5912" s="367" t="s">
        <v>604</v>
      </c>
      <c r="D5912" s="111"/>
      <c r="E5912" s="112"/>
      <c r="F5912" s="113"/>
      <c r="G5912" s="295"/>
    </row>
    <row r="5913" spans="1:123" s="232" customFormat="1" ht="24" customHeight="1" x14ac:dyDescent="0.2">
      <c r="A5913" s="229" t="str">
        <f t="shared" ref="A5913:A5926" si="1773">IFERROR(VLOOKUP(C5913,Tabla_Insumos,4,FALSE),"")</f>
        <v/>
      </c>
      <c r="B5913" s="227" t="str">
        <f t="shared" ref="B5913:B5926" si="1774">IFERROR(VLOOKUP(C5913,Tabla_Insumos,5,FALSE),"")</f>
        <v/>
      </c>
      <c r="C5913" s="228"/>
      <c r="D5913" s="229" t="str">
        <f t="shared" ref="D5913:D5926" si="1775">IFERROR(VLOOKUP(C5913,Tabla_Insumos,2,FALSE),"")</f>
        <v/>
      </c>
      <c r="E5913" s="230"/>
      <c r="F5913" s="231">
        <f t="shared" ref="F5913:F5926" si="1776">IFERROR(VLOOKUP(C5913,Tabla_Insumos,3,FALSE),0)</f>
        <v>0</v>
      </c>
      <c r="G5913" s="296">
        <f>ROUND(E5913*F5913,2)</f>
        <v>0</v>
      </c>
    </row>
    <row r="5914" spans="1:123" s="232" customFormat="1" ht="24" customHeight="1" x14ac:dyDescent="0.2">
      <c r="A5914" s="229" t="str">
        <f t="shared" si="1773"/>
        <v/>
      </c>
      <c r="B5914" s="227" t="str">
        <f t="shared" si="1774"/>
        <v/>
      </c>
      <c r="C5914" s="228"/>
      <c r="D5914" s="229" t="str">
        <f t="shared" si="1775"/>
        <v/>
      </c>
      <c r="E5914" s="230"/>
      <c r="F5914" s="231">
        <f t="shared" si="1776"/>
        <v>0</v>
      </c>
      <c r="G5914" s="296">
        <f t="shared" ref="G5914:G5926" si="1777">ROUND(E5914*F5914,2)</f>
        <v>0</v>
      </c>
    </row>
    <row r="5915" spans="1:123" s="232" customFormat="1" ht="24" customHeight="1" x14ac:dyDescent="0.2">
      <c r="A5915" s="229" t="str">
        <f t="shared" si="1773"/>
        <v/>
      </c>
      <c r="B5915" s="227" t="str">
        <f t="shared" si="1774"/>
        <v/>
      </c>
      <c r="C5915" s="228"/>
      <c r="D5915" s="229" t="str">
        <f t="shared" si="1775"/>
        <v/>
      </c>
      <c r="E5915" s="230"/>
      <c r="F5915" s="231">
        <f t="shared" si="1776"/>
        <v>0</v>
      </c>
      <c r="G5915" s="296">
        <f t="shared" si="1777"/>
        <v>0</v>
      </c>
    </row>
    <row r="5916" spans="1:123" s="232" customFormat="1" ht="24" customHeight="1" x14ac:dyDescent="0.2">
      <c r="A5916" s="229" t="str">
        <f t="shared" si="1773"/>
        <v/>
      </c>
      <c r="B5916" s="227" t="str">
        <f t="shared" si="1774"/>
        <v/>
      </c>
      <c r="C5916" s="228"/>
      <c r="D5916" s="229" t="str">
        <f t="shared" si="1775"/>
        <v/>
      </c>
      <c r="E5916" s="230"/>
      <c r="F5916" s="231">
        <f t="shared" si="1776"/>
        <v>0</v>
      </c>
      <c r="G5916" s="296">
        <f t="shared" si="1777"/>
        <v>0</v>
      </c>
    </row>
    <row r="5917" spans="1:123" s="232" customFormat="1" ht="24" customHeight="1" x14ac:dyDescent="0.2">
      <c r="A5917" s="229" t="str">
        <f t="shared" si="1773"/>
        <v/>
      </c>
      <c r="B5917" s="227" t="str">
        <f t="shared" si="1774"/>
        <v/>
      </c>
      <c r="C5917" s="228"/>
      <c r="D5917" s="229" t="str">
        <f t="shared" si="1775"/>
        <v/>
      </c>
      <c r="E5917" s="230"/>
      <c r="F5917" s="231">
        <f t="shared" si="1776"/>
        <v>0</v>
      </c>
      <c r="G5917" s="296">
        <f t="shared" si="1777"/>
        <v>0</v>
      </c>
    </row>
    <row r="5918" spans="1:123" s="232" customFormat="1" ht="24" customHeight="1" x14ac:dyDescent="0.2">
      <c r="A5918" s="229" t="str">
        <f t="shared" si="1773"/>
        <v/>
      </c>
      <c r="B5918" s="227" t="str">
        <f t="shared" si="1774"/>
        <v/>
      </c>
      <c r="C5918" s="228"/>
      <c r="D5918" s="229" t="str">
        <f t="shared" si="1775"/>
        <v/>
      </c>
      <c r="E5918" s="230"/>
      <c r="F5918" s="231">
        <f t="shared" si="1776"/>
        <v>0</v>
      </c>
      <c r="G5918" s="296">
        <f t="shared" si="1777"/>
        <v>0</v>
      </c>
    </row>
    <row r="5919" spans="1:123" s="232" customFormat="1" ht="24" customHeight="1" x14ac:dyDescent="0.2">
      <c r="A5919" s="229" t="str">
        <f t="shared" si="1773"/>
        <v/>
      </c>
      <c r="B5919" s="227" t="str">
        <f t="shared" si="1774"/>
        <v/>
      </c>
      <c r="C5919" s="228"/>
      <c r="D5919" s="229" t="str">
        <f t="shared" si="1775"/>
        <v/>
      </c>
      <c r="E5919" s="230"/>
      <c r="F5919" s="231">
        <f t="shared" si="1776"/>
        <v>0</v>
      </c>
      <c r="G5919" s="296">
        <f t="shared" si="1777"/>
        <v>0</v>
      </c>
    </row>
    <row r="5920" spans="1:123" s="232" customFormat="1" ht="24" customHeight="1" x14ac:dyDescent="0.2">
      <c r="A5920" s="229" t="str">
        <f t="shared" si="1773"/>
        <v/>
      </c>
      <c r="B5920" s="227" t="str">
        <f t="shared" si="1774"/>
        <v/>
      </c>
      <c r="C5920" s="228"/>
      <c r="D5920" s="229" t="str">
        <f t="shared" si="1775"/>
        <v/>
      </c>
      <c r="E5920" s="230"/>
      <c r="F5920" s="231">
        <f t="shared" si="1776"/>
        <v>0</v>
      </c>
      <c r="G5920" s="296">
        <f t="shared" si="1777"/>
        <v>0</v>
      </c>
    </row>
    <row r="5921" spans="1:7" s="232" customFormat="1" ht="24" customHeight="1" x14ac:dyDescent="0.2">
      <c r="A5921" s="229" t="str">
        <f t="shared" si="1773"/>
        <v/>
      </c>
      <c r="B5921" s="227" t="str">
        <f t="shared" si="1774"/>
        <v/>
      </c>
      <c r="C5921" s="228"/>
      <c r="D5921" s="229" t="str">
        <f t="shared" si="1775"/>
        <v/>
      </c>
      <c r="E5921" s="230"/>
      <c r="F5921" s="231">
        <f t="shared" si="1776"/>
        <v>0</v>
      </c>
      <c r="G5921" s="296">
        <f t="shared" si="1777"/>
        <v>0</v>
      </c>
    </row>
    <row r="5922" spans="1:7" s="232" customFormat="1" ht="24" customHeight="1" x14ac:dyDescent="0.2">
      <c r="A5922" s="229" t="str">
        <f t="shared" si="1773"/>
        <v/>
      </c>
      <c r="B5922" s="227" t="str">
        <f t="shared" si="1774"/>
        <v/>
      </c>
      <c r="C5922" s="228"/>
      <c r="D5922" s="229" t="str">
        <f t="shared" si="1775"/>
        <v/>
      </c>
      <c r="E5922" s="230"/>
      <c r="F5922" s="231">
        <f t="shared" si="1776"/>
        <v>0</v>
      </c>
      <c r="G5922" s="296">
        <f t="shared" si="1777"/>
        <v>0</v>
      </c>
    </row>
    <row r="5923" spans="1:7" s="232" customFormat="1" ht="24" customHeight="1" x14ac:dyDescent="0.2">
      <c r="A5923" s="229" t="str">
        <f t="shared" si="1773"/>
        <v/>
      </c>
      <c r="B5923" s="227" t="str">
        <f t="shared" si="1774"/>
        <v/>
      </c>
      <c r="C5923" s="228"/>
      <c r="D5923" s="229" t="str">
        <f t="shared" si="1775"/>
        <v/>
      </c>
      <c r="E5923" s="230"/>
      <c r="F5923" s="231">
        <f t="shared" si="1776"/>
        <v>0</v>
      </c>
      <c r="G5923" s="296">
        <f t="shared" si="1777"/>
        <v>0</v>
      </c>
    </row>
    <row r="5924" spans="1:7" s="232" customFormat="1" ht="24" customHeight="1" x14ac:dyDescent="0.2">
      <c r="A5924" s="229" t="str">
        <f t="shared" si="1773"/>
        <v/>
      </c>
      <c r="B5924" s="227" t="str">
        <f t="shared" si="1774"/>
        <v/>
      </c>
      <c r="C5924" s="228"/>
      <c r="D5924" s="229" t="str">
        <f t="shared" si="1775"/>
        <v/>
      </c>
      <c r="E5924" s="230"/>
      <c r="F5924" s="231">
        <f t="shared" si="1776"/>
        <v>0</v>
      </c>
      <c r="G5924" s="296">
        <f t="shared" si="1777"/>
        <v>0</v>
      </c>
    </row>
    <row r="5925" spans="1:7" s="232" customFormat="1" ht="24" customHeight="1" x14ac:dyDescent="0.2">
      <c r="A5925" s="229" t="str">
        <f t="shared" si="1773"/>
        <v/>
      </c>
      <c r="B5925" s="227" t="str">
        <f t="shared" si="1774"/>
        <v/>
      </c>
      <c r="C5925" s="228"/>
      <c r="D5925" s="229" t="str">
        <f t="shared" si="1775"/>
        <v/>
      </c>
      <c r="E5925" s="230"/>
      <c r="F5925" s="231">
        <f t="shared" si="1776"/>
        <v>0</v>
      </c>
      <c r="G5925" s="296">
        <f t="shared" si="1777"/>
        <v>0</v>
      </c>
    </row>
    <row r="5926" spans="1:7" s="232" customFormat="1" ht="24" customHeight="1" x14ac:dyDescent="0.2">
      <c r="A5926" s="229" t="str">
        <f t="shared" si="1773"/>
        <v/>
      </c>
      <c r="B5926" s="227" t="str">
        <f t="shared" si="1774"/>
        <v/>
      </c>
      <c r="C5926" s="228"/>
      <c r="D5926" s="229" t="str">
        <f t="shared" si="1775"/>
        <v/>
      </c>
      <c r="E5926" s="230"/>
      <c r="F5926" s="231">
        <f t="shared" si="1776"/>
        <v>0</v>
      </c>
      <c r="G5926" s="296">
        <f t="shared" si="1777"/>
        <v>0</v>
      </c>
    </row>
    <row r="5927" spans="1:7" ht="24" customHeight="1" x14ac:dyDescent="0.2">
      <c r="A5927" s="297"/>
      <c r="B5927" s="97"/>
      <c r="C5927" s="97"/>
      <c r="D5927" s="103"/>
      <c r="E5927" s="104"/>
      <c r="F5927" s="368" t="s">
        <v>31</v>
      </c>
      <c r="G5927" s="298">
        <f>SUBTOTAL(9,G5913:G5926)</f>
        <v>0</v>
      </c>
    </row>
    <row r="5928" spans="1:7" ht="24" customHeight="1" x14ac:dyDescent="0.2">
      <c r="A5928" s="297"/>
      <c r="B5928" s="97"/>
      <c r="C5928" s="366" t="s">
        <v>605</v>
      </c>
      <c r="D5928" s="103"/>
      <c r="E5928" s="104"/>
      <c r="F5928" s="105"/>
      <c r="G5928" s="299"/>
    </row>
    <row r="5929" spans="1:7" s="232" customFormat="1" ht="24" customHeight="1" x14ac:dyDescent="0.2">
      <c r="A5929" s="229" t="str">
        <f t="shared" ref="A5929:A5936" si="1778">IFERROR(VLOOKUP(C5929,Tabla_Insumos,4,FALSE),"")</f>
        <v/>
      </c>
      <c r="B5929" s="227">
        <f t="shared" ref="B5929:B5936" si="1779">IFERROR(VLOOKUP(A5929,Tabla_Indices,5,FALSE),"")</f>
        <v>0</v>
      </c>
      <c r="C5929" s="228"/>
      <c r="D5929" s="229" t="str">
        <f t="shared" ref="D5929:D5936" si="1780">IFERROR(VLOOKUP(C5929,Tabla_Insumos,2,FALSE),"")</f>
        <v/>
      </c>
      <c r="E5929" s="230"/>
      <c r="F5929" s="231">
        <f t="shared" ref="F5929:F5936" si="1781">IFERROR(VLOOKUP(C5929,Tabla_Insumos,3,FALSE),0)</f>
        <v>0</v>
      </c>
      <c r="G5929" s="296">
        <f>ROUND(E5929*F5929,2)</f>
        <v>0</v>
      </c>
    </row>
    <row r="5930" spans="1:7" s="232" customFormat="1" ht="24" customHeight="1" x14ac:dyDescent="0.2">
      <c r="A5930" s="229" t="str">
        <f t="shared" si="1778"/>
        <v/>
      </c>
      <c r="B5930" s="227">
        <f t="shared" si="1779"/>
        <v>0</v>
      </c>
      <c r="C5930" s="228"/>
      <c r="D5930" s="229" t="str">
        <f t="shared" si="1780"/>
        <v/>
      </c>
      <c r="E5930" s="230"/>
      <c r="F5930" s="231">
        <f t="shared" si="1781"/>
        <v>0</v>
      </c>
      <c r="G5930" s="296">
        <f>ROUND(E5930*F5930,2)</f>
        <v>0</v>
      </c>
    </row>
    <row r="5931" spans="1:7" s="232" customFormat="1" ht="24" customHeight="1" x14ac:dyDescent="0.2">
      <c r="A5931" s="229" t="str">
        <f t="shared" si="1778"/>
        <v/>
      </c>
      <c r="B5931" s="227">
        <f t="shared" si="1779"/>
        <v>0</v>
      </c>
      <c r="C5931" s="228"/>
      <c r="D5931" s="229" t="str">
        <f t="shared" si="1780"/>
        <v/>
      </c>
      <c r="E5931" s="230"/>
      <c r="F5931" s="231">
        <f t="shared" si="1781"/>
        <v>0</v>
      </c>
      <c r="G5931" s="296">
        <f t="shared" ref="G5931:G5936" si="1782">ROUND(E5931*F5931,2)</f>
        <v>0</v>
      </c>
    </row>
    <row r="5932" spans="1:7" s="232" customFormat="1" ht="24" customHeight="1" x14ac:dyDescent="0.2">
      <c r="A5932" s="229" t="str">
        <f t="shared" si="1778"/>
        <v/>
      </c>
      <c r="B5932" s="227">
        <f t="shared" si="1779"/>
        <v>0</v>
      </c>
      <c r="C5932" s="228"/>
      <c r="D5932" s="229" t="str">
        <f t="shared" si="1780"/>
        <v/>
      </c>
      <c r="E5932" s="230"/>
      <c r="F5932" s="231">
        <f t="shared" si="1781"/>
        <v>0</v>
      </c>
      <c r="G5932" s="296">
        <f t="shared" si="1782"/>
        <v>0</v>
      </c>
    </row>
    <row r="5933" spans="1:7" s="232" customFormat="1" ht="24" customHeight="1" x14ac:dyDescent="0.2">
      <c r="A5933" s="229" t="str">
        <f t="shared" si="1778"/>
        <v/>
      </c>
      <c r="B5933" s="227">
        <f t="shared" si="1779"/>
        <v>0</v>
      </c>
      <c r="C5933" s="228"/>
      <c r="D5933" s="229" t="str">
        <f t="shared" si="1780"/>
        <v/>
      </c>
      <c r="E5933" s="230"/>
      <c r="F5933" s="231">
        <f t="shared" si="1781"/>
        <v>0</v>
      </c>
      <c r="G5933" s="296">
        <f t="shared" si="1782"/>
        <v>0</v>
      </c>
    </row>
    <row r="5934" spans="1:7" s="232" customFormat="1" ht="24" customHeight="1" x14ac:dyDescent="0.2">
      <c r="A5934" s="229" t="str">
        <f t="shared" si="1778"/>
        <v/>
      </c>
      <c r="B5934" s="227">
        <f t="shared" si="1779"/>
        <v>0</v>
      </c>
      <c r="C5934" s="228"/>
      <c r="D5934" s="229" t="str">
        <f t="shared" si="1780"/>
        <v/>
      </c>
      <c r="E5934" s="230"/>
      <c r="F5934" s="231">
        <f t="shared" si="1781"/>
        <v>0</v>
      </c>
      <c r="G5934" s="296">
        <f t="shared" si="1782"/>
        <v>0</v>
      </c>
    </row>
    <row r="5935" spans="1:7" s="232" customFormat="1" ht="24" customHeight="1" x14ac:dyDescent="0.2">
      <c r="A5935" s="229" t="str">
        <f t="shared" si="1778"/>
        <v/>
      </c>
      <c r="B5935" s="227">
        <f t="shared" si="1779"/>
        <v>0</v>
      </c>
      <c r="C5935" s="228"/>
      <c r="D5935" s="229" t="str">
        <f t="shared" si="1780"/>
        <v/>
      </c>
      <c r="E5935" s="230"/>
      <c r="F5935" s="231">
        <f t="shared" si="1781"/>
        <v>0</v>
      </c>
      <c r="G5935" s="296">
        <f t="shared" si="1782"/>
        <v>0</v>
      </c>
    </row>
    <row r="5936" spans="1:7" s="232" customFormat="1" ht="24" customHeight="1" x14ac:dyDescent="0.2">
      <c r="A5936" s="229" t="str">
        <f t="shared" si="1778"/>
        <v/>
      </c>
      <c r="B5936" s="227">
        <f t="shared" si="1779"/>
        <v>0</v>
      </c>
      <c r="C5936" s="228"/>
      <c r="D5936" s="229" t="str">
        <f t="shared" si="1780"/>
        <v/>
      </c>
      <c r="E5936" s="230"/>
      <c r="F5936" s="231">
        <f t="shared" si="1781"/>
        <v>0</v>
      </c>
      <c r="G5936" s="296">
        <f t="shared" si="1782"/>
        <v>0</v>
      </c>
    </row>
    <row r="5937" spans="1:7" ht="24" customHeight="1" x14ac:dyDescent="0.2">
      <c r="A5937" s="297"/>
      <c r="B5937" s="97"/>
      <c r="C5937" s="97"/>
      <c r="D5937" s="103"/>
      <c r="E5937" s="104"/>
      <c r="F5937" s="368" t="s">
        <v>32</v>
      </c>
      <c r="G5937" s="298">
        <f>SUBTOTAL(9,G5929:G5936)</f>
        <v>0</v>
      </c>
    </row>
    <row r="5938" spans="1:7" ht="24" customHeight="1" x14ac:dyDescent="0.2">
      <c r="A5938" s="297"/>
      <c r="B5938" s="97"/>
      <c r="C5938" s="366" t="s">
        <v>606</v>
      </c>
      <c r="D5938" s="103"/>
      <c r="E5938" s="104"/>
      <c r="F5938" s="105"/>
      <c r="G5938" s="299"/>
    </row>
    <row r="5939" spans="1:7" s="232" customFormat="1" ht="24" customHeight="1" x14ac:dyDescent="0.2">
      <c r="A5939" s="229" t="str">
        <f t="shared" ref="A5939:A5947" si="1783">IFERROR(VLOOKUP(C5939,Tabla_Insumos,4,FALSE),"")</f>
        <v/>
      </c>
      <c r="B5939" s="227" t="str">
        <f t="shared" ref="B5939:B5947" si="1784">IFERROR(VLOOKUP(C5939,Tabla_Insumos,5,FALSE),"")</f>
        <v/>
      </c>
      <c r="C5939" s="228"/>
      <c r="D5939" s="229" t="str">
        <f t="shared" ref="D5939:D5947" si="1785">IFERROR(VLOOKUP(C5939,Tabla_Insumos,2,FALSE),"")</f>
        <v/>
      </c>
      <c r="E5939" s="230"/>
      <c r="F5939" s="231">
        <f t="shared" ref="F5939:F5947" si="1786">IFERROR(VLOOKUP(C5939,Tabla_Insumos,3,FALSE),0)</f>
        <v>0</v>
      </c>
      <c r="G5939" s="296">
        <f t="shared" ref="G5939:G5947" si="1787">ROUND(E5939*F5939,2)</f>
        <v>0</v>
      </c>
    </row>
    <row r="5940" spans="1:7" s="232" customFormat="1" ht="24" customHeight="1" x14ac:dyDescent="0.2">
      <c r="A5940" s="229" t="str">
        <f t="shared" si="1783"/>
        <v/>
      </c>
      <c r="B5940" s="227" t="str">
        <f t="shared" si="1784"/>
        <v/>
      </c>
      <c r="C5940" s="228"/>
      <c r="D5940" s="229" t="str">
        <f t="shared" si="1785"/>
        <v/>
      </c>
      <c r="E5940" s="230"/>
      <c r="F5940" s="231">
        <f t="shared" si="1786"/>
        <v>0</v>
      </c>
      <c r="G5940" s="296">
        <f t="shared" si="1787"/>
        <v>0</v>
      </c>
    </row>
    <row r="5941" spans="1:7" s="232" customFormat="1" ht="24" customHeight="1" x14ac:dyDescent="0.2">
      <c r="A5941" s="229" t="str">
        <f t="shared" si="1783"/>
        <v/>
      </c>
      <c r="B5941" s="227" t="str">
        <f t="shared" si="1784"/>
        <v/>
      </c>
      <c r="C5941" s="228"/>
      <c r="D5941" s="229" t="str">
        <f t="shared" si="1785"/>
        <v/>
      </c>
      <c r="E5941" s="230"/>
      <c r="F5941" s="231">
        <f t="shared" si="1786"/>
        <v>0</v>
      </c>
      <c r="G5941" s="296">
        <f t="shared" si="1787"/>
        <v>0</v>
      </c>
    </row>
    <row r="5942" spans="1:7" s="232" customFormat="1" ht="24" customHeight="1" x14ac:dyDescent="0.2">
      <c r="A5942" s="229" t="str">
        <f t="shared" si="1783"/>
        <v/>
      </c>
      <c r="B5942" s="227" t="str">
        <f t="shared" si="1784"/>
        <v/>
      </c>
      <c r="C5942" s="228"/>
      <c r="D5942" s="229" t="str">
        <f t="shared" si="1785"/>
        <v/>
      </c>
      <c r="E5942" s="230"/>
      <c r="F5942" s="231">
        <f t="shared" si="1786"/>
        <v>0</v>
      </c>
      <c r="G5942" s="296">
        <f t="shared" si="1787"/>
        <v>0</v>
      </c>
    </row>
    <row r="5943" spans="1:7" s="232" customFormat="1" ht="24" customHeight="1" x14ac:dyDescent="0.2">
      <c r="A5943" s="229" t="str">
        <f t="shared" si="1783"/>
        <v/>
      </c>
      <c r="B5943" s="227" t="str">
        <f t="shared" si="1784"/>
        <v/>
      </c>
      <c r="C5943" s="228"/>
      <c r="D5943" s="229" t="str">
        <f t="shared" si="1785"/>
        <v/>
      </c>
      <c r="E5943" s="230"/>
      <c r="F5943" s="231">
        <f t="shared" si="1786"/>
        <v>0</v>
      </c>
      <c r="G5943" s="296">
        <f t="shared" si="1787"/>
        <v>0</v>
      </c>
    </row>
    <row r="5944" spans="1:7" s="232" customFormat="1" ht="24" customHeight="1" x14ac:dyDescent="0.2">
      <c r="A5944" s="229" t="str">
        <f t="shared" si="1783"/>
        <v/>
      </c>
      <c r="B5944" s="227" t="str">
        <f t="shared" si="1784"/>
        <v/>
      </c>
      <c r="C5944" s="228"/>
      <c r="D5944" s="229" t="str">
        <f t="shared" si="1785"/>
        <v/>
      </c>
      <c r="E5944" s="230"/>
      <c r="F5944" s="231">
        <f t="shared" si="1786"/>
        <v>0</v>
      </c>
      <c r="G5944" s="296">
        <f t="shared" si="1787"/>
        <v>0</v>
      </c>
    </row>
    <row r="5945" spans="1:7" s="232" customFormat="1" ht="24" customHeight="1" x14ac:dyDescent="0.2">
      <c r="A5945" s="229" t="str">
        <f t="shared" si="1783"/>
        <v/>
      </c>
      <c r="B5945" s="227" t="str">
        <f t="shared" si="1784"/>
        <v/>
      </c>
      <c r="C5945" s="228"/>
      <c r="D5945" s="229" t="str">
        <f t="shared" si="1785"/>
        <v/>
      </c>
      <c r="E5945" s="230"/>
      <c r="F5945" s="231">
        <f t="shared" si="1786"/>
        <v>0</v>
      </c>
      <c r="G5945" s="296">
        <f t="shared" si="1787"/>
        <v>0</v>
      </c>
    </row>
    <row r="5946" spans="1:7" s="232" customFormat="1" ht="24" customHeight="1" x14ac:dyDescent="0.2">
      <c r="A5946" s="229" t="str">
        <f t="shared" si="1783"/>
        <v/>
      </c>
      <c r="B5946" s="227" t="str">
        <f t="shared" si="1784"/>
        <v/>
      </c>
      <c r="C5946" s="228"/>
      <c r="D5946" s="229" t="str">
        <f t="shared" si="1785"/>
        <v/>
      </c>
      <c r="E5946" s="230"/>
      <c r="F5946" s="231">
        <f t="shared" si="1786"/>
        <v>0</v>
      </c>
      <c r="G5946" s="296">
        <f t="shared" si="1787"/>
        <v>0</v>
      </c>
    </row>
    <row r="5947" spans="1:7" s="232" customFormat="1" ht="24" customHeight="1" x14ac:dyDescent="0.2">
      <c r="A5947" s="229" t="str">
        <f t="shared" si="1783"/>
        <v/>
      </c>
      <c r="B5947" s="227" t="str">
        <f t="shared" si="1784"/>
        <v/>
      </c>
      <c r="C5947" s="228"/>
      <c r="D5947" s="229" t="str">
        <f t="shared" si="1785"/>
        <v/>
      </c>
      <c r="E5947" s="230"/>
      <c r="F5947" s="231">
        <f t="shared" si="1786"/>
        <v>0</v>
      </c>
      <c r="G5947" s="296">
        <f t="shared" si="1787"/>
        <v>0</v>
      </c>
    </row>
    <row r="5948" spans="1:7" ht="24" customHeight="1" x14ac:dyDescent="0.2">
      <c r="A5948" s="300"/>
      <c r="B5948" s="103"/>
      <c r="C5948" s="97"/>
      <c r="D5948" s="103"/>
      <c r="E5948" s="104"/>
      <c r="F5948" s="368" t="s">
        <v>33</v>
      </c>
      <c r="G5948" s="298">
        <f>SUBTOTAL(9,G5939:G5947)</f>
        <v>0</v>
      </c>
    </row>
    <row r="5949" spans="1:7" ht="24" customHeight="1" x14ac:dyDescent="0.2">
      <c r="A5949" s="301"/>
      <c r="B5949" s="103"/>
      <c r="C5949" s="97"/>
      <c r="D5949" s="103"/>
      <c r="E5949" s="104"/>
      <c r="F5949" s="105"/>
      <c r="G5949" s="299"/>
    </row>
    <row r="5950" spans="1:7" ht="24" customHeight="1" x14ac:dyDescent="0.2">
      <c r="A5950" s="302" t="str">
        <f>B5908</f>
        <v/>
      </c>
      <c r="B5950" s="303" t="str">
        <f>C5908</f>
        <v/>
      </c>
      <c r="C5950" s="111"/>
      <c r="D5950" s="111" t="s">
        <v>34</v>
      </c>
      <c r="E5950" s="112"/>
      <c r="F5950" s="305" t="s">
        <v>35</v>
      </c>
      <c r="G5950" s="304">
        <f>SUBTOTAL(9,G5913:G5949)</f>
        <v>0</v>
      </c>
    </row>
    <row r="5952" spans="1:7" ht="24" customHeight="1" x14ac:dyDescent="0.2">
      <c r="A5952" s="284" t="s">
        <v>37</v>
      </c>
      <c r="B5952" s="285"/>
      <c r="C5952" s="285"/>
      <c r="D5952" s="285"/>
      <c r="E5952" s="285"/>
      <c r="F5952" s="285"/>
      <c r="G5952" s="286"/>
    </row>
    <row r="5953" spans="1:123" ht="24" customHeight="1" x14ac:dyDescent="0.2">
      <c r="A5953" s="287" t="s">
        <v>602</v>
      </c>
      <c r="B5953" s="99" t="str">
        <f>Comitente</f>
        <v>DIRECCION PROVINCIAL REDES DE GAS</v>
      </c>
      <c r="C5953" s="94"/>
      <c r="D5953" s="100"/>
      <c r="E5953" s="100"/>
      <c r="F5953" s="101"/>
      <c r="G5953" s="288"/>
    </row>
    <row r="5954" spans="1:123" ht="24" customHeight="1" x14ac:dyDescent="0.2">
      <c r="A5954" s="287" t="s">
        <v>603</v>
      </c>
      <c r="B5954" s="99">
        <f>Contratista</f>
        <v>0</v>
      </c>
      <c r="C5954" s="95"/>
      <c r="D5954" s="95"/>
      <c r="E5954" s="95"/>
      <c r="F5954" s="102"/>
      <c r="G5954" s="289"/>
    </row>
    <row r="5955" spans="1:123" ht="24" customHeight="1" x14ac:dyDescent="0.2">
      <c r="A5955" s="287" t="s">
        <v>24</v>
      </c>
      <c r="B5955" s="99" t="str">
        <f>Obra</f>
        <v>“SERVICIO de MANTENIMIENTO de las INSTALACIONES de GAS en los ESTABLECIMIENTOS EDUCATIVOS”</v>
      </c>
      <c r="C5955" s="95"/>
      <c r="D5955" s="95"/>
      <c r="E5955" s="95"/>
      <c r="F5955" s="102" t="s">
        <v>38</v>
      </c>
      <c r="G5955" s="290">
        <f>Fecha_Base</f>
        <v>0</v>
      </c>
    </row>
    <row r="5956" spans="1:123" ht="24" customHeight="1" x14ac:dyDescent="0.2">
      <c r="A5956" s="291" t="s">
        <v>601</v>
      </c>
      <c r="B5956" s="96" t="str">
        <f>Ubicación</f>
        <v>DEPARTAMENTO JACHAL A</v>
      </c>
      <c r="C5956" s="96"/>
      <c r="D5956" s="103"/>
      <c r="E5956" s="104"/>
      <c r="F5956" s="105"/>
      <c r="G5956" s="292"/>
    </row>
    <row r="5957" spans="1:123" ht="24" customHeight="1" x14ac:dyDescent="0.2">
      <c r="A5957" s="291" t="s">
        <v>39</v>
      </c>
      <c r="B5957" s="106" t="str">
        <f>IFERROR(VALUE(LEFT(B5958,FIND(".",B5958)-1)),"")</f>
        <v/>
      </c>
      <c r="C5957" s="97" t="str">
        <f>IFERROR(VLOOKUP(B5957,Tabla_CyP,2,FALSE),"")</f>
        <v/>
      </c>
      <c r="D5957" s="97"/>
      <c r="E5957" s="104"/>
      <c r="F5957" s="105"/>
      <c r="G5957" s="292"/>
    </row>
    <row r="5958" spans="1:123" ht="24" customHeight="1" x14ac:dyDescent="0.2">
      <c r="A5958" s="291" t="s">
        <v>25</v>
      </c>
      <c r="B5958" s="107" t="str">
        <f>IFERROR(VLOOKUP(COUNTIF($A$1:A5958,"ANALISIS DE PRECIOS"),Tabla_NumeroItem,2,FALSE),"")</f>
        <v/>
      </c>
      <c r="C5958" s="97" t="str">
        <f>IFERROR(VLOOKUP(B5958,Tabla_CyP,2,FALSE),"")</f>
        <v/>
      </c>
      <c r="D5958" s="103"/>
      <c r="E5958" s="104"/>
      <c r="F5958" s="102" t="s">
        <v>26</v>
      </c>
      <c r="G5958" s="293" t="str">
        <f>IFERROR(VLOOKUP(B5958,Tabla_CyP,4,FALSE),"")</f>
        <v/>
      </c>
    </row>
    <row r="5959" spans="1:123" ht="24" customHeight="1" x14ac:dyDescent="0.2">
      <c r="A5959" s="291"/>
      <c r="B5959" s="96"/>
      <c r="C5959" s="97"/>
      <c r="D5959" s="103"/>
      <c r="E5959" s="104"/>
      <c r="F5959" s="105"/>
      <c r="G5959" s="292"/>
    </row>
    <row r="5960" spans="1:123" ht="24" customHeight="1" x14ac:dyDescent="0.2">
      <c r="A5960" s="389" t="s">
        <v>507</v>
      </c>
      <c r="B5960" s="390"/>
      <c r="C5960" s="391" t="s">
        <v>0</v>
      </c>
      <c r="D5960" s="391" t="s">
        <v>27</v>
      </c>
      <c r="E5960" s="393" t="s">
        <v>28</v>
      </c>
      <c r="F5960" s="387" t="s">
        <v>29</v>
      </c>
      <c r="G5960" s="387" t="s">
        <v>30</v>
      </c>
    </row>
    <row r="5961" spans="1:123" s="109" customFormat="1" ht="24" customHeight="1" x14ac:dyDescent="0.2">
      <c r="A5961" s="108" t="s">
        <v>508</v>
      </c>
      <c r="B5961" s="108" t="s">
        <v>509</v>
      </c>
      <c r="C5961" s="392"/>
      <c r="D5961" s="392"/>
      <c r="E5961" s="394"/>
      <c r="F5961" s="388"/>
      <c r="G5961" s="388"/>
      <c r="H5961" s="233"/>
      <c r="I5961" s="233"/>
      <c r="J5961" s="233"/>
      <c r="K5961" s="233"/>
      <c r="L5961" s="233"/>
      <c r="M5961" s="233"/>
      <c r="N5961" s="233"/>
      <c r="O5961" s="233"/>
      <c r="P5961" s="233"/>
      <c r="Q5961" s="233"/>
      <c r="R5961" s="233"/>
      <c r="S5961" s="233"/>
      <c r="T5961" s="233"/>
      <c r="U5961" s="233"/>
      <c r="V5961" s="233"/>
      <c r="W5961" s="233"/>
      <c r="X5961" s="233"/>
      <c r="Y5961" s="233"/>
      <c r="Z5961" s="233"/>
      <c r="AA5961" s="233"/>
      <c r="AB5961" s="233"/>
      <c r="AC5961" s="233"/>
      <c r="AD5961" s="233"/>
      <c r="AE5961" s="233"/>
      <c r="AF5961" s="233"/>
      <c r="AG5961" s="233"/>
      <c r="AH5961" s="233"/>
      <c r="AI5961" s="233"/>
      <c r="AJ5961" s="233"/>
      <c r="AK5961" s="233"/>
      <c r="AL5961" s="233"/>
      <c r="AM5961" s="233"/>
      <c r="AN5961" s="233"/>
      <c r="AO5961" s="233"/>
      <c r="AP5961" s="233"/>
      <c r="AQ5961" s="233"/>
      <c r="AR5961" s="233"/>
      <c r="AS5961" s="233"/>
      <c r="AT5961" s="233"/>
      <c r="AU5961" s="233"/>
      <c r="AV5961" s="233"/>
      <c r="AW5961" s="233"/>
      <c r="AX5961" s="233"/>
      <c r="AY5961" s="233"/>
      <c r="AZ5961" s="233"/>
      <c r="BA5961" s="233"/>
      <c r="BB5961" s="233"/>
      <c r="BC5961" s="233"/>
      <c r="BD5961" s="233"/>
      <c r="BE5961" s="233"/>
      <c r="BF5961" s="233"/>
      <c r="BG5961" s="233"/>
      <c r="BH5961" s="233"/>
      <c r="BI5961" s="233"/>
      <c r="BJ5961" s="233"/>
      <c r="BK5961" s="233"/>
      <c r="BL5961" s="233"/>
      <c r="BM5961" s="233"/>
      <c r="BN5961" s="233"/>
      <c r="BO5961" s="233"/>
      <c r="BP5961" s="233"/>
      <c r="BQ5961" s="233"/>
      <c r="BR5961" s="233"/>
      <c r="BS5961" s="233"/>
      <c r="BT5961" s="233"/>
      <c r="BU5961" s="233"/>
      <c r="BV5961" s="233"/>
      <c r="BW5961" s="233"/>
      <c r="BX5961" s="233"/>
      <c r="BY5961" s="233"/>
      <c r="BZ5961" s="233"/>
      <c r="CA5961" s="233"/>
      <c r="CB5961" s="233"/>
      <c r="CC5961" s="233"/>
      <c r="CD5961" s="233"/>
      <c r="CE5961" s="233"/>
      <c r="CF5961" s="233"/>
      <c r="CG5961" s="233"/>
      <c r="CH5961" s="233"/>
      <c r="CI5961" s="233"/>
      <c r="CJ5961" s="233"/>
      <c r="CK5961" s="233"/>
      <c r="CL5961" s="233"/>
      <c r="CM5961" s="233"/>
      <c r="CN5961" s="233"/>
      <c r="CO5961" s="233"/>
      <c r="CP5961" s="233"/>
      <c r="CQ5961" s="233"/>
      <c r="CR5961" s="233"/>
      <c r="CS5961" s="233"/>
      <c r="CT5961" s="233"/>
      <c r="CU5961" s="233"/>
      <c r="CV5961" s="233"/>
      <c r="CW5961" s="233"/>
      <c r="CX5961" s="233"/>
      <c r="CY5961" s="233"/>
      <c r="CZ5961" s="233"/>
      <c r="DA5961" s="233"/>
      <c r="DB5961" s="233"/>
      <c r="DC5961" s="233"/>
      <c r="DD5961" s="233"/>
      <c r="DE5961" s="233"/>
      <c r="DF5961" s="233"/>
      <c r="DG5961" s="233"/>
      <c r="DH5961" s="233"/>
      <c r="DI5961" s="233"/>
      <c r="DJ5961" s="233"/>
      <c r="DK5961" s="233"/>
      <c r="DL5961" s="233"/>
      <c r="DM5961" s="233"/>
      <c r="DN5961" s="233"/>
      <c r="DO5961" s="233"/>
      <c r="DP5961" s="233"/>
      <c r="DQ5961" s="233"/>
      <c r="DR5961" s="233"/>
      <c r="DS5961" s="233"/>
    </row>
    <row r="5962" spans="1:123" ht="24" customHeight="1" x14ac:dyDescent="0.2">
      <c r="A5962" s="369"/>
      <c r="B5962" s="110"/>
      <c r="C5962" s="367" t="s">
        <v>604</v>
      </c>
      <c r="D5962" s="111"/>
      <c r="E5962" s="112"/>
      <c r="F5962" s="113"/>
      <c r="G5962" s="295"/>
    </row>
    <row r="5963" spans="1:123" s="232" customFormat="1" ht="24" customHeight="1" x14ac:dyDescent="0.2">
      <c r="A5963" s="229" t="str">
        <f t="shared" ref="A5963:A5976" si="1788">IFERROR(VLOOKUP(C5963,Tabla_Insumos,4,FALSE),"")</f>
        <v/>
      </c>
      <c r="B5963" s="227" t="str">
        <f t="shared" ref="B5963:B5976" si="1789">IFERROR(VLOOKUP(C5963,Tabla_Insumos,5,FALSE),"")</f>
        <v/>
      </c>
      <c r="C5963" s="228"/>
      <c r="D5963" s="229" t="str">
        <f t="shared" ref="D5963:D5976" si="1790">IFERROR(VLOOKUP(C5963,Tabla_Insumos,2,FALSE),"")</f>
        <v/>
      </c>
      <c r="E5963" s="230"/>
      <c r="F5963" s="231">
        <f t="shared" ref="F5963:F5976" si="1791">IFERROR(VLOOKUP(C5963,Tabla_Insumos,3,FALSE),0)</f>
        <v>0</v>
      </c>
      <c r="G5963" s="296">
        <f>ROUND(E5963*F5963,2)</f>
        <v>0</v>
      </c>
    </row>
    <row r="5964" spans="1:123" s="232" customFormat="1" ht="24" customHeight="1" x14ac:dyDescent="0.2">
      <c r="A5964" s="229" t="str">
        <f t="shared" si="1788"/>
        <v/>
      </c>
      <c r="B5964" s="227" t="str">
        <f t="shared" si="1789"/>
        <v/>
      </c>
      <c r="C5964" s="228"/>
      <c r="D5964" s="229" t="str">
        <f t="shared" si="1790"/>
        <v/>
      </c>
      <c r="E5964" s="230"/>
      <c r="F5964" s="231">
        <f t="shared" si="1791"/>
        <v>0</v>
      </c>
      <c r="G5964" s="296">
        <f t="shared" ref="G5964:G5976" si="1792">ROUND(E5964*F5964,2)</f>
        <v>0</v>
      </c>
    </row>
    <row r="5965" spans="1:123" s="232" customFormat="1" ht="24" customHeight="1" x14ac:dyDescent="0.2">
      <c r="A5965" s="229" t="str">
        <f t="shared" si="1788"/>
        <v/>
      </c>
      <c r="B5965" s="227" t="str">
        <f t="shared" si="1789"/>
        <v/>
      </c>
      <c r="C5965" s="228"/>
      <c r="D5965" s="229" t="str">
        <f t="shared" si="1790"/>
        <v/>
      </c>
      <c r="E5965" s="230"/>
      <c r="F5965" s="231">
        <f t="shared" si="1791"/>
        <v>0</v>
      </c>
      <c r="G5965" s="296">
        <f t="shared" si="1792"/>
        <v>0</v>
      </c>
    </row>
    <row r="5966" spans="1:123" s="232" customFormat="1" ht="24" customHeight="1" x14ac:dyDescent="0.2">
      <c r="A5966" s="229" t="str">
        <f t="shared" si="1788"/>
        <v/>
      </c>
      <c r="B5966" s="227" t="str">
        <f t="shared" si="1789"/>
        <v/>
      </c>
      <c r="C5966" s="228"/>
      <c r="D5966" s="229" t="str">
        <f t="shared" si="1790"/>
        <v/>
      </c>
      <c r="E5966" s="230"/>
      <c r="F5966" s="231">
        <f t="shared" si="1791"/>
        <v>0</v>
      </c>
      <c r="G5966" s="296">
        <f t="shared" si="1792"/>
        <v>0</v>
      </c>
    </row>
    <row r="5967" spans="1:123" s="232" customFormat="1" ht="24" customHeight="1" x14ac:dyDescent="0.2">
      <c r="A5967" s="229" t="str">
        <f t="shared" si="1788"/>
        <v/>
      </c>
      <c r="B5967" s="227" t="str">
        <f t="shared" si="1789"/>
        <v/>
      </c>
      <c r="C5967" s="228"/>
      <c r="D5967" s="229" t="str">
        <f t="shared" si="1790"/>
        <v/>
      </c>
      <c r="E5967" s="230"/>
      <c r="F5967" s="231">
        <f t="shared" si="1791"/>
        <v>0</v>
      </c>
      <c r="G5967" s="296">
        <f t="shared" si="1792"/>
        <v>0</v>
      </c>
    </row>
    <row r="5968" spans="1:123" s="232" customFormat="1" ht="24" customHeight="1" x14ac:dyDescent="0.2">
      <c r="A5968" s="229" t="str">
        <f t="shared" si="1788"/>
        <v/>
      </c>
      <c r="B5968" s="227" t="str">
        <f t="shared" si="1789"/>
        <v/>
      </c>
      <c r="C5968" s="228"/>
      <c r="D5968" s="229" t="str">
        <f t="shared" si="1790"/>
        <v/>
      </c>
      <c r="E5968" s="230"/>
      <c r="F5968" s="231">
        <f t="shared" si="1791"/>
        <v>0</v>
      </c>
      <c r="G5968" s="296">
        <f t="shared" si="1792"/>
        <v>0</v>
      </c>
    </row>
    <row r="5969" spans="1:7" s="232" customFormat="1" ht="24" customHeight="1" x14ac:dyDescent="0.2">
      <c r="A5969" s="229" t="str">
        <f t="shared" si="1788"/>
        <v/>
      </c>
      <c r="B5969" s="227" t="str">
        <f t="shared" si="1789"/>
        <v/>
      </c>
      <c r="C5969" s="228"/>
      <c r="D5969" s="229" t="str">
        <f t="shared" si="1790"/>
        <v/>
      </c>
      <c r="E5969" s="230"/>
      <c r="F5969" s="231">
        <f t="shared" si="1791"/>
        <v>0</v>
      </c>
      <c r="G5969" s="296">
        <f t="shared" si="1792"/>
        <v>0</v>
      </c>
    </row>
    <row r="5970" spans="1:7" s="232" customFormat="1" ht="24" customHeight="1" x14ac:dyDescent="0.2">
      <c r="A5970" s="229" t="str">
        <f t="shared" si="1788"/>
        <v/>
      </c>
      <c r="B5970" s="227" t="str">
        <f t="shared" si="1789"/>
        <v/>
      </c>
      <c r="C5970" s="228"/>
      <c r="D5970" s="229" t="str">
        <f t="shared" si="1790"/>
        <v/>
      </c>
      <c r="E5970" s="230"/>
      <c r="F5970" s="231">
        <f t="shared" si="1791"/>
        <v>0</v>
      </c>
      <c r="G5970" s="296">
        <f t="shared" si="1792"/>
        <v>0</v>
      </c>
    </row>
    <row r="5971" spans="1:7" s="232" customFormat="1" ht="24" customHeight="1" x14ac:dyDescent="0.2">
      <c r="A5971" s="229" t="str">
        <f t="shared" si="1788"/>
        <v/>
      </c>
      <c r="B5971" s="227" t="str">
        <f t="shared" si="1789"/>
        <v/>
      </c>
      <c r="C5971" s="228"/>
      <c r="D5971" s="229" t="str">
        <f t="shared" si="1790"/>
        <v/>
      </c>
      <c r="E5971" s="230"/>
      <c r="F5971" s="231">
        <f t="shared" si="1791"/>
        <v>0</v>
      </c>
      <c r="G5971" s="296">
        <f t="shared" si="1792"/>
        <v>0</v>
      </c>
    </row>
    <row r="5972" spans="1:7" s="232" customFormat="1" ht="24" customHeight="1" x14ac:dyDescent="0.2">
      <c r="A5972" s="229" t="str">
        <f t="shared" si="1788"/>
        <v/>
      </c>
      <c r="B5972" s="227" t="str">
        <f t="shared" si="1789"/>
        <v/>
      </c>
      <c r="C5972" s="228"/>
      <c r="D5972" s="229" t="str">
        <f t="shared" si="1790"/>
        <v/>
      </c>
      <c r="E5972" s="230"/>
      <c r="F5972" s="231">
        <f t="shared" si="1791"/>
        <v>0</v>
      </c>
      <c r="G5972" s="296">
        <f t="shared" si="1792"/>
        <v>0</v>
      </c>
    </row>
    <row r="5973" spans="1:7" s="232" customFormat="1" ht="24" customHeight="1" x14ac:dyDescent="0.2">
      <c r="A5973" s="229" t="str">
        <f t="shared" si="1788"/>
        <v/>
      </c>
      <c r="B5973" s="227" t="str">
        <f t="shared" si="1789"/>
        <v/>
      </c>
      <c r="C5973" s="228"/>
      <c r="D5973" s="229" t="str">
        <f t="shared" si="1790"/>
        <v/>
      </c>
      <c r="E5973" s="230"/>
      <c r="F5973" s="231">
        <f t="shared" si="1791"/>
        <v>0</v>
      </c>
      <c r="G5973" s="296">
        <f t="shared" si="1792"/>
        <v>0</v>
      </c>
    </row>
    <row r="5974" spans="1:7" s="232" customFormat="1" ht="24" customHeight="1" x14ac:dyDescent="0.2">
      <c r="A5974" s="229" t="str">
        <f t="shared" si="1788"/>
        <v/>
      </c>
      <c r="B5974" s="227" t="str">
        <f t="shared" si="1789"/>
        <v/>
      </c>
      <c r="C5974" s="228"/>
      <c r="D5974" s="229" t="str">
        <f t="shared" si="1790"/>
        <v/>
      </c>
      <c r="E5974" s="230"/>
      <c r="F5974" s="231">
        <f t="shared" si="1791"/>
        <v>0</v>
      </c>
      <c r="G5974" s="296">
        <f t="shared" si="1792"/>
        <v>0</v>
      </c>
    </row>
    <row r="5975" spans="1:7" s="232" customFormat="1" ht="24" customHeight="1" x14ac:dyDescent="0.2">
      <c r="A5975" s="229" t="str">
        <f t="shared" si="1788"/>
        <v/>
      </c>
      <c r="B5975" s="227" t="str">
        <f t="shared" si="1789"/>
        <v/>
      </c>
      <c r="C5975" s="228"/>
      <c r="D5975" s="229" t="str">
        <f t="shared" si="1790"/>
        <v/>
      </c>
      <c r="E5975" s="230"/>
      <c r="F5975" s="231">
        <f t="shared" si="1791"/>
        <v>0</v>
      </c>
      <c r="G5975" s="296">
        <f t="shared" si="1792"/>
        <v>0</v>
      </c>
    </row>
    <row r="5976" spans="1:7" s="232" customFormat="1" ht="24" customHeight="1" x14ac:dyDescent="0.2">
      <c r="A5976" s="229" t="str">
        <f t="shared" si="1788"/>
        <v/>
      </c>
      <c r="B5976" s="227" t="str">
        <f t="shared" si="1789"/>
        <v/>
      </c>
      <c r="C5976" s="228"/>
      <c r="D5976" s="229" t="str">
        <f t="shared" si="1790"/>
        <v/>
      </c>
      <c r="E5976" s="230"/>
      <c r="F5976" s="231">
        <f t="shared" si="1791"/>
        <v>0</v>
      </c>
      <c r="G5976" s="296">
        <f t="shared" si="1792"/>
        <v>0</v>
      </c>
    </row>
    <row r="5977" spans="1:7" ht="24" customHeight="1" x14ac:dyDescent="0.2">
      <c r="A5977" s="297"/>
      <c r="B5977" s="97"/>
      <c r="C5977" s="97"/>
      <c r="D5977" s="103"/>
      <c r="E5977" s="104"/>
      <c r="F5977" s="368" t="s">
        <v>31</v>
      </c>
      <c r="G5977" s="298">
        <f>SUBTOTAL(9,G5963:G5976)</f>
        <v>0</v>
      </c>
    </row>
    <row r="5978" spans="1:7" ht="24" customHeight="1" x14ac:dyDescent="0.2">
      <c r="A5978" s="297"/>
      <c r="B5978" s="97"/>
      <c r="C5978" s="366" t="s">
        <v>605</v>
      </c>
      <c r="D5978" s="103"/>
      <c r="E5978" s="104"/>
      <c r="F5978" s="105"/>
      <c r="G5978" s="299"/>
    </row>
    <row r="5979" spans="1:7" s="232" customFormat="1" ht="24" customHeight="1" x14ac:dyDescent="0.2">
      <c r="A5979" s="229" t="str">
        <f t="shared" ref="A5979:A5986" si="1793">IFERROR(VLOOKUP(C5979,Tabla_Insumos,4,FALSE),"")</f>
        <v/>
      </c>
      <c r="B5979" s="227">
        <f t="shared" ref="B5979:B5986" si="1794">IFERROR(VLOOKUP(A5979,Tabla_Indices,5,FALSE),"")</f>
        <v>0</v>
      </c>
      <c r="C5979" s="228"/>
      <c r="D5979" s="229" t="str">
        <f t="shared" ref="D5979:D5986" si="1795">IFERROR(VLOOKUP(C5979,Tabla_Insumos,2,FALSE),"")</f>
        <v/>
      </c>
      <c r="E5979" s="230"/>
      <c r="F5979" s="231">
        <f t="shared" ref="F5979:F5986" si="1796">IFERROR(VLOOKUP(C5979,Tabla_Insumos,3,FALSE),0)</f>
        <v>0</v>
      </c>
      <c r="G5979" s="296">
        <f>ROUND(E5979*F5979,2)</f>
        <v>0</v>
      </c>
    </row>
    <row r="5980" spans="1:7" s="232" customFormat="1" ht="24" customHeight="1" x14ac:dyDescent="0.2">
      <c r="A5980" s="229" t="str">
        <f t="shared" si="1793"/>
        <v/>
      </c>
      <c r="B5980" s="227">
        <f t="shared" si="1794"/>
        <v>0</v>
      </c>
      <c r="C5980" s="228"/>
      <c r="D5980" s="229" t="str">
        <f t="shared" si="1795"/>
        <v/>
      </c>
      <c r="E5980" s="230"/>
      <c r="F5980" s="231">
        <f t="shared" si="1796"/>
        <v>0</v>
      </c>
      <c r="G5980" s="296">
        <f>ROUND(E5980*F5980,2)</f>
        <v>0</v>
      </c>
    </row>
    <row r="5981" spans="1:7" s="232" customFormat="1" ht="24" customHeight="1" x14ac:dyDescent="0.2">
      <c r="A5981" s="229" t="str">
        <f t="shared" si="1793"/>
        <v/>
      </c>
      <c r="B5981" s="227">
        <f t="shared" si="1794"/>
        <v>0</v>
      </c>
      <c r="C5981" s="228"/>
      <c r="D5981" s="229" t="str">
        <f t="shared" si="1795"/>
        <v/>
      </c>
      <c r="E5981" s="230"/>
      <c r="F5981" s="231">
        <f t="shared" si="1796"/>
        <v>0</v>
      </c>
      <c r="G5981" s="296">
        <f t="shared" ref="G5981:G5986" si="1797">ROUND(E5981*F5981,2)</f>
        <v>0</v>
      </c>
    </row>
    <row r="5982" spans="1:7" s="232" customFormat="1" ht="24" customHeight="1" x14ac:dyDescent="0.2">
      <c r="A5982" s="229" t="str">
        <f t="shared" si="1793"/>
        <v/>
      </c>
      <c r="B5982" s="227">
        <f t="shared" si="1794"/>
        <v>0</v>
      </c>
      <c r="C5982" s="228"/>
      <c r="D5982" s="229" t="str">
        <f t="shared" si="1795"/>
        <v/>
      </c>
      <c r="E5982" s="230"/>
      <c r="F5982" s="231">
        <f t="shared" si="1796"/>
        <v>0</v>
      </c>
      <c r="G5982" s="296">
        <f t="shared" si="1797"/>
        <v>0</v>
      </c>
    </row>
    <row r="5983" spans="1:7" s="232" customFormat="1" ht="24" customHeight="1" x14ac:dyDescent="0.2">
      <c r="A5983" s="229" t="str">
        <f t="shared" si="1793"/>
        <v/>
      </c>
      <c r="B5983" s="227">
        <f t="shared" si="1794"/>
        <v>0</v>
      </c>
      <c r="C5983" s="228"/>
      <c r="D5983" s="229" t="str">
        <f t="shared" si="1795"/>
        <v/>
      </c>
      <c r="E5983" s="230"/>
      <c r="F5983" s="231">
        <f t="shared" si="1796"/>
        <v>0</v>
      </c>
      <c r="G5983" s="296">
        <f t="shared" si="1797"/>
        <v>0</v>
      </c>
    </row>
    <row r="5984" spans="1:7" s="232" customFormat="1" ht="24" customHeight="1" x14ac:dyDescent="0.2">
      <c r="A5984" s="229" t="str">
        <f t="shared" si="1793"/>
        <v/>
      </c>
      <c r="B5984" s="227">
        <f t="shared" si="1794"/>
        <v>0</v>
      </c>
      <c r="C5984" s="228"/>
      <c r="D5984" s="229" t="str">
        <f t="shared" si="1795"/>
        <v/>
      </c>
      <c r="E5984" s="230"/>
      <c r="F5984" s="231">
        <f t="shared" si="1796"/>
        <v>0</v>
      </c>
      <c r="G5984" s="296">
        <f t="shared" si="1797"/>
        <v>0</v>
      </c>
    </row>
    <row r="5985" spans="1:7" s="232" customFormat="1" ht="24" customHeight="1" x14ac:dyDescent="0.2">
      <c r="A5985" s="229" t="str">
        <f t="shared" si="1793"/>
        <v/>
      </c>
      <c r="B5985" s="227">
        <f t="shared" si="1794"/>
        <v>0</v>
      </c>
      <c r="C5985" s="228"/>
      <c r="D5985" s="229" t="str">
        <f t="shared" si="1795"/>
        <v/>
      </c>
      <c r="E5985" s="230"/>
      <c r="F5985" s="231">
        <f t="shared" si="1796"/>
        <v>0</v>
      </c>
      <c r="G5985" s="296">
        <f t="shared" si="1797"/>
        <v>0</v>
      </c>
    </row>
    <row r="5986" spans="1:7" s="232" customFormat="1" ht="24" customHeight="1" x14ac:dyDescent="0.2">
      <c r="A5986" s="229" t="str">
        <f t="shared" si="1793"/>
        <v/>
      </c>
      <c r="B5986" s="227">
        <f t="shared" si="1794"/>
        <v>0</v>
      </c>
      <c r="C5986" s="228"/>
      <c r="D5986" s="229" t="str">
        <f t="shared" si="1795"/>
        <v/>
      </c>
      <c r="E5986" s="230"/>
      <c r="F5986" s="231">
        <f t="shared" si="1796"/>
        <v>0</v>
      </c>
      <c r="G5986" s="296">
        <f t="shared" si="1797"/>
        <v>0</v>
      </c>
    </row>
    <row r="5987" spans="1:7" ht="24" customHeight="1" x14ac:dyDescent="0.2">
      <c r="A5987" s="297"/>
      <c r="B5987" s="97"/>
      <c r="C5987" s="97"/>
      <c r="D5987" s="103"/>
      <c r="E5987" s="104"/>
      <c r="F5987" s="368" t="s">
        <v>32</v>
      </c>
      <c r="G5987" s="298">
        <f>SUBTOTAL(9,G5979:G5986)</f>
        <v>0</v>
      </c>
    </row>
    <row r="5988" spans="1:7" ht="24" customHeight="1" x14ac:dyDescent="0.2">
      <c r="A5988" s="297"/>
      <c r="B5988" s="97"/>
      <c r="C5988" s="366" t="s">
        <v>606</v>
      </c>
      <c r="D5988" s="103"/>
      <c r="E5988" s="104"/>
      <c r="F5988" s="105"/>
      <c r="G5988" s="299"/>
    </row>
    <row r="5989" spans="1:7" s="232" customFormat="1" ht="24" customHeight="1" x14ac:dyDescent="0.2">
      <c r="A5989" s="229" t="str">
        <f t="shared" ref="A5989:A5997" si="1798">IFERROR(VLOOKUP(C5989,Tabla_Insumos,4,FALSE),"")</f>
        <v/>
      </c>
      <c r="B5989" s="227" t="str">
        <f t="shared" ref="B5989:B5997" si="1799">IFERROR(VLOOKUP(C5989,Tabla_Insumos,5,FALSE),"")</f>
        <v/>
      </c>
      <c r="C5989" s="228"/>
      <c r="D5989" s="229" t="str">
        <f t="shared" ref="D5989:D5997" si="1800">IFERROR(VLOOKUP(C5989,Tabla_Insumos,2,FALSE),"")</f>
        <v/>
      </c>
      <c r="E5989" s="230"/>
      <c r="F5989" s="231">
        <f t="shared" ref="F5989:F5997" si="1801">IFERROR(VLOOKUP(C5989,Tabla_Insumos,3,FALSE),0)</f>
        <v>0</v>
      </c>
      <c r="G5989" s="296">
        <f t="shared" ref="G5989:G5997" si="1802">ROUND(E5989*F5989,2)</f>
        <v>0</v>
      </c>
    </row>
    <row r="5990" spans="1:7" s="232" customFormat="1" ht="24" customHeight="1" x14ac:dyDescent="0.2">
      <c r="A5990" s="229" t="str">
        <f t="shared" si="1798"/>
        <v/>
      </c>
      <c r="B5990" s="227" t="str">
        <f t="shared" si="1799"/>
        <v/>
      </c>
      <c r="C5990" s="228"/>
      <c r="D5990" s="229" t="str">
        <f t="shared" si="1800"/>
        <v/>
      </c>
      <c r="E5990" s="230"/>
      <c r="F5990" s="231">
        <f t="shared" si="1801"/>
        <v>0</v>
      </c>
      <c r="G5990" s="296">
        <f t="shared" si="1802"/>
        <v>0</v>
      </c>
    </row>
    <row r="5991" spans="1:7" s="232" customFormat="1" ht="24" customHeight="1" x14ac:dyDescent="0.2">
      <c r="A5991" s="229" t="str">
        <f t="shared" si="1798"/>
        <v/>
      </c>
      <c r="B5991" s="227" t="str">
        <f t="shared" si="1799"/>
        <v/>
      </c>
      <c r="C5991" s="228"/>
      <c r="D5991" s="229" t="str">
        <f t="shared" si="1800"/>
        <v/>
      </c>
      <c r="E5991" s="230"/>
      <c r="F5991" s="231">
        <f t="shared" si="1801"/>
        <v>0</v>
      </c>
      <c r="G5991" s="296">
        <f t="shared" si="1802"/>
        <v>0</v>
      </c>
    </row>
    <row r="5992" spans="1:7" s="232" customFormat="1" ht="24" customHeight="1" x14ac:dyDescent="0.2">
      <c r="A5992" s="229" t="str">
        <f t="shared" si="1798"/>
        <v/>
      </c>
      <c r="B5992" s="227" t="str">
        <f t="shared" si="1799"/>
        <v/>
      </c>
      <c r="C5992" s="228"/>
      <c r="D5992" s="229" t="str">
        <f t="shared" si="1800"/>
        <v/>
      </c>
      <c r="E5992" s="230"/>
      <c r="F5992" s="231">
        <f t="shared" si="1801"/>
        <v>0</v>
      </c>
      <c r="G5992" s="296">
        <f t="shared" si="1802"/>
        <v>0</v>
      </c>
    </row>
    <row r="5993" spans="1:7" s="232" customFormat="1" ht="24" customHeight="1" x14ac:dyDescent="0.2">
      <c r="A5993" s="229" t="str">
        <f t="shared" si="1798"/>
        <v/>
      </c>
      <c r="B5993" s="227" t="str">
        <f t="shared" si="1799"/>
        <v/>
      </c>
      <c r="C5993" s="228"/>
      <c r="D5993" s="229" t="str">
        <f t="shared" si="1800"/>
        <v/>
      </c>
      <c r="E5993" s="230"/>
      <c r="F5993" s="231">
        <f t="shared" si="1801"/>
        <v>0</v>
      </c>
      <c r="G5993" s="296">
        <f t="shared" si="1802"/>
        <v>0</v>
      </c>
    </row>
    <row r="5994" spans="1:7" s="232" customFormat="1" ht="24" customHeight="1" x14ac:dyDescent="0.2">
      <c r="A5994" s="229" t="str">
        <f t="shared" si="1798"/>
        <v/>
      </c>
      <c r="B5994" s="227" t="str">
        <f t="shared" si="1799"/>
        <v/>
      </c>
      <c r="C5994" s="228"/>
      <c r="D5994" s="229" t="str">
        <f t="shared" si="1800"/>
        <v/>
      </c>
      <c r="E5994" s="230"/>
      <c r="F5994" s="231">
        <f t="shared" si="1801"/>
        <v>0</v>
      </c>
      <c r="G5994" s="296">
        <f t="shared" si="1802"/>
        <v>0</v>
      </c>
    </row>
    <row r="5995" spans="1:7" s="232" customFormat="1" ht="24" customHeight="1" x14ac:dyDescent="0.2">
      <c r="A5995" s="229" t="str">
        <f t="shared" si="1798"/>
        <v/>
      </c>
      <c r="B5995" s="227" t="str">
        <f t="shared" si="1799"/>
        <v/>
      </c>
      <c r="C5995" s="228"/>
      <c r="D5995" s="229" t="str">
        <f t="shared" si="1800"/>
        <v/>
      </c>
      <c r="E5995" s="230"/>
      <c r="F5995" s="231">
        <f t="shared" si="1801"/>
        <v>0</v>
      </c>
      <c r="G5995" s="296">
        <f t="shared" si="1802"/>
        <v>0</v>
      </c>
    </row>
    <row r="5996" spans="1:7" s="232" customFormat="1" ht="24" customHeight="1" x14ac:dyDescent="0.2">
      <c r="A5996" s="229" t="str">
        <f t="shared" si="1798"/>
        <v/>
      </c>
      <c r="B5996" s="227" t="str">
        <f t="shared" si="1799"/>
        <v/>
      </c>
      <c r="C5996" s="228"/>
      <c r="D5996" s="229" t="str">
        <f t="shared" si="1800"/>
        <v/>
      </c>
      <c r="E5996" s="230"/>
      <c r="F5996" s="231">
        <f t="shared" si="1801"/>
        <v>0</v>
      </c>
      <c r="G5996" s="296">
        <f t="shared" si="1802"/>
        <v>0</v>
      </c>
    </row>
    <row r="5997" spans="1:7" s="232" customFormat="1" ht="24" customHeight="1" x14ac:dyDescent="0.2">
      <c r="A5997" s="229" t="str">
        <f t="shared" si="1798"/>
        <v/>
      </c>
      <c r="B5997" s="227" t="str">
        <f t="shared" si="1799"/>
        <v/>
      </c>
      <c r="C5997" s="228"/>
      <c r="D5997" s="229" t="str">
        <f t="shared" si="1800"/>
        <v/>
      </c>
      <c r="E5997" s="230"/>
      <c r="F5997" s="231">
        <f t="shared" si="1801"/>
        <v>0</v>
      </c>
      <c r="G5997" s="296">
        <f t="shared" si="1802"/>
        <v>0</v>
      </c>
    </row>
    <row r="5998" spans="1:7" ht="24" customHeight="1" x14ac:dyDescent="0.2">
      <c r="A5998" s="300"/>
      <c r="B5998" s="103"/>
      <c r="C5998" s="97"/>
      <c r="D5998" s="103"/>
      <c r="E5998" s="104"/>
      <c r="F5998" s="368" t="s">
        <v>33</v>
      </c>
      <c r="G5998" s="298">
        <f>SUBTOTAL(9,G5989:G5997)</f>
        <v>0</v>
      </c>
    </row>
    <row r="5999" spans="1:7" ht="24" customHeight="1" x14ac:dyDescent="0.2">
      <c r="A5999" s="301"/>
      <c r="B5999" s="103"/>
      <c r="C5999" s="97"/>
      <c r="D5999" s="103"/>
      <c r="E5999" s="104"/>
      <c r="F5999" s="105"/>
      <c r="G5999" s="299"/>
    </row>
    <row r="6000" spans="1:7" ht="24" customHeight="1" x14ac:dyDescent="0.2">
      <c r="A6000" s="302" t="str">
        <f>B5958</f>
        <v/>
      </c>
      <c r="B6000" s="303" t="str">
        <f>C5958</f>
        <v/>
      </c>
      <c r="C6000" s="111"/>
      <c r="D6000" s="111" t="s">
        <v>34</v>
      </c>
      <c r="E6000" s="112"/>
      <c r="F6000" s="305" t="s">
        <v>35</v>
      </c>
      <c r="G6000" s="304">
        <f>SUBTOTAL(9,G5963:G5999)</f>
        <v>0</v>
      </c>
    </row>
    <row r="6002" spans="1:123" ht="24" customHeight="1" x14ac:dyDescent="0.2">
      <c r="A6002" s="284" t="s">
        <v>37</v>
      </c>
      <c r="B6002" s="285"/>
      <c r="C6002" s="285"/>
      <c r="D6002" s="285"/>
      <c r="E6002" s="285"/>
      <c r="F6002" s="285"/>
      <c r="G6002" s="286"/>
    </row>
    <row r="6003" spans="1:123" ht="24" customHeight="1" x14ac:dyDescent="0.2">
      <c r="A6003" s="287" t="s">
        <v>602</v>
      </c>
      <c r="B6003" s="99" t="str">
        <f>Comitente</f>
        <v>DIRECCION PROVINCIAL REDES DE GAS</v>
      </c>
      <c r="C6003" s="94"/>
      <c r="D6003" s="100"/>
      <c r="E6003" s="100"/>
      <c r="F6003" s="101"/>
      <c r="G6003" s="288"/>
    </row>
    <row r="6004" spans="1:123" ht="24" customHeight="1" x14ac:dyDescent="0.2">
      <c r="A6004" s="287" t="s">
        <v>603</v>
      </c>
      <c r="B6004" s="99">
        <f>Contratista</f>
        <v>0</v>
      </c>
      <c r="C6004" s="95"/>
      <c r="D6004" s="95"/>
      <c r="E6004" s="95"/>
      <c r="F6004" s="102"/>
      <c r="G6004" s="289"/>
    </row>
    <row r="6005" spans="1:123" ht="24" customHeight="1" x14ac:dyDescent="0.2">
      <c r="A6005" s="287" t="s">
        <v>24</v>
      </c>
      <c r="B6005" s="99" t="str">
        <f>Obra</f>
        <v>“SERVICIO de MANTENIMIENTO de las INSTALACIONES de GAS en los ESTABLECIMIENTOS EDUCATIVOS”</v>
      </c>
      <c r="C6005" s="95"/>
      <c r="D6005" s="95"/>
      <c r="E6005" s="95"/>
      <c r="F6005" s="102" t="s">
        <v>38</v>
      </c>
      <c r="G6005" s="290">
        <f>Fecha_Base</f>
        <v>0</v>
      </c>
    </row>
    <row r="6006" spans="1:123" ht="24" customHeight="1" x14ac:dyDescent="0.2">
      <c r="A6006" s="291" t="s">
        <v>601</v>
      </c>
      <c r="B6006" s="96" t="str">
        <f>Ubicación</f>
        <v>DEPARTAMENTO JACHAL A</v>
      </c>
      <c r="C6006" s="96"/>
      <c r="D6006" s="103"/>
      <c r="E6006" s="104"/>
      <c r="F6006" s="105"/>
      <c r="G6006" s="292"/>
    </row>
    <row r="6007" spans="1:123" ht="24" customHeight="1" x14ac:dyDescent="0.2">
      <c r="A6007" s="291" t="s">
        <v>39</v>
      </c>
      <c r="B6007" s="106" t="str">
        <f>IFERROR(VALUE(LEFT(B6008,FIND(".",B6008)-1)),"")</f>
        <v/>
      </c>
      <c r="C6007" s="97" t="str">
        <f>IFERROR(VLOOKUP(B6007,Tabla_CyP,2,FALSE),"")</f>
        <v/>
      </c>
      <c r="D6007" s="97"/>
      <c r="E6007" s="104"/>
      <c r="F6007" s="105"/>
      <c r="G6007" s="292"/>
    </row>
    <row r="6008" spans="1:123" ht="24" customHeight="1" x14ac:dyDescent="0.2">
      <c r="A6008" s="291" t="s">
        <v>25</v>
      </c>
      <c r="B6008" s="107" t="str">
        <f>IFERROR(VLOOKUP(COUNTIF($A$1:A6008,"ANALISIS DE PRECIOS"),Tabla_NumeroItem,2,FALSE),"")</f>
        <v/>
      </c>
      <c r="C6008" s="97" t="str">
        <f>IFERROR(VLOOKUP(B6008,Tabla_CyP,2,FALSE),"")</f>
        <v/>
      </c>
      <c r="D6008" s="103"/>
      <c r="E6008" s="104"/>
      <c r="F6008" s="102" t="s">
        <v>26</v>
      </c>
      <c r="G6008" s="293" t="str">
        <f>IFERROR(VLOOKUP(B6008,Tabla_CyP,4,FALSE),"")</f>
        <v/>
      </c>
    </row>
    <row r="6009" spans="1:123" ht="24" customHeight="1" x14ac:dyDescent="0.2">
      <c r="A6009" s="291"/>
      <c r="B6009" s="96"/>
      <c r="C6009" s="97"/>
      <c r="D6009" s="103"/>
      <c r="E6009" s="104"/>
      <c r="F6009" s="105"/>
      <c r="G6009" s="292"/>
    </row>
    <row r="6010" spans="1:123" ht="24" customHeight="1" x14ac:dyDescent="0.2">
      <c r="A6010" s="389" t="s">
        <v>507</v>
      </c>
      <c r="B6010" s="390"/>
      <c r="C6010" s="391" t="s">
        <v>0</v>
      </c>
      <c r="D6010" s="391" t="s">
        <v>27</v>
      </c>
      <c r="E6010" s="393" t="s">
        <v>28</v>
      </c>
      <c r="F6010" s="387" t="s">
        <v>29</v>
      </c>
      <c r="G6010" s="387" t="s">
        <v>30</v>
      </c>
    </row>
    <row r="6011" spans="1:123" s="109" customFormat="1" ht="24" customHeight="1" x14ac:dyDescent="0.2">
      <c r="A6011" s="108" t="s">
        <v>508</v>
      </c>
      <c r="B6011" s="108" t="s">
        <v>509</v>
      </c>
      <c r="C6011" s="392"/>
      <c r="D6011" s="392"/>
      <c r="E6011" s="394"/>
      <c r="F6011" s="388"/>
      <c r="G6011" s="388"/>
      <c r="H6011" s="233"/>
      <c r="I6011" s="233"/>
      <c r="J6011" s="233"/>
      <c r="K6011" s="233"/>
      <c r="L6011" s="233"/>
      <c r="M6011" s="233"/>
      <c r="N6011" s="233"/>
      <c r="O6011" s="233"/>
      <c r="P6011" s="233"/>
      <c r="Q6011" s="233"/>
      <c r="R6011" s="233"/>
      <c r="S6011" s="233"/>
      <c r="T6011" s="233"/>
      <c r="U6011" s="233"/>
      <c r="V6011" s="233"/>
      <c r="W6011" s="233"/>
      <c r="X6011" s="233"/>
      <c r="Y6011" s="233"/>
      <c r="Z6011" s="233"/>
      <c r="AA6011" s="233"/>
      <c r="AB6011" s="233"/>
      <c r="AC6011" s="233"/>
      <c r="AD6011" s="233"/>
      <c r="AE6011" s="233"/>
      <c r="AF6011" s="233"/>
      <c r="AG6011" s="233"/>
      <c r="AH6011" s="233"/>
      <c r="AI6011" s="233"/>
      <c r="AJ6011" s="233"/>
      <c r="AK6011" s="233"/>
      <c r="AL6011" s="233"/>
      <c r="AM6011" s="233"/>
      <c r="AN6011" s="233"/>
      <c r="AO6011" s="233"/>
      <c r="AP6011" s="233"/>
      <c r="AQ6011" s="233"/>
      <c r="AR6011" s="233"/>
      <c r="AS6011" s="233"/>
      <c r="AT6011" s="233"/>
      <c r="AU6011" s="233"/>
      <c r="AV6011" s="233"/>
      <c r="AW6011" s="233"/>
      <c r="AX6011" s="233"/>
      <c r="AY6011" s="233"/>
      <c r="AZ6011" s="233"/>
      <c r="BA6011" s="233"/>
      <c r="BB6011" s="233"/>
      <c r="BC6011" s="233"/>
      <c r="BD6011" s="233"/>
      <c r="BE6011" s="233"/>
      <c r="BF6011" s="233"/>
      <c r="BG6011" s="233"/>
      <c r="BH6011" s="233"/>
      <c r="BI6011" s="233"/>
      <c r="BJ6011" s="233"/>
      <c r="BK6011" s="233"/>
      <c r="BL6011" s="233"/>
      <c r="BM6011" s="233"/>
      <c r="BN6011" s="233"/>
      <c r="BO6011" s="233"/>
      <c r="BP6011" s="233"/>
      <c r="BQ6011" s="233"/>
      <c r="BR6011" s="233"/>
      <c r="BS6011" s="233"/>
      <c r="BT6011" s="233"/>
      <c r="BU6011" s="233"/>
      <c r="BV6011" s="233"/>
      <c r="BW6011" s="233"/>
      <c r="BX6011" s="233"/>
      <c r="BY6011" s="233"/>
      <c r="BZ6011" s="233"/>
      <c r="CA6011" s="233"/>
      <c r="CB6011" s="233"/>
      <c r="CC6011" s="233"/>
      <c r="CD6011" s="233"/>
      <c r="CE6011" s="233"/>
      <c r="CF6011" s="233"/>
      <c r="CG6011" s="233"/>
      <c r="CH6011" s="233"/>
      <c r="CI6011" s="233"/>
      <c r="CJ6011" s="233"/>
      <c r="CK6011" s="233"/>
      <c r="CL6011" s="233"/>
      <c r="CM6011" s="233"/>
      <c r="CN6011" s="233"/>
      <c r="CO6011" s="233"/>
      <c r="CP6011" s="233"/>
      <c r="CQ6011" s="233"/>
      <c r="CR6011" s="233"/>
      <c r="CS6011" s="233"/>
      <c r="CT6011" s="233"/>
      <c r="CU6011" s="233"/>
      <c r="CV6011" s="233"/>
      <c r="CW6011" s="233"/>
      <c r="CX6011" s="233"/>
      <c r="CY6011" s="233"/>
      <c r="CZ6011" s="233"/>
      <c r="DA6011" s="233"/>
      <c r="DB6011" s="233"/>
      <c r="DC6011" s="233"/>
      <c r="DD6011" s="233"/>
      <c r="DE6011" s="233"/>
      <c r="DF6011" s="233"/>
      <c r="DG6011" s="233"/>
      <c r="DH6011" s="233"/>
      <c r="DI6011" s="233"/>
      <c r="DJ6011" s="233"/>
      <c r="DK6011" s="233"/>
      <c r="DL6011" s="233"/>
      <c r="DM6011" s="233"/>
      <c r="DN6011" s="233"/>
      <c r="DO6011" s="233"/>
      <c r="DP6011" s="233"/>
      <c r="DQ6011" s="233"/>
      <c r="DR6011" s="233"/>
      <c r="DS6011" s="233"/>
    </row>
    <row r="6012" spans="1:123" ht="24" customHeight="1" x14ac:dyDescent="0.2">
      <c r="A6012" s="369"/>
      <c r="B6012" s="110"/>
      <c r="C6012" s="367" t="s">
        <v>604</v>
      </c>
      <c r="D6012" s="111"/>
      <c r="E6012" s="112"/>
      <c r="F6012" s="113"/>
      <c r="G6012" s="295"/>
    </row>
    <row r="6013" spans="1:123" s="232" customFormat="1" ht="24" customHeight="1" x14ac:dyDescent="0.2">
      <c r="A6013" s="229" t="str">
        <f t="shared" ref="A6013:A6026" si="1803">IFERROR(VLOOKUP(C6013,Tabla_Insumos,4,FALSE),"")</f>
        <v/>
      </c>
      <c r="B6013" s="227" t="str">
        <f t="shared" ref="B6013:B6026" si="1804">IFERROR(VLOOKUP(C6013,Tabla_Insumos,5,FALSE),"")</f>
        <v/>
      </c>
      <c r="C6013" s="228"/>
      <c r="D6013" s="229" t="str">
        <f t="shared" ref="D6013:D6026" si="1805">IFERROR(VLOOKUP(C6013,Tabla_Insumos,2,FALSE),"")</f>
        <v/>
      </c>
      <c r="E6013" s="230"/>
      <c r="F6013" s="231">
        <f t="shared" ref="F6013:F6026" si="1806">IFERROR(VLOOKUP(C6013,Tabla_Insumos,3,FALSE),0)</f>
        <v>0</v>
      </c>
      <c r="G6013" s="296">
        <f>ROUND(E6013*F6013,2)</f>
        <v>0</v>
      </c>
    </row>
    <row r="6014" spans="1:123" s="232" customFormat="1" ht="24" customHeight="1" x14ac:dyDescent="0.2">
      <c r="A6014" s="229" t="str">
        <f t="shared" si="1803"/>
        <v/>
      </c>
      <c r="B6014" s="227" t="str">
        <f t="shared" si="1804"/>
        <v/>
      </c>
      <c r="C6014" s="228"/>
      <c r="D6014" s="229" t="str">
        <f t="shared" si="1805"/>
        <v/>
      </c>
      <c r="E6014" s="230"/>
      <c r="F6014" s="231">
        <f t="shared" si="1806"/>
        <v>0</v>
      </c>
      <c r="G6014" s="296">
        <f t="shared" ref="G6014:G6026" si="1807">ROUND(E6014*F6014,2)</f>
        <v>0</v>
      </c>
    </row>
    <row r="6015" spans="1:123" s="232" customFormat="1" ht="24" customHeight="1" x14ac:dyDescent="0.2">
      <c r="A6015" s="229" t="str">
        <f t="shared" si="1803"/>
        <v/>
      </c>
      <c r="B6015" s="227" t="str">
        <f t="shared" si="1804"/>
        <v/>
      </c>
      <c r="C6015" s="228"/>
      <c r="D6015" s="229" t="str">
        <f t="shared" si="1805"/>
        <v/>
      </c>
      <c r="E6015" s="230"/>
      <c r="F6015" s="231">
        <f t="shared" si="1806"/>
        <v>0</v>
      </c>
      <c r="G6015" s="296">
        <f t="shared" si="1807"/>
        <v>0</v>
      </c>
    </row>
    <row r="6016" spans="1:123" s="232" customFormat="1" ht="24" customHeight="1" x14ac:dyDescent="0.2">
      <c r="A6016" s="229" t="str">
        <f t="shared" si="1803"/>
        <v/>
      </c>
      <c r="B6016" s="227" t="str">
        <f t="shared" si="1804"/>
        <v/>
      </c>
      <c r="C6016" s="228"/>
      <c r="D6016" s="229" t="str">
        <f t="shared" si="1805"/>
        <v/>
      </c>
      <c r="E6016" s="230"/>
      <c r="F6016" s="231">
        <f t="shared" si="1806"/>
        <v>0</v>
      </c>
      <c r="G6016" s="296">
        <f t="shared" si="1807"/>
        <v>0</v>
      </c>
    </row>
    <row r="6017" spans="1:7" s="232" customFormat="1" ht="24" customHeight="1" x14ac:dyDescent="0.2">
      <c r="A6017" s="229" t="str">
        <f t="shared" si="1803"/>
        <v/>
      </c>
      <c r="B6017" s="227" t="str">
        <f t="shared" si="1804"/>
        <v/>
      </c>
      <c r="C6017" s="228"/>
      <c r="D6017" s="229" t="str">
        <f t="shared" si="1805"/>
        <v/>
      </c>
      <c r="E6017" s="230"/>
      <c r="F6017" s="231">
        <f t="shared" si="1806"/>
        <v>0</v>
      </c>
      <c r="G6017" s="296">
        <f t="shared" si="1807"/>
        <v>0</v>
      </c>
    </row>
    <row r="6018" spans="1:7" s="232" customFormat="1" ht="24" customHeight="1" x14ac:dyDescent="0.2">
      <c r="A6018" s="229" t="str">
        <f t="shared" si="1803"/>
        <v/>
      </c>
      <c r="B6018" s="227" t="str">
        <f t="shared" si="1804"/>
        <v/>
      </c>
      <c r="C6018" s="228"/>
      <c r="D6018" s="229" t="str">
        <f t="shared" si="1805"/>
        <v/>
      </c>
      <c r="E6018" s="230"/>
      <c r="F6018" s="231">
        <f t="shared" si="1806"/>
        <v>0</v>
      </c>
      <c r="G6018" s="296">
        <f t="shared" si="1807"/>
        <v>0</v>
      </c>
    </row>
    <row r="6019" spans="1:7" s="232" customFormat="1" ht="24" customHeight="1" x14ac:dyDescent="0.2">
      <c r="A6019" s="229" t="str">
        <f t="shared" si="1803"/>
        <v/>
      </c>
      <c r="B6019" s="227" t="str">
        <f t="shared" si="1804"/>
        <v/>
      </c>
      <c r="C6019" s="228"/>
      <c r="D6019" s="229" t="str">
        <f t="shared" si="1805"/>
        <v/>
      </c>
      <c r="E6019" s="230"/>
      <c r="F6019" s="231">
        <f t="shared" si="1806"/>
        <v>0</v>
      </c>
      <c r="G6019" s="296">
        <f t="shared" si="1807"/>
        <v>0</v>
      </c>
    </row>
    <row r="6020" spans="1:7" s="232" customFormat="1" ht="24" customHeight="1" x14ac:dyDescent="0.2">
      <c r="A6020" s="229" t="str">
        <f t="shared" si="1803"/>
        <v/>
      </c>
      <c r="B6020" s="227" t="str">
        <f t="shared" si="1804"/>
        <v/>
      </c>
      <c r="C6020" s="228"/>
      <c r="D6020" s="229" t="str">
        <f t="shared" si="1805"/>
        <v/>
      </c>
      <c r="E6020" s="230"/>
      <c r="F6020" s="231">
        <f t="shared" si="1806"/>
        <v>0</v>
      </c>
      <c r="G6020" s="296">
        <f t="shared" si="1807"/>
        <v>0</v>
      </c>
    </row>
    <row r="6021" spans="1:7" s="232" customFormat="1" ht="24" customHeight="1" x14ac:dyDescent="0.2">
      <c r="A6021" s="229" t="str">
        <f t="shared" si="1803"/>
        <v/>
      </c>
      <c r="B6021" s="227" t="str">
        <f t="shared" si="1804"/>
        <v/>
      </c>
      <c r="C6021" s="228"/>
      <c r="D6021" s="229" t="str">
        <f t="shared" si="1805"/>
        <v/>
      </c>
      <c r="E6021" s="230"/>
      <c r="F6021" s="231">
        <f t="shared" si="1806"/>
        <v>0</v>
      </c>
      <c r="G6021" s="296">
        <f t="shared" si="1807"/>
        <v>0</v>
      </c>
    </row>
    <row r="6022" spans="1:7" s="232" customFormat="1" ht="24" customHeight="1" x14ac:dyDescent="0.2">
      <c r="A6022" s="229" t="str">
        <f t="shared" si="1803"/>
        <v/>
      </c>
      <c r="B6022" s="227" t="str">
        <f t="shared" si="1804"/>
        <v/>
      </c>
      <c r="C6022" s="228"/>
      <c r="D6022" s="229" t="str">
        <f t="shared" si="1805"/>
        <v/>
      </c>
      <c r="E6022" s="230"/>
      <c r="F6022" s="231">
        <f t="shared" si="1806"/>
        <v>0</v>
      </c>
      <c r="G6022" s="296">
        <f t="shared" si="1807"/>
        <v>0</v>
      </c>
    </row>
    <row r="6023" spans="1:7" s="232" customFormat="1" ht="24" customHeight="1" x14ac:dyDescent="0.2">
      <c r="A6023" s="229" t="str">
        <f t="shared" si="1803"/>
        <v/>
      </c>
      <c r="B6023" s="227" t="str">
        <f t="shared" si="1804"/>
        <v/>
      </c>
      <c r="C6023" s="228"/>
      <c r="D6023" s="229" t="str">
        <f t="shared" si="1805"/>
        <v/>
      </c>
      <c r="E6023" s="230"/>
      <c r="F6023" s="231">
        <f t="shared" si="1806"/>
        <v>0</v>
      </c>
      <c r="G6023" s="296">
        <f t="shared" si="1807"/>
        <v>0</v>
      </c>
    </row>
    <row r="6024" spans="1:7" s="232" customFormat="1" ht="24" customHeight="1" x14ac:dyDescent="0.2">
      <c r="A6024" s="229" t="str">
        <f t="shared" si="1803"/>
        <v/>
      </c>
      <c r="B6024" s="227" t="str">
        <f t="shared" si="1804"/>
        <v/>
      </c>
      <c r="C6024" s="228"/>
      <c r="D6024" s="229" t="str">
        <f t="shared" si="1805"/>
        <v/>
      </c>
      <c r="E6024" s="230"/>
      <c r="F6024" s="231">
        <f t="shared" si="1806"/>
        <v>0</v>
      </c>
      <c r="G6024" s="296">
        <f t="shared" si="1807"/>
        <v>0</v>
      </c>
    </row>
    <row r="6025" spans="1:7" s="232" customFormat="1" ht="24" customHeight="1" x14ac:dyDescent="0.2">
      <c r="A6025" s="229" t="str">
        <f t="shared" si="1803"/>
        <v/>
      </c>
      <c r="B6025" s="227" t="str">
        <f t="shared" si="1804"/>
        <v/>
      </c>
      <c r="C6025" s="228"/>
      <c r="D6025" s="229" t="str">
        <f t="shared" si="1805"/>
        <v/>
      </c>
      <c r="E6025" s="230"/>
      <c r="F6025" s="231">
        <f t="shared" si="1806"/>
        <v>0</v>
      </c>
      <c r="G6025" s="296">
        <f t="shared" si="1807"/>
        <v>0</v>
      </c>
    </row>
    <row r="6026" spans="1:7" s="232" customFormat="1" ht="24" customHeight="1" x14ac:dyDescent="0.2">
      <c r="A6026" s="229" t="str">
        <f t="shared" si="1803"/>
        <v/>
      </c>
      <c r="B6026" s="227" t="str">
        <f t="shared" si="1804"/>
        <v/>
      </c>
      <c r="C6026" s="228"/>
      <c r="D6026" s="229" t="str">
        <f t="shared" si="1805"/>
        <v/>
      </c>
      <c r="E6026" s="230"/>
      <c r="F6026" s="231">
        <f t="shared" si="1806"/>
        <v>0</v>
      </c>
      <c r="G6026" s="296">
        <f t="shared" si="1807"/>
        <v>0</v>
      </c>
    </row>
    <row r="6027" spans="1:7" ht="24" customHeight="1" x14ac:dyDescent="0.2">
      <c r="A6027" s="297"/>
      <c r="B6027" s="97"/>
      <c r="C6027" s="97"/>
      <c r="D6027" s="103"/>
      <c r="E6027" s="104"/>
      <c r="F6027" s="368" t="s">
        <v>31</v>
      </c>
      <c r="G6027" s="298">
        <f>SUBTOTAL(9,G6013:G6026)</f>
        <v>0</v>
      </c>
    </row>
    <row r="6028" spans="1:7" ht="24" customHeight="1" x14ac:dyDescent="0.2">
      <c r="A6028" s="297"/>
      <c r="B6028" s="97"/>
      <c r="C6028" s="366" t="s">
        <v>605</v>
      </c>
      <c r="D6028" s="103"/>
      <c r="E6028" s="104"/>
      <c r="F6028" s="105"/>
      <c r="G6028" s="299"/>
    </row>
    <row r="6029" spans="1:7" s="232" customFormat="1" ht="24" customHeight="1" x14ac:dyDescent="0.2">
      <c r="A6029" s="229" t="str">
        <f t="shared" ref="A6029:A6036" si="1808">IFERROR(VLOOKUP(C6029,Tabla_Insumos,4,FALSE),"")</f>
        <v/>
      </c>
      <c r="B6029" s="227">
        <f t="shared" ref="B6029:B6036" si="1809">IFERROR(VLOOKUP(A6029,Tabla_Indices,5,FALSE),"")</f>
        <v>0</v>
      </c>
      <c r="C6029" s="228"/>
      <c r="D6029" s="229" t="str">
        <f t="shared" ref="D6029:D6036" si="1810">IFERROR(VLOOKUP(C6029,Tabla_Insumos,2,FALSE),"")</f>
        <v/>
      </c>
      <c r="E6029" s="230"/>
      <c r="F6029" s="231">
        <f t="shared" ref="F6029:F6036" si="1811">IFERROR(VLOOKUP(C6029,Tabla_Insumos,3,FALSE),0)</f>
        <v>0</v>
      </c>
      <c r="G6029" s="296">
        <f>ROUND(E6029*F6029,2)</f>
        <v>0</v>
      </c>
    </row>
    <row r="6030" spans="1:7" s="232" customFormat="1" ht="24" customHeight="1" x14ac:dyDescent="0.2">
      <c r="A6030" s="229" t="str">
        <f t="shared" si="1808"/>
        <v/>
      </c>
      <c r="B6030" s="227">
        <f t="shared" si="1809"/>
        <v>0</v>
      </c>
      <c r="C6030" s="228"/>
      <c r="D6030" s="229" t="str">
        <f t="shared" si="1810"/>
        <v/>
      </c>
      <c r="E6030" s="230"/>
      <c r="F6030" s="231">
        <f t="shared" si="1811"/>
        <v>0</v>
      </c>
      <c r="G6030" s="296">
        <f>ROUND(E6030*F6030,2)</f>
        <v>0</v>
      </c>
    </row>
    <row r="6031" spans="1:7" s="232" customFormat="1" ht="24" customHeight="1" x14ac:dyDescent="0.2">
      <c r="A6031" s="229" t="str">
        <f t="shared" si="1808"/>
        <v/>
      </c>
      <c r="B6031" s="227">
        <f t="shared" si="1809"/>
        <v>0</v>
      </c>
      <c r="C6031" s="228"/>
      <c r="D6031" s="229" t="str">
        <f t="shared" si="1810"/>
        <v/>
      </c>
      <c r="E6031" s="230"/>
      <c r="F6031" s="231">
        <f t="shared" si="1811"/>
        <v>0</v>
      </c>
      <c r="G6031" s="296">
        <f t="shared" ref="G6031:G6036" si="1812">ROUND(E6031*F6031,2)</f>
        <v>0</v>
      </c>
    </row>
    <row r="6032" spans="1:7" s="232" customFormat="1" ht="24" customHeight="1" x14ac:dyDescent="0.2">
      <c r="A6032" s="229" t="str">
        <f t="shared" si="1808"/>
        <v/>
      </c>
      <c r="B6032" s="227">
        <f t="shared" si="1809"/>
        <v>0</v>
      </c>
      <c r="C6032" s="228"/>
      <c r="D6032" s="229" t="str">
        <f t="shared" si="1810"/>
        <v/>
      </c>
      <c r="E6032" s="230"/>
      <c r="F6032" s="231">
        <f t="shared" si="1811"/>
        <v>0</v>
      </c>
      <c r="G6032" s="296">
        <f t="shared" si="1812"/>
        <v>0</v>
      </c>
    </row>
    <row r="6033" spans="1:7" s="232" customFormat="1" ht="24" customHeight="1" x14ac:dyDescent="0.2">
      <c r="A6033" s="229" t="str">
        <f t="shared" si="1808"/>
        <v/>
      </c>
      <c r="B6033" s="227">
        <f t="shared" si="1809"/>
        <v>0</v>
      </c>
      <c r="C6033" s="228"/>
      <c r="D6033" s="229" t="str">
        <f t="shared" si="1810"/>
        <v/>
      </c>
      <c r="E6033" s="230"/>
      <c r="F6033" s="231">
        <f t="shared" si="1811"/>
        <v>0</v>
      </c>
      <c r="G6033" s="296">
        <f t="shared" si="1812"/>
        <v>0</v>
      </c>
    </row>
    <row r="6034" spans="1:7" s="232" customFormat="1" ht="24" customHeight="1" x14ac:dyDescent="0.2">
      <c r="A6034" s="229" t="str">
        <f t="shared" si="1808"/>
        <v/>
      </c>
      <c r="B6034" s="227">
        <f t="shared" si="1809"/>
        <v>0</v>
      </c>
      <c r="C6034" s="228"/>
      <c r="D6034" s="229" t="str">
        <f t="shared" si="1810"/>
        <v/>
      </c>
      <c r="E6034" s="230"/>
      <c r="F6034" s="231">
        <f t="shared" si="1811"/>
        <v>0</v>
      </c>
      <c r="G6034" s="296">
        <f t="shared" si="1812"/>
        <v>0</v>
      </c>
    </row>
    <row r="6035" spans="1:7" s="232" customFormat="1" ht="24" customHeight="1" x14ac:dyDescent="0.2">
      <c r="A6035" s="229" t="str">
        <f t="shared" si="1808"/>
        <v/>
      </c>
      <c r="B6035" s="227">
        <f t="shared" si="1809"/>
        <v>0</v>
      </c>
      <c r="C6035" s="228"/>
      <c r="D6035" s="229" t="str">
        <f t="shared" si="1810"/>
        <v/>
      </c>
      <c r="E6035" s="230"/>
      <c r="F6035" s="231">
        <f t="shared" si="1811"/>
        <v>0</v>
      </c>
      <c r="G6035" s="296">
        <f t="shared" si="1812"/>
        <v>0</v>
      </c>
    </row>
    <row r="6036" spans="1:7" s="232" customFormat="1" ht="24" customHeight="1" x14ac:dyDescent="0.2">
      <c r="A6036" s="229" t="str">
        <f t="shared" si="1808"/>
        <v/>
      </c>
      <c r="B6036" s="227">
        <f t="shared" si="1809"/>
        <v>0</v>
      </c>
      <c r="C6036" s="228"/>
      <c r="D6036" s="229" t="str">
        <f t="shared" si="1810"/>
        <v/>
      </c>
      <c r="E6036" s="230"/>
      <c r="F6036" s="231">
        <f t="shared" si="1811"/>
        <v>0</v>
      </c>
      <c r="G6036" s="296">
        <f t="shared" si="1812"/>
        <v>0</v>
      </c>
    </row>
    <row r="6037" spans="1:7" ht="24" customHeight="1" x14ac:dyDescent="0.2">
      <c r="A6037" s="297"/>
      <c r="B6037" s="97"/>
      <c r="C6037" s="97"/>
      <c r="D6037" s="103"/>
      <c r="E6037" s="104"/>
      <c r="F6037" s="368" t="s">
        <v>32</v>
      </c>
      <c r="G6037" s="298">
        <f>SUBTOTAL(9,G6029:G6036)</f>
        <v>0</v>
      </c>
    </row>
    <row r="6038" spans="1:7" ht="24" customHeight="1" x14ac:dyDescent="0.2">
      <c r="A6038" s="297"/>
      <c r="B6038" s="97"/>
      <c r="C6038" s="366" t="s">
        <v>606</v>
      </c>
      <c r="D6038" s="103"/>
      <c r="E6038" s="104"/>
      <c r="F6038" s="105"/>
      <c r="G6038" s="299"/>
    </row>
    <row r="6039" spans="1:7" s="232" customFormat="1" ht="24" customHeight="1" x14ac:dyDescent="0.2">
      <c r="A6039" s="229" t="str">
        <f t="shared" ref="A6039:A6047" si="1813">IFERROR(VLOOKUP(C6039,Tabla_Insumos,4,FALSE),"")</f>
        <v/>
      </c>
      <c r="B6039" s="227" t="str">
        <f t="shared" ref="B6039:B6047" si="1814">IFERROR(VLOOKUP(C6039,Tabla_Insumos,5,FALSE),"")</f>
        <v/>
      </c>
      <c r="C6039" s="228"/>
      <c r="D6039" s="229" t="str">
        <f t="shared" ref="D6039:D6047" si="1815">IFERROR(VLOOKUP(C6039,Tabla_Insumos,2,FALSE),"")</f>
        <v/>
      </c>
      <c r="E6039" s="230"/>
      <c r="F6039" s="231">
        <f t="shared" ref="F6039:F6047" si="1816">IFERROR(VLOOKUP(C6039,Tabla_Insumos,3,FALSE),0)</f>
        <v>0</v>
      </c>
      <c r="G6039" s="296">
        <f t="shared" ref="G6039:G6047" si="1817">ROUND(E6039*F6039,2)</f>
        <v>0</v>
      </c>
    </row>
    <row r="6040" spans="1:7" s="232" customFormat="1" ht="24" customHeight="1" x14ac:dyDescent="0.2">
      <c r="A6040" s="229" t="str">
        <f t="shared" si="1813"/>
        <v/>
      </c>
      <c r="B6040" s="227" t="str">
        <f t="shared" si="1814"/>
        <v/>
      </c>
      <c r="C6040" s="228"/>
      <c r="D6040" s="229" t="str">
        <f t="shared" si="1815"/>
        <v/>
      </c>
      <c r="E6040" s="230"/>
      <c r="F6040" s="231">
        <f t="shared" si="1816"/>
        <v>0</v>
      </c>
      <c r="G6040" s="296">
        <f t="shared" si="1817"/>
        <v>0</v>
      </c>
    </row>
    <row r="6041" spans="1:7" s="232" customFormat="1" ht="24" customHeight="1" x14ac:dyDescent="0.2">
      <c r="A6041" s="229" t="str">
        <f t="shared" si="1813"/>
        <v/>
      </c>
      <c r="B6041" s="227" t="str">
        <f t="shared" si="1814"/>
        <v/>
      </c>
      <c r="C6041" s="228"/>
      <c r="D6041" s="229" t="str">
        <f t="shared" si="1815"/>
        <v/>
      </c>
      <c r="E6041" s="230"/>
      <c r="F6041" s="231">
        <f t="shared" si="1816"/>
        <v>0</v>
      </c>
      <c r="G6041" s="296">
        <f t="shared" si="1817"/>
        <v>0</v>
      </c>
    </row>
    <row r="6042" spans="1:7" s="232" customFormat="1" ht="24" customHeight="1" x14ac:dyDescent="0.2">
      <c r="A6042" s="229" t="str">
        <f t="shared" si="1813"/>
        <v/>
      </c>
      <c r="B6042" s="227" t="str">
        <f t="shared" si="1814"/>
        <v/>
      </c>
      <c r="C6042" s="228"/>
      <c r="D6042" s="229" t="str">
        <f t="shared" si="1815"/>
        <v/>
      </c>
      <c r="E6042" s="230"/>
      <c r="F6042" s="231">
        <f t="shared" si="1816"/>
        <v>0</v>
      </c>
      <c r="G6042" s="296">
        <f t="shared" si="1817"/>
        <v>0</v>
      </c>
    </row>
    <row r="6043" spans="1:7" s="232" customFormat="1" ht="24" customHeight="1" x14ac:dyDescent="0.2">
      <c r="A6043" s="229" t="str">
        <f t="shared" si="1813"/>
        <v/>
      </c>
      <c r="B6043" s="227" t="str">
        <f t="shared" si="1814"/>
        <v/>
      </c>
      <c r="C6043" s="228"/>
      <c r="D6043" s="229" t="str">
        <f t="shared" si="1815"/>
        <v/>
      </c>
      <c r="E6043" s="230"/>
      <c r="F6043" s="231">
        <f t="shared" si="1816"/>
        <v>0</v>
      </c>
      <c r="G6043" s="296">
        <f t="shared" si="1817"/>
        <v>0</v>
      </c>
    </row>
    <row r="6044" spans="1:7" s="232" customFormat="1" ht="24" customHeight="1" x14ac:dyDescent="0.2">
      <c r="A6044" s="229" t="str">
        <f t="shared" si="1813"/>
        <v/>
      </c>
      <c r="B6044" s="227" t="str">
        <f t="shared" si="1814"/>
        <v/>
      </c>
      <c r="C6044" s="228"/>
      <c r="D6044" s="229" t="str">
        <f t="shared" si="1815"/>
        <v/>
      </c>
      <c r="E6044" s="230"/>
      <c r="F6044" s="231">
        <f t="shared" si="1816"/>
        <v>0</v>
      </c>
      <c r="G6044" s="296">
        <f t="shared" si="1817"/>
        <v>0</v>
      </c>
    </row>
    <row r="6045" spans="1:7" s="232" customFormat="1" ht="24" customHeight="1" x14ac:dyDescent="0.2">
      <c r="A6045" s="229" t="str">
        <f t="shared" si="1813"/>
        <v/>
      </c>
      <c r="B6045" s="227" t="str">
        <f t="shared" si="1814"/>
        <v/>
      </c>
      <c r="C6045" s="228"/>
      <c r="D6045" s="229" t="str">
        <f t="shared" si="1815"/>
        <v/>
      </c>
      <c r="E6045" s="230"/>
      <c r="F6045" s="231">
        <f t="shared" si="1816"/>
        <v>0</v>
      </c>
      <c r="G6045" s="296">
        <f t="shared" si="1817"/>
        <v>0</v>
      </c>
    </row>
    <row r="6046" spans="1:7" s="232" customFormat="1" ht="24" customHeight="1" x14ac:dyDescent="0.2">
      <c r="A6046" s="229" t="str">
        <f t="shared" si="1813"/>
        <v/>
      </c>
      <c r="B6046" s="227" t="str">
        <f t="shared" si="1814"/>
        <v/>
      </c>
      <c r="C6046" s="228"/>
      <c r="D6046" s="229" t="str">
        <f t="shared" si="1815"/>
        <v/>
      </c>
      <c r="E6046" s="230"/>
      <c r="F6046" s="231">
        <f t="shared" si="1816"/>
        <v>0</v>
      </c>
      <c r="G6046" s="296">
        <f t="shared" si="1817"/>
        <v>0</v>
      </c>
    </row>
    <row r="6047" spans="1:7" s="232" customFormat="1" ht="24" customHeight="1" x14ac:dyDescent="0.2">
      <c r="A6047" s="229" t="str">
        <f t="shared" si="1813"/>
        <v/>
      </c>
      <c r="B6047" s="227" t="str">
        <f t="shared" si="1814"/>
        <v/>
      </c>
      <c r="C6047" s="228"/>
      <c r="D6047" s="229" t="str">
        <f t="shared" si="1815"/>
        <v/>
      </c>
      <c r="E6047" s="230"/>
      <c r="F6047" s="231">
        <f t="shared" si="1816"/>
        <v>0</v>
      </c>
      <c r="G6047" s="296">
        <f t="shared" si="1817"/>
        <v>0</v>
      </c>
    </row>
    <row r="6048" spans="1:7" ht="24" customHeight="1" x14ac:dyDescent="0.2">
      <c r="A6048" s="300"/>
      <c r="B6048" s="103"/>
      <c r="C6048" s="97"/>
      <c r="D6048" s="103"/>
      <c r="E6048" s="104"/>
      <c r="F6048" s="368" t="s">
        <v>33</v>
      </c>
      <c r="G6048" s="298">
        <f>SUBTOTAL(9,G6039:G6047)</f>
        <v>0</v>
      </c>
    </row>
    <row r="6049" spans="1:123" ht="24" customHeight="1" x14ac:dyDescent="0.2">
      <c r="A6049" s="301"/>
      <c r="B6049" s="103"/>
      <c r="C6049" s="97"/>
      <c r="D6049" s="103"/>
      <c r="E6049" s="104"/>
      <c r="F6049" s="105"/>
      <c r="G6049" s="299"/>
    </row>
    <row r="6050" spans="1:123" ht="24" customHeight="1" x14ac:dyDescent="0.2">
      <c r="A6050" s="302" t="str">
        <f>B6008</f>
        <v/>
      </c>
      <c r="B6050" s="303" t="str">
        <f>C6008</f>
        <v/>
      </c>
      <c r="C6050" s="111"/>
      <c r="D6050" s="111" t="s">
        <v>34</v>
      </c>
      <c r="E6050" s="112"/>
      <c r="F6050" s="305" t="s">
        <v>35</v>
      </c>
      <c r="G6050" s="304">
        <f>SUBTOTAL(9,G6013:G6049)</f>
        <v>0</v>
      </c>
    </row>
    <row r="6052" spans="1:123" ht="24" customHeight="1" x14ac:dyDescent="0.2">
      <c r="A6052" s="284" t="s">
        <v>37</v>
      </c>
      <c r="B6052" s="285"/>
      <c r="C6052" s="285"/>
      <c r="D6052" s="285"/>
      <c r="E6052" s="285"/>
      <c r="F6052" s="285"/>
      <c r="G6052" s="286"/>
    </row>
    <row r="6053" spans="1:123" ht="24" customHeight="1" x14ac:dyDescent="0.2">
      <c r="A6053" s="287" t="s">
        <v>602</v>
      </c>
      <c r="B6053" s="99" t="str">
        <f>Comitente</f>
        <v>DIRECCION PROVINCIAL REDES DE GAS</v>
      </c>
      <c r="C6053" s="94"/>
      <c r="D6053" s="100"/>
      <c r="E6053" s="100"/>
      <c r="F6053" s="101"/>
      <c r="G6053" s="288"/>
    </row>
    <row r="6054" spans="1:123" ht="24" customHeight="1" x14ac:dyDescent="0.2">
      <c r="A6054" s="287" t="s">
        <v>603</v>
      </c>
      <c r="B6054" s="99">
        <f>Contratista</f>
        <v>0</v>
      </c>
      <c r="C6054" s="95"/>
      <c r="D6054" s="95"/>
      <c r="E6054" s="95"/>
      <c r="F6054" s="102"/>
      <c r="G6054" s="289"/>
    </row>
    <row r="6055" spans="1:123" ht="24" customHeight="1" x14ac:dyDescent="0.2">
      <c r="A6055" s="287" t="s">
        <v>24</v>
      </c>
      <c r="B6055" s="99" t="str">
        <f>Obra</f>
        <v>“SERVICIO de MANTENIMIENTO de las INSTALACIONES de GAS en los ESTABLECIMIENTOS EDUCATIVOS”</v>
      </c>
      <c r="C6055" s="95"/>
      <c r="D6055" s="95"/>
      <c r="E6055" s="95"/>
      <c r="F6055" s="102" t="s">
        <v>38</v>
      </c>
      <c r="G6055" s="290">
        <f>Fecha_Base</f>
        <v>0</v>
      </c>
    </row>
    <row r="6056" spans="1:123" ht="24" customHeight="1" x14ac:dyDescent="0.2">
      <c r="A6056" s="291" t="s">
        <v>601</v>
      </c>
      <c r="B6056" s="96" t="str">
        <f>Ubicación</f>
        <v>DEPARTAMENTO JACHAL A</v>
      </c>
      <c r="C6056" s="96"/>
      <c r="D6056" s="103"/>
      <c r="E6056" s="104"/>
      <c r="F6056" s="105"/>
      <c r="G6056" s="292"/>
    </row>
    <row r="6057" spans="1:123" ht="24" customHeight="1" x14ac:dyDescent="0.2">
      <c r="A6057" s="291" t="s">
        <v>39</v>
      </c>
      <c r="B6057" s="106" t="str">
        <f>IFERROR(VALUE(LEFT(B6058,FIND(".",B6058)-1)),"")</f>
        <v/>
      </c>
      <c r="C6057" s="97" t="str">
        <f>IFERROR(VLOOKUP(B6057,Tabla_CyP,2,FALSE),"")</f>
        <v/>
      </c>
      <c r="D6057" s="97"/>
      <c r="E6057" s="104"/>
      <c r="F6057" s="105"/>
      <c r="G6057" s="292"/>
    </row>
    <row r="6058" spans="1:123" ht="24" customHeight="1" x14ac:dyDescent="0.2">
      <c r="A6058" s="291" t="s">
        <v>25</v>
      </c>
      <c r="B6058" s="107" t="str">
        <f>IFERROR(VLOOKUP(COUNTIF($A$1:A6058,"ANALISIS DE PRECIOS"),Tabla_NumeroItem,2,FALSE),"")</f>
        <v/>
      </c>
      <c r="C6058" s="97" t="str">
        <f>IFERROR(VLOOKUP(B6058,Tabla_CyP,2,FALSE),"")</f>
        <v/>
      </c>
      <c r="D6058" s="103"/>
      <c r="E6058" s="104"/>
      <c r="F6058" s="102" t="s">
        <v>26</v>
      </c>
      <c r="G6058" s="293" t="str">
        <f>IFERROR(VLOOKUP(B6058,Tabla_CyP,4,FALSE),"")</f>
        <v/>
      </c>
    </row>
    <row r="6059" spans="1:123" ht="24" customHeight="1" x14ac:dyDescent="0.2">
      <c r="A6059" s="291"/>
      <c r="B6059" s="96"/>
      <c r="C6059" s="97"/>
      <c r="D6059" s="103"/>
      <c r="E6059" s="104"/>
      <c r="F6059" s="105"/>
      <c r="G6059" s="292"/>
    </row>
    <row r="6060" spans="1:123" ht="24" customHeight="1" x14ac:dyDescent="0.2">
      <c r="A6060" s="389" t="s">
        <v>507</v>
      </c>
      <c r="B6060" s="390"/>
      <c r="C6060" s="391" t="s">
        <v>0</v>
      </c>
      <c r="D6060" s="391" t="s">
        <v>27</v>
      </c>
      <c r="E6060" s="393" t="s">
        <v>28</v>
      </c>
      <c r="F6060" s="387" t="s">
        <v>29</v>
      </c>
      <c r="G6060" s="387" t="s">
        <v>30</v>
      </c>
    </row>
    <row r="6061" spans="1:123" s="109" customFormat="1" ht="24" customHeight="1" x14ac:dyDescent="0.2">
      <c r="A6061" s="108" t="s">
        <v>508</v>
      </c>
      <c r="B6061" s="108" t="s">
        <v>509</v>
      </c>
      <c r="C6061" s="392"/>
      <c r="D6061" s="392"/>
      <c r="E6061" s="394"/>
      <c r="F6061" s="388"/>
      <c r="G6061" s="388"/>
      <c r="H6061" s="233"/>
      <c r="I6061" s="233"/>
      <c r="J6061" s="233"/>
      <c r="K6061" s="233"/>
      <c r="L6061" s="233"/>
      <c r="M6061" s="233"/>
      <c r="N6061" s="233"/>
      <c r="O6061" s="233"/>
      <c r="P6061" s="233"/>
      <c r="Q6061" s="233"/>
      <c r="R6061" s="233"/>
      <c r="S6061" s="233"/>
      <c r="T6061" s="233"/>
      <c r="U6061" s="233"/>
      <c r="V6061" s="233"/>
      <c r="W6061" s="233"/>
      <c r="X6061" s="233"/>
      <c r="Y6061" s="233"/>
      <c r="Z6061" s="233"/>
      <c r="AA6061" s="233"/>
      <c r="AB6061" s="233"/>
      <c r="AC6061" s="233"/>
      <c r="AD6061" s="233"/>
      <c r="AE6061" s="233"/>
      <c r="AF6061" s="233"/>
      <c r="AG6061" s="233"/>
      <c r="AH6061" s="233"/>
      <c r="AI6061" s="233"/>
      <c r="AJ6061" s="233"/>
      <c r="AK6061" s="233"/>
      <c r="AL6061" s="233"/>
      <c r="AM6061" s="233"/>
      <c r="AN6061" s="233"/>
      <c r="AO6061" s="233"/>
      <c r="AP6061" s="233"/>
      <c r="AQ6061" s="233"/>
      <c r="AR6061" s="233"/>
      <c r="AS6061" s="233"/>
      <c r="AT6061" s="233"/>
      <c r="AU6061" s="233"/>
      <c r="AV6061" s="233"/>
      <c r="AW6061" s="233"/>
      <c r="AX6061" s="233"/>
      <c r="AY6061" s="233"/>
      <c r="AZ6061" s="233"/>
      <c r="BA6061" s="233"/>
      <c r="BB6061" s="233"/>
      <c r="BC6061" s="233"/>
      <c r="BD6061" s="233"/>
      <c r="BE6061" s="233"/>
      <c r="BF6061" s="233"/>
      <c r="BG6061" s="233"/>
      <c r="BH6061" s="233"/>
      <c r="BI6061" s="233"/>
      <c r="BJ6061" s="233"/>
      <c r="BK6061" s="233"/>
      <c r="BL6061" s="233"/>
      <c r="BM6061" s="233"/>
      <c r="BN6061" s="233"/>
      <c r="BO6061" s="233"/>
      <c r="BP6061" s="233"/>
      <c r="BQ6061" s="233"/>
      <c r="BR6061" s="233"/>
      <c r="BS6061" s="233"/>
      <c r="BT6061" s="233"/>
      <c r="BU6061" s="233"/>
      <c r="BV6061" s="233"/>
      <c r="BW6061" s="233"/>
      <c r="BX6061" s="233"/>
      <c r="BY6061" s="233"/>
      <c r="BZ6061" s="233"/>
      <c r="CA6061" s="233"/>
      <c r="CB6061" s="233"/>
      <c r="CC6061" s="233"/>
      <c r="CD6061" s="233"/>
      <c r="CE6061" s="233"/>
      <c r="CF6061" s="233"/>
      <c r="CG6061" s="233"/>
      <c r="CH6061" s="233"/>
      <c r="CI6061" s="233"/>
      <c r="CJ6061" s="233"/>
      <c r="CK6061" s="233"/>
      <c r="CL6061" s="233"/>
      <c r="CM6061" s="233"/>
      <c r="CN6061" s="233"/>
      <c r="CO6061" s="233"/>
      <c r="CP6061" s="233"/>
      <c r="CQ6061" s="233"/>
      <c r="CR6061" s="233"/>
      <c r="CS6061" s="233"/>
      <c r="CT6061" s="233"/>
      <c r="CU6061" s="233"/>
      <c r="CV6061" s="233"/>
      <c r="CW6061" s="233"/>
      <c r="CX6061" s="233"/>
      <c r="CY6061" s="233"/>
      <c r="CZ6061" s="233"/>
      <c r="DA6061" s="233"/>
      <c r="DB6061" s="233"/>
      <c r="DC6061" s="233"/>
      <c r="DD6061" s="233"/>
      <c r="DE6061" s="233"/>
      <c r="DF6061" s="233"/>
      <c r="DG6061" s="233"/>
      <c r="DH6061" s="233"/>
      <c r="DI6061" s="233"/>
      <c r="DJ6061" s="233"/>
      <c r="DK6061" s="233"/>
      <c r="DL6061" s="233"/>
      <c r="DM6061" s="233"/>
      <c r="DN6061" s="233"/>
      <c r="DO6061" s="233"/>
      <c r="DP6061" s="233"/>
      <c r="DQ6061" s="233"/>
      <c r="DR6061" s="233"/>
      <c r="DS6061" s="233"/>
    </row>
    <row r="6062" spans="1:123" ht="24" customHeight="1" x14ac:dyDescent="0.2">
      <c r="A6062" s="369"/>
      <c r="B6062" s="110"/>
      <c r="C6062" s="367" t="s">
        <v>604</v>
      </c>
      <c r="D6062" s="111"/>
      <c r="E6062" s="112"/>
      <c r="F6062" s="113"/>
      <c r="G6062" s="295"/>
    </row>
    <row r="6063" spans="1:123" s="232" customFormat="1" ht="24" customHeight="1" x14ac:dyDescent="0.2">
      <c r="A6063" s="229" t="str">
        <f t="shared" ref="A6063:A6076" si="1818">IFERROR(VLOOKUP(C6063,Tabla_Insumos,4,FALSE),"")</f>
        <v/>
      </c>
      <c r="B6063" s="227" t="str">
        <f t="shared" ref="B6063:B6076" si="1819">IFERROR(VLOOKUP(C6063,Tabla_Insumos,5,FALSE),"")</f>
        <v/>
      </c>
      <c r="C6063" s="228"/>
      <c r="D6063" s="229" t="str">
        <f t="shared" ref="D6063:D6076" si="1820">IFERROR(VLOOKUP(C6063,Tabla_Insumos,2,FALSE),"")</f>
        <v/>
      </c>
      <c r="E6063" s="230"/>
      <c r="F6063" s="231">
        <f t="shared" ref="F6063:F6076" si="1821">IFERROR(VLOOKUP(C6063,Tabla_Insumos,3,FALSE),0)</f>
        <v>0</v>
      </c>
      <c r="G6063" s="296">
        <f>ROUND(E6063*F6063,2)</f>
        <v>0</v>
      </c>
    </row>
    <row r="6064" spans="1:123" s="232" customFormat="1" ht="24" customHeight="1" x14ac:dyDescent="0.2">
      <c r="A6064" s="229" t="str">
        <f t="shared" si="1818"/>
        <v/>
      </c>
      <c r="B6064" s="227" t="str">
        <f t="shared" si="1819"/>
        <v/>
      </c>
      <c r="C6064" s="228"/>
      <c r="D6064" s="229" t="str">
        <f t="shared" si="1820"/>
        <v/>
      </c>
      <c r="E6064" s="230"/>
      <c r="F6064" s="231">
        <f t="shared" si="1821"/>
        <v>0</v>
      </c>
      <c r="G6064" s="296">
        <f t="shared" ref="G6064:G6076" si="1822">ROUND(E6064*F6064,2)</f>
        <v>0</v>
      </c>
    </row>
    <row r="6065" spans="1:7" s="232" customFormat="1" ht="24" customHeight="1" x14ac:dyDescent="0.2">
      <c r="A6065" s="229" t="str">
        <f t="shared" si="1818"/>
        <v/>
      </c>
      <c r="B6065" s="227" t="str">
        <f t="shared" si="1819"/>
        <v/>
      </c>
      <c r="C6065" s="228"/>
      <c r="D6065" s="229" t="str">
        <f t="shared" si="1820"/>
        <v/>
      </c>
      <c r="E6065" s="230"/>
      <c r="F6065" s="231">
        <f t="shared" si="1821"/>
        <v>0</v>
      </c>
      <c r="G6065" s="296">
        <f t="shared" si="1822"/>
        <v>0</v>
      </c>
    </row>
    <row r="6066" spans="1:7" s="232" customFormat="1" ht="24" customHeight="1" x14ac:dyDescent="0.2">
      <c r="A6066" s="229" t="str">
        <f t="shared" si="1818"/>
        <v/>
      </c>
      <c r="B6066" s="227" t="str">
        <f t="shared" si="1819"/>
        <v/>
      </c>
      <c r="C6066" s="228"/>
      <c r="D6066" s="229" t="str">
        <f t="shared" si="1820"/>
        <v/>
      </c>
      <c r="E6066" s="230"/>
      <c r="F6066" s="231">
        <f t="shared" si="1821"/>
        <v>0</v>
      </c>
      <c r="G6066" s="296">
        <f t="shared" si="1822"/>
        <v>0</v>
      </c>
    </row>
    <row r="6067" spans="1:7" s="232" customFormat="1" ht="24" customHeight="1" x14ac:dyDescent="0.2">
      <c r="A6067" s="229" t="str">
        <f t="shared" si="1818"/>
        <v/>
      </c>
      <c r="B6067" s="227" t="str">
        <f t="shared" si="1819"/>
        <v/>
      </c>
      <c r="C6067" s="228"/>
      <c r="D6067" s="229" t="str">
        <f t="shared" si="1820"/>
        <v/>
      </c>
      <c r="E6067" s="230"/>
      <c r="F6067" s="231">
        <f t="shared" si="1821"/>
        <v>0</v>
      </c>
      <c r="G6067" s="296">
        <f t="shared" si="1822"/>
        <v>0</v>
      </c>
    </row>
    <row r="6068" spans="1:7" s="232" customFormat="1" ht="24" customHeight="1" x14ac:dyDescent="0.2">
      <c r="A6068" s="229" t="str">
        <f t="shared" si="1818"/>
        <v/>
      </c>
      <c r="B6068" s="227" t="str">
        <f t="shared" si="1819"/>
        <v/>
      </c>
      <c r="C6068" s="228"/>
      <c r="D6068" s="229" t="str">
        <f t="shared" si="1820"/>
        <v/>
      </c>
      <c r="E6068" s="230"/>
      <c r="F6068" s="231">
        <f t="shared" si="1821"/>
        <v>0</v>
      </c>
      <c r="G6068" s="296">
        <f t="shared" si="1822"/>
        <v>0</v>
      </c>
    </row>
    <row r="6069" spans="1:7" s="232" customFormat="1" ht="24" customHeight="1" x14ac:dyDescent="0.2">
      <c r="A6069" s="229" t="str">
        <f t="shared" si="1818"/>
        <v/>
      </c>
      <c r="B6069" s="227" t="str">
        <f t="shared" si="1819"/>
        <v/>
      </c>
      <c r="C6069" s="228"/>
      <c r="D6069" s="229" t="str">
        <f t="shared" si="1820"/>
        <v/>
      </c>
      <c r="E6069" s="230"/>
      <c r="F6069" s="231">
        <f t="shared" si="1821"/>
        <v>0</v>
      </c>
      <c r="G6069" s="296">
        <f t="shared" si="1822"/>
        <v>0</v>
      </c>
    </row>
    <row r="6070" spans="1:7" s="232" customFormat="1" ht="24" customHeight="1" x14ac:dyDescent="0.2">
      <c r="A6070" s="229" t="str">
        <f t="shared" si="1818"/>
        <v/>
      </c>
      <c r="B6070" s="227" t="str">
        <f t="shared" si="1819"/>
        <v/>
      </c>
      <c r="C6070" s="228"/>
      <c r="D6070" s="229" t="str">
        <f t="shared" si="1820"/>
        <v/>
      </c>
      <c r="E6070" s="230"/>
      <c r="F6070" s="231">
        <f t="shared" si="1821"/>
        <v>0</v>
      </c>
      <c r="G6070" s="296">
        <f t="shared" si="1822"/>
        <v>0</v>
      </c>
    </row>
    <row r="6071" spans="1:7" s="232" customFormat="1" ht="24" customHeight="1" x14ac:dyDescent="0.2">
      <c r="A6071" s="229" t="str">
        <f t="shared" si="1818"/>
        <v/>
      </c>
      <c r="B6071" s="227" t="str">
        <f t="shared" si="1819"/>
        <v/>
      </c>
      <c r="C6071" s="228"/>
      <c r="D6071" s="229" t="str">
        <f t="shared" si="1820"/>
        <v/>
      </c>
      <c r="E6071" s="230"/>
      <c r="F6071" s="231">
        <f t="shared" si="1821"/>
        <v>0</v>
      </c>
      <c r="G6071" s="296">
        <f t="shared" si="1822"/>
        <v>0</v>
      </c>
    </row>
    <row r="6072" spans="1:7" s="232" customFormat="1" ht="24" customHeight="1" x14ac:dyDescent="0.2">
      <c r="A6072" s="229" t="str">
        <f t="shared" si="1818"/>
        <v/>
      </c>
      <c r="B6072" s="227" t="str">
        <f t="shared" si="1819"/>
        <v/>
      </c>
      <c r="C6072" s="228"/>
      <c r="D6072" s="229" t="str">
        <f t="shared" si="1820"/>
        <v/>
      </c>
      <c r="E6072" s="230"/>
      <c r="F6072" s="231">
        <f t="shared" si="1821"/>
        <v>0</v>
      </c>
      <c r="G6072" s="296">
        <f t="shared" si="1822"/>
        <v>0</v>
      </c>
    </row>
    <row r="6073" spans="1:7" s="232" customFormat="1" ht="24" customHeight="1" x14ac:dyDescent="0.2">
      <c r="A6073" s="229" t="str">
        <f t="shared" si="1818"/>
        <v/>
      </c>
      <c r="B6073" s="227" t="str">
        <f t="shared" si="1819"/>
        <v/>
      </c>
      <c r="C6073" s="228"/>
      <c r="D6073" s="229" t="str">
        <f t="shared" si="1820"/>
        <v/>
      </c>
      <c r="E6073" s="230"/>
      <c r="F6073" s="231">
        <f t="shared" si="1821"/>
        <v>0</v>
      </c>
      <c r="G6073" s="296">
        <f t="shared" si="1822"/>
        <v>0</v>
      </c>
    </row>
    <row r="6074" spans="1:7" s="232" customFormat="1" ht="24" customHeight="1" x14ac:dyDescent="0.2">
      <c r="A6074" s="229" t="str">
        <f t="shared" si="1818"/>
        <v/>
      </c>
      <c r="B6074" s="227" t="str">
        <f t="shared" si="1819"/>
        <v/>
      </c>
      <c r="C6074" s="228"/>
      <c r="D6074" s="229" t="str">
        <f t="shared" si="1820"/>
        <v/>
      </c>
      <c r="E6074" s="230"/>
      <c r="F6074" s="231">
        <f t="shared" si="1821"/>
        <v>0</v>
      </c>
      <c r="G6074" s="296">
        <f t="shared" si="1822"/>
        <v>0</v>
      </c>
    </row>
    <row r="6075" spans="1:7" s="232" customFormat="1" ht="24" customHeight="1" x14ac:dyDescent="0.2">
      <c r="A6075" s="229" t="str">
        <f t="shared" si="1818"/>
        <v/>
      </c>
      <c r="B6075" s="227" t="str">
        <f t="shared" si="1819"/>
        <v/>
      </c>
      <c r="C6075" s="228"/>
      <c r="D6075" s="229" t="str">
        <f t="shared" si="1820"/>
        <v/>
      </c>
      <c r="E6075" s="230"/>
      <c r="F6075" s="231">
        <f t="shared" si="1821"/>
        <v>0</v>
      </c>
      <c r="G6075" s="296">
        <f t="shared" si="1822"/>
        <v>0</v>
      </c>
    </row>
    <row r="6076" spans="1:7" s="232" customFormat="1" ht="24" customHeight="1" x14ac:dyDescent="0.2">
      <c r="A6076" s="229" t="str">
        <f t="shared" si="1818"/>
        <v/>
      </c>
      <c r="B6076" s="227" t="str">
        <f t="shared" si="1819"/>
        <v/>
      </c>
      <c r="C6076" s="228"/>
      <c r="D6076" s="229" t="str">
        <f t="shared" si="1820"/>
        <v/>
      </c>
      <c r="E6076" s="230"/>
      <c r="F6076" s="231">
        <f t="shared" si="1821"/>
        <v>0</v>
      </c>
      <c r="G6076" s="296">
        <f t="shared" si="1822"/>
        <v>0</v>
      </c>
    </row>
    <row r="6077" spans="1:7" ht="24" customHeight="1" x14ac:dyDescent="0.2">
      <c r="A6077" s="297"/>
      <c r="B6077" s="97"/>
      <c r="C6077" s="97"/>
      <c r="D6077" s="103"/>
      <c r="E6077" s="104"/>
      <c r="F6077" s="368" t="s">
        <v>31</v>
      </c>
      <c r="G6077" s="298">
        <f>SUBTOTAL(9,G6063:G6076)</f>
        <v>0</v>
      </c>
    </row>
    <row r="6078" spans="1:7" ht="24" customHeight="1" x14ac:dyDescent="0.2">
      <c r="A6078" s="297"/>
      <c r="B6078" s="97"/>
      <c r="C6078" s="366" t="s">
        <v>605</v>
      </c>
      <c r="D6078" s="103"/>
      <c r="E6078" s="104"/>
      <c r="F6078" s="105"/>
      <c r="G6078" s="299"/>
    </row>
    <row r="6079" spans="1:7" s="232" customFormat="1" ht="24" customHeight="1" x14ac:dyDescent="0.2">
      <c r="A6079" s="229" t="str">
        <f t="shared" ref="A6079:A6086" si="1823">IFERROR(VLOOKUP(C6079,Tabla_Insumos,4,FALSE),"")</f>
        <v/>
      </c>
      <c r="B6079" s="227">
        <f t="shared" ref="B6079:B6086" si="1824">IFERROR(VLOOKUP(A6079,Tabla_Indices,5,FALSE),"")</f>
        <v>0</v>
      </c>
      <c r="C6079" s="228"/>
      <c r="D6079" s="229" t="str">
        <f t="shared" ref="D6079:D6086" si="1825">IFERROR(VLOOKUP(C6079,Tabla_Insumos,2,FALSE),"")</f>
        <v/>
      </c>
      <c r="E6079" s="230"/>
      <c r="F6079" s="231">
        <f t="shared" ref="F6079:F6086" si="1826">IFERROR(VLOOKUP(C6079,Tabla_Insumos,3,FALSE),0)</f>
        <v>0</v>
      </c>
      <c r="G6079" s="296">
        <f>ROUND(E6079*F6079,2)</f>
        <v>0</v>
      </c>
    </row>
    <row r="6080" spans="1:7" s="232" customFormat="1" ht="24" customHeight="1" x14ac:dyDescent="0.2">
      <c r="A6080" s="229" t="str">
        <f t="shared" si="1823"/>
        <v/>
      </c>
      <c r="B6080" s="227">
        <f t="shared" si="1824"/>
        <v>0</v>
      </c>
      <c r="C6080" s="228"/>
      <c r="D6080" s="229" t="str">
        <f t="shared" si="1825"/>
        <v/>
      </c>
      <c r="E6080" s="230"/>
      <c r="F6080" s="231">
        <f t="shared" si="1826"/>
        <v>0</v>
      </c>
      <c r="G6080" s="296">
        <f>ROUND(E6080*F6080,2)</f>
        <v>0</v>
      </c>
    </row>
    <row r="6081" spans="1:7" s="232" customFormat="1" ht="24" customHeight="1" x14ac:dyDescent="0.2">
      <c r="A6081" s="229" t="str">
        <f t="shared" si="1823"/>
        <v/>
      </c>
      <c r="B6081" s="227">
        <f t="shared" si="1824"/>
        <v>0</v>
      </c>
      <c r="C6081" s="228"/>
      <c r="D6081" s="229" t="str">
        <f t="shared" si="1825"/>
        <v/>
      </c>
      <c r="E6081" s="230"/>
      <c r="F6081" s="231">
        <f t="shared" si="1826"/>
        <v>0</v>
      </c>
      <c r="G6081" s="296">
        <f t="shared" ref="G6081:G6086" si="1827">ROUND(E6081*F6081,2)</f>
        <v>0</v>
      </c>
    </row>
    <row r="6082" spans="1:7" s="232" customFormat="1" ht="24" customHeight="1" x14ac:dyDescent="0.2">
      <c r="A6082" s="229" t="str">
        <f t="shared" si="1823"/>
        <v/>
      </c>
      <c r="B6082" s="227">
        <f t="shared" si="1824"/>
        <v>0</v>
      </c>
      <c r="C6082" s="228"/>
      <c r="D6082" s="229" t="str">
        <f t="shared" si="1825"/>
        <v/>
      </c>
      <c r="E6082" s="230"/>
      <c r="F6082" s="231">
        <f t="shared" si="1826"/>
        <v>0</v>
      </c>
      <c r="G6082" s="296">
        <f t="shared" si="1827"/>
        <v>0</v>
      </c>
    </row>
    <row r="6083" spans="1:7" s="232" customFormat="1" ht="24" customHeight="1" x14ac:dyDescent="0.2">
      <c r="A6083" s="229" t="str">
        <f t="shared" si="1823"/>
        <v/>
      </c>
      <c r="B6083" s="227">
        <f t="shared" si="1824"/>
        <v>0</v>
      </c>
      <c r="C6083" s="228"/>
      <c r="D6083" s="229" t="str">
        <f t="shared" si="1825"/>
        <v/>
      </c>
      <c r="E6083" s="230"/>
      <c r="F6083" s="231">
        <f t="shared" si="1826"/>
        <v>0</v>
      </c>
      <c r="G6083" s="296">
        <f t="shared" si="1827"/>
        <v>0</v>
      </c>
    </row>
    <row r="6084" spans="1:7" s="232" customFormat="1" ht="24" customHeight="1" x14ac:dyDescent="0.2">
      <c r="A6084" s="229" t="str">
        <f t="shared" si="1823"/>
        <v/>
      </c>
      <c r="B6084" s="227">
        <f t="shared" si="1824"/>
        <v>0</v>
      </c>
      <c r="C6084" s="228"/>
      <c r="D6084" s="229" t="str">
        <f t="shared" si="1825"/>
        <v/>
      </c>
      <c r="E6084" s="230"/>
      <c r="F6084" s="231">
        <f t="shared" si="1826"/>
        <v>0</v>
      </c>
      <c r="G6084" s="296">
        <f t="shared" si="1827"/>
        <v>0</v>
      </c>
    </row>
    <row r="6085" spans="1:7" s="232" customFormat="1" ht="24" customHeight="1" x14ac:dyDescent="0.2">
      <c r="A6085" s="229" t="str">
        <f t="shared" si="1823"/>
        <v/>
      </c>
      <c r="B6085" s="227">
        <f t="shared" si="1824"/>
        <v>0</v>
      </c>
      <c r="C6085" s="228"/>
      <c r="D6085" s="229" t="str">
        <f t="shared" si="1825"/>
        <v/>
      </c>
      <c r="E6085" s="230"/>
      <c r="F6085" s="231">
        <f t="shared" si="1826"/>
        <v>0</v>
      </c>
      <c r="G6085" s="296">
        <f t="shared" si="1827"/>
        <v>0</v>
      </c>
    </row>
    <row r="6086" spans="1:7" s="232" customFormat="1" ht="24" customHeight="1" x14ac:dyDescent="0.2">
      <c r="A6086" s="229" t="str">
        <f t="shared" si="1823"/>
        <v/>
      </c>
      <c r="B6086" s="227">
        <f t="shared" si="1824"/>
        <v>0</v>
      </c>
      <c r="C6086" s="228"/>
      <c r="D6086" s="229" t="str">
        <f t="shared" si="1825"/>
        <v/>
      </c>
      <c r="E6086" s="230"/>
      <c r="F6086" s="231">
        <f t="shared" si="1826"/>
        <v>0</v>
      </c>
      <c r="G6086" s="296">
        <f t="shared" si="1827"/>
        <v>0</v>
      </c>
    </row>
    <row r="6087" spans="1:7" ht="24" customHeight="1" x14ac:dyDescent="0.2">
      <c r="A6087" s="297"/>
      <c r="B6087" s="97"/>
      <c r="C6087" s="97"/>
      <c r="D6087" s="103"/>
      <c r="E6087" s="104"/>
      <c r="F6087" s="368" t="s">
        <v>32</v>
      </c>
      <c r="G6087" s="298">
        <f>SUBTOTAL(9,G6079:G6086)</f>
        <v>0</v>
      </c>
    </row>
    <row r="6088" spans="1:7" ht="24" customHeight="1" x14ac:dyDescent="0.2">
      <c r="A6088" s="297"/>
      <c r="B6088" s="97"/>
      <c r="C6088" s="366" t="s">
        <v>606</v>
      </c>
      <c r="D6088" s="103"/>
      <c r="E6088" s="104"/>
      <c r="F6088" s="105"/>
      <c r="G6088" s="299"/>
    </row>
    <row r="6089" spans="1:7" s="232" customFormat="1" ht="24" customHeight="1" x14ac:dyDescent="0.2">
      <c r="A6089" s="229" t="str">
        <f t="shared" ref="A6089:A6097" si="1828">IFERROR(VLOOKUP(C6089,Tabla_Insumos,4,FALSE),"")</f>
        <v/>
      </c>
      <c r="B6089" s="227" t="str">
        <f t="shared" ref="B6089:B6097" si="1829">IFERROR(VLOOKUP(C6089,Tabla_Insumos,5,FALSE),"")</f>
        <v/>
      </c>
      <c r="C6089" s="228"/>
      <c r="D6089" s="229" t="str">
        <f t="shared" ref="D6089:D6097" si="1830">IFERROR(VLOOKUP(C6089,Tabla_Insumos,2,FALSE),"")</f>
        <v/>
      </c>
      <c r="E6089" s="230"/>
      <c r="F6089" s="231">
        <f t="shared" ref="F6089:F6097" si="1831">IFERROR(VLOOKUP(C6089,Tabla_Insumos,3,FALSE),0)</f>
        <v>0</v>
      </c>
      <c r="G6089" s="296">
        <f t="shared" ref="G6089:G6097" si="1832">ROUND(E6089*F6089,2)</f>
        <v>0</v>
      </c>
    </row>
    <row r="6090" spans="1:7" s="232" customFormat="1" ht="24" customHeight="1" x14ac:dyDescent="0.2">
      <c r="A6090" s="229" t="str">
        <f t="shared" si="1828"/>
        <v/>
      </c>
      <c r="B6090" s="227" t="str">
        <f t="shared" si="1829"/>
        <v/>
      </c>
      <c r="C6090" s="228"/>
      <c r="D6090" s="229" t="str">
        <f t="shared" si="1830"/>
        <v/>
      </c>
      <c r="E6090" s="230"/>
      <c r="F6090" s="231">
        <f t="shared" si="1831"/>
        <v>0</v>
      </c>
      <c r="G6090" s="296">
        <f t="shared" si="1832"/>
        <v>0</v>
      </c>
    </row>
    <row r="6091" spans="1:7" s="232" customFormat="1" ht="24" customHeight="1" x14ac:dyDescent="0.2">
      <c r="A6091" s="229" t="str">
        <f t="shared" si="1828"/>
        <v/>
      </c>
      <c r="B6091" s="227" t="str">
        <f t="shared" si="1829"/>
        <v/>
      </c>
      <c r="C6091" s="228"/>
      <c r="D6091" s="229" t="str">
        <f t="shared" si="1830"/>
        <v/>
      </c>
      <c r="E6091" s="230"/>
      <c r="F6091" s="231">
        <f t="shared" si="1831"/>
        <v>0</v>
      </c>
      <c r="G6091" s="296">
        <f t="shared" si="1832"/>
        <v>0</v>
      </c>
    </row>
    <row r="6092" spans="1:7" s="232" customFormat="1" ht="24" customHeight="1" x14ac:dyDescent="0.2">
      <c r="A6092" s="229" t="str">
        <f t="shared" si="1828"/>
        <v/>
      </c>
      <c r="B6092" s="227" t="str">
        <f t="shared" si="1829"/>
        <v/>
      </c>
      <c r="C6092" s="228"/>
      <c r="D6092" s="229" t="str">
        <f t="shared" si="1830"/>
        <v/>
      </c>
      <c r="E6092" s="230"/>
      <c r="F6092" s="231">
        <f t="shared" si="1831"/>
        <v>0</v>
      </c>
      <c r="G6092" s="296">
        <f t="shared" si="1832"/>
        <v>0</v>
      </c>
    </row>
    <row r="6093" spans="1:7" s="232" customFormat="1" ht="24" customHeight="1" x14ac:dyDescent="0.2">
      <c r="A6093" s="229" t="str">
        <f t="shared" si="1828"/>
        <v/>
      </c>
      <c r="B6093" s="227" t="str">
        <f t="shared" si="1829"/>
        <v/>
      </c>
      <c r="C6093" s="228"/>
      <c r="D6093" s="229" t="str">
        <f t="shared" si="1830"/>
        <v/>
      </c>
      <c r="E6093" s="230"/>
      <c r="F6093" s="231">
        <f t="shared" si="1831"/>
        <v>0</v>
      </c>
      <c r="G6093" s="296">
        <f t="shared" si="1832"/>
        <v>0</v>
      </c>
    </row>
    <row r="6094" spans="1:7" s="232" customFormat="1" ht="24" customHeight="1" x14ac:dyDescent="0.2">
      <c r="A6094" s="229" t="str">
        <f t="shared" si="1828"/>
        <v/>
      </c>
      <c r="B6094" s="227" t="str">
        <f t="shared" si="1829"/>
        <v/>
      </c>
      <c r="C6094" s="228"/>
      <c r="D6094" s="229" t="str">
        <f t="shared" si="1830"/>
        <v/>
      </c>
      <c r="E6094" s="230"/>
      <c r="F6094" s="231">
        <f t="shared" si="1831"/>
        <v>0</v>
      </c>
      <c r="G6094" s="296">
        <f t="shared" si="1832"/>
        <v>0</v>
      </c>
    </row>
    <row r="6095" spans="1:7" s="232" customFormat="1" ht="24" customHeight="1" x14ac:dyDescent="0.2">
      <c r="A6095" s="229" t="str">
        <f t="shared" si="1828"/>
        <v/>
      </c>
      <c r="B6095" s="227" t="str">
        <f t="shared" si="1829"/>
        <v/>
      </c>
      <c r="C6095" s="228"/>
      <c r="D6095" s="229" t="str">
        <f t="shared" si="1830"/>
        <v/>
      </c>
      <c r="E6095" s="230"/>
      <c r="F6095" s="231">
        <f t="shared" si="1831"/>
        <v>0</v>
      </c>
      <c r="G6095" s="296">
        <f t="shared" si="1832"/>
        <v>0</v>
      </c>
    </row>
    <row r="6096" spans="1:7" s="232" customFormat="1" ht="24" customHeight="1" x14ac:dyDescent="0.2">
      <c r="A6096" s="229" t="str">
        <f t="shared" si="1828"/>
        <v/>
      </c>
      <c r="B6096" s="227" t="str">
        <f t="shared" si="1829"/>
        <v/>
      </c>
      <c r="C6096" s="228"/>
      <c r="D6096" s="229" t="str">
        <f t="shared" si="1830"/>
        <v/>
      </c>
      <c r="E6096" s="230"/>
      <c r="F6096" s="231">
        <f t="shared" si="1831"/>
        <v>0</v>
      </c>
      <c r="G6096" s="296">
        <f t="shared" si="1832"/>
        <v>0</v>
      </c>
    </row>
    <row r="6097" spans="1:123" s="232" customFormat="1" ht="24" customHeight="1" x14ac:dyDescent="0.2">
      <c r="A6097" s="229" t="str">
        <f t="shared" si="1828"/>
        <v/>
      </c>
      <c r="B6097" s="227" t="str">
        <f t="shared" si="1829"/>
        <v/>
      </c>
      <c r="C6097" s="228"/>
      <c r="D6097" s="229" t="str">
        <f t="shared" si="1830"/>
        <v/>
      </c>
      <c r="E6097" s="230"/>
      <c r="F6097" s="231">
        <f t="shared" si="1831"/>
        <v>0</v>
      </c>
      <c r="G6097" s="296">
        <f t="shared" si="1832"/>
        <v>0</v>
      </c>
    </row>
    <row r="6098" spans="1:123" ht="24" customHeight="1" x14ac:dyDescent="0.2">
      <c r="A6098" s="300"/>
      <c r="B6098" s="103"/>
      <c r="C6098" s="97"/>
      <c r="D6098" s="103"/>
      <c r="E6098" s="104"/>
      <c r="F6098" s="368" t="s">
        <v>33</v>
      </c>
      <c r="G6098" s="298">
        <f>SUBTOTAL(9,G6089:G6097)</f>
        <v>0</v>
      </c>
    </row>
    <row r="6099" spans="1:123" ht="24" customHeight="1" x14ac:dyDescent="0.2">
      <c r="A6099" s="301"/>
      <c r="B6099" s="103"/>
      <c r="C6099" s="97"/>
      <c r="D6099" s="103"/>
      <c r="E6099" s="104"/>
      <c r="F6099" s="105"/>
      <c r="G6099" s="299"/>
    </row>
    <row r="6100" spans="1:123" ht="24" customHeight="1" x14ac:dyDescent="0.2">
      <c r="A6100" s="302" t="str">
        <f>B6058</f>
        <v/>
      </c>
      <c r="B6100" s="303" t="str">
        <f>C6058</f>
        <v/>
      </c>
      <c r="C6100" s="111"/>
      <c r="D6100" s="111" t="s">
        <v>34</v>
      </c>
      <c r="E6100" s="112"/>
      <c r="F6100" s="305" t="s">
        <v>35</v>
      </c>
      <c r="G6100" s="304">
        <f>SUBTOTAL(9,G6063:G6099)</f>
        <v>0</v>
      </c>
    </row>
    <row r="6102" spans="1:123" ht="24" customHeight="1" x14ac:dyDescent="0.2">
      <c r="A6102" s="284" t="s">
        <v>37</v>
      </c>
      <c r="B6102" s="285"/>
      <c r="C6102" s="285"/>
      <c r="D6102" s="285"/>
      <c r="E6102" s="285"/>
      <c r="F6102" s="285"/>
      <c r="G6102" s="286"/>
    </row>
    <row r="6103" spans="1:123" ht="24" customHeight="1" x14ac:dyDescent="0.2">
      <c r="A6103" s="287" t="s">
        <v>602</v>
      </c>
      <c r="B6103" s="99" t="str">
        <f>Comitente</f>
        <v>DIRECCION PROVINCIAL REDES DE GAS</v>
      </c>
      <c r="C6103" s="94"/>
      <c r="D6103" s="100"/>
      <c r="E6103" s="100"/>
      <c r="F6103" s="101"/>
      <c r="G6103" s="288"/>
    </row>
    <row r="6104" spans="1:123" ht="24" customHeight="1" x14ac:dyDescent="0.2">
      <c r="A6104" s="287" t="s">
        <v>603</v>
      </c>
      <c r="B6104" s="99">
        <f>Contratista</f>
        <v>0</v>
      </c>
      <c r="C6104" s="95"/>
      <c r="D6104" s="95"/>
      <c r="E6104" s="95"/>
      <c r="F6104" s="102"/>
      <c r="G6104" s="289"/>
    </row>
    <row r="6105" spans="1:123" ht="24" customHeight="1" x14ac:dyDescent="0.2">
      <c r="A6105" s="287" t="s">
        <v>24</v>
      </c>
      <c r="B6105" s="99" t="str">
        <f>Obra</f>
        <v>“SERVICIO de MANTENIMIENTO de las INSTALACIONES de GAS en los ESTABLECIMIENTOS EDUCATIVOS”</v>
      </c>
      <c r="C6105" s="95"/>
      <c r="D6105" s="95"/>
      <c r="E6105" s="95"/>
      <c r="F6105" s="102" t="s">
        <v>38</v>
      </c>
      <c r="G6105" s="290">
        <f>Fecha_Base</f>
        <v>0</v>
      </c>
    </row>
    <row r="6106" spans="1:123" ht="24" customHeight="1" x14ac:dyDescent="0.2">
      <c r="A6106" s="291" t="s">
        <v>601</v>
      </c>
      <c r="B6106" s="96" t="str">
        <f>Ubicación</f>
        <v>DEPARTAMENTO JACHAL A</v>
      </c>
      <c r="C6106" s="96"/>
      <c r="D6106" s="103"/>
      <c r="E6106" s="104"/>
      <c r="F6106" s="105"/>
      <c r="G6106" s="292"/>
    </row>
    <row r="6107" spans="1:123" ht="24" customHeight="1" x14ac:dyDescent="0.2">
      <c r="A6107" s="291" t="s">
        <v>39</v>
      </c>
      <c r="B6107" s="106" t="str">
        <f>IFERROR(VALUE(LEFT(B6108,FIND(".",B6108)-1)),"")</f>
        <v/>
      </c>
      <c r="C6107" s="97" t="str">
        <f>IFERROR(VLOOKUP(B6107,Tabla_CyP,2,FALSE),"")</f>
        <v/>
      </c>
      <c r="D6107" s="97"/>
      <c r="E6107" s="104"/>
      <c r="F6107" s="105"/>
      <c r="G6107" s="292"/>
    </row>
    <row r="6108" spans="1:123" ht="24" customHeight="1" x14ac:dyDescent="0.2">
      <c r="A6108" s="291" t="s">
        <v>25</v>
      </c>
      <c r="B6108" s="107" t="str">
        <f>IFERROR(VLOOKUP(COUNTIF($A$1:A6108,"ANALISIS DE PRECIOS"),Tabla_NumeroItem,2,FALSE),"")</f>
        <v/>
      </c>
      <c r="C6108" s="97" t="str">
        <f>IFERROR(VLOOKUP(B6108,Tabla_CyP,2,FALSE),"")</f>
        <v/>
      </c>
      <c r="D6108" s="103"/>
      <c r="E6108" s="104"/>
      <c r="F6108" s="102" t="s">
        <v>26</v>
      </c>
      <c r="G6108" s="293" t="str">
        <f>IFERROR(VLOOKUP(B6108,Tabla_CyP,4,FALSE),"")</f>
        <v/>
      </c>
    </row>
    <row r="6109" spans="1:123" ht="24" customHeight="1" x14ac:dyDescent="0.2">
      <c r="A6109" s="291"/>
      <c r="B6109" s="96"/>
      <c r="C6109" s="97"/>
      <c r="D6109" s="103"/>
      <c r="E6109" s="104"/>
      <c r="F6109" s="105"/>
      <c r="G6109" s="292"/>
    </row>
    <row r="6110" spans="1:123" ht="24" customHeight="1" x14ac:dyDescent="0.2">
      <c r="A6110" s="389" t="s">
        <v>507</v>
      </c>
      <c r="B6110" s="390"/>
      <c r="C6110" s="391" t="s">
        <v>0</v>
      </c>
      <c r="D6110" s="391" t="s">
        <v>27</v>
      </c>
      <c r="E6110" s="393" t="s">
        <v>28</v>
      </c>
      <c r="F6110" s="387" t="s">
        <v>29</v>
      </c>
      <c r="G6110" s="387" t="s">
        <v>30</v>
      </c>
    </row>
    <row r="6111" spans="1:123" s="109" customFormat="1" ht="24" customHeight="1" x14ac:dyDescent="0.2">
      <c r="A6111" s="108" t="s">
        <v>508</v>
      </c>
      <c r="B6111" s="108" t="s">
        <v>509</v>
      </c>
      <c r="C6111" s="392"/>
      <c r="D6111" s="392"/>
      <c r="E6111" s="394"/>
      <c r="F6111" s="388"/>
      <c r="G6111" s="388"/>
      <c r="H6111" s="233"/>
      <c r="I6111" s="233"/>
      <c r="J6111" s="233"/>
      <c r="K6111" s="233"/>
      <c r="L6111" s="233"/>
      <c r="M6111" s="233"/>
      <c r="N6111" s="233"/>
      <c r="O6111" s="233"/>
      <c r="P6111" s="233"/>
      <c r="Q6111" s="233"/>
      <c r="R6111" s="233"/>
      <c r="S6111" s="233"/>
      <c r="T6111" s="233"/>
      <c r="U6111" s="233"/>
      <c r="V6111" s="233"/>
      <c r="W6111" s="233"/>
      <c r="X6111" s="233"/>
      <c r="Y6111" s="233"/>
      <c r="Z6111" s="233"/>
      <c r="AA6111" s="233"/>
      <c r="AB6111" s="233"/>
      <c r="AC6111" s="233"/>
      <c r="AD6111" s="233"/>
      <c r="AE6111" s="233"/>
      <c r="AF6111" s="233"/>
      <c r="AG6111" s="233"/>
      <c r="AH6111" s="233"/>
      <c r="AI6111" s="233"/>
      <c r="AJ6111" s="233"/>
      <c r="AK6111" s="233"/>
      <c r="AL6111" s="233"/>
      <c r="AM6111" s="233"/>
      <c r="AN6111" s="233"/>
      <c r="AO6111" s="233"/>
      <c r="AP6111" s="233"/>
      <c r="AQ6111" s="233"/>
      <c r="AR6111" s="233"/>
      <c r="AS6111" s="233"/>
      <c r="AT6111" s="233"/>
      <c r="AU6111" s="233"/>
      <c r="AV6111" s="233"/>
      <c r="AW6111" s="233"/>
      <c r="AX6111" s="233"/>
      <c r="AY6111" s="233"/>
      <c r="AZ6111" s="233"/>
      <c r="BA6111" s="233"/>
      <c r="BB6111" s="233"/>
      <c r="BC6111" s="233"/>
      <c r="BD6111" s="233"/>
      <c r="BE6111" s="233"/>
      <c r="BF6111" s="233"/>
      <c r="BG6111" s="233"/>
      <c r="BH6111" s="233"/>
      <c r="BI6111" s="233"/>
      <c r="BJ6111" s="233"/>
      <c r="BK6111" s="233"/>
      <c r="BL6111" s="233"/>
      <c r="BM6111" s="233"/>
      <c r="BN6111" s="233"/>
      <c r="BO6111" s="233"/>
      <c r="BP6111" s="233"/>
      <c r="BQ6111" s="233"/>
      <c r="BR6111" s="233"/>
      <c r="BS6111" s="233"/>
      <c r="BT6111" s="233"/>
      <c r="BU6111" s="233"/>
      <c r="BV6111" s="233"/>
      <c r="BW6111" s="233"/>
      <c r="BX6111" s="233"/>
      <c r="BY6111" s="233"/>
      <c r="BZ6111" s="233"/>
      <c r="CA6111" s="233"/>
      <c r="CB6111" s="233"/>
      <c r="CC6111" s="233"/>
      <c r="CD6111" s="233"/>
      <c r="CE6111" s="233"/>
      <c r="CF6111" s="233"/>
      <c r="CG6111" s="233"/>
      <c r="CH6111" s="233"/>
      <c r="CI6111" s="233"/>
      <c r="CJ6111" s="233"/>
      <c r="CK6111" s="233"/>
      <c r="CL6111" s="233"/>
      <c r="CM6111" s="233"/>
      <c r="CN6111" s="233"/>
      <c r="CO6111" s="233"/>
      <c r="CP6111" s="233"/>
      <c r="CQ6111" s="233"/>
      <c r="CR6111" s="233"/>
      <c r="CS6111" s="233"/>
      <c r="CT6111" s="233"/>
      <c r="CU6111" s="233"/>
      <c r="CV6111" s="233"/>
      <c r="CW6111" s="233"/>
      <c r="CX6111" s="233"/>
      <c r="CY6111" s="233"/>
      <c r="CZ6111" s="233"/>
      <c r="DA6111" s="233"/>
      <c r="DB6111" s="233"/>
      <c r="DC6111" s="233"/>
      <c r="DD6111" s="233"/>
      <c r="DE6111" s="233"/>
      <c r="DF6111" s="233"/>
      <c r="DG6111" s="233"/>
      <c r="DH6111" s="233"/>
      <c r="DI6111" s="233"/>
      <c r="DJ6111" s="233"/>
      <c r="DK6111" s="233"/>
      <c r="DL6111" s="233"/>
      <c r="DM6111" s="233"/>
      <c r="DN6111" s="233"/>
      <c r="DO6111" s="233"/>
      <c r="DP6111" s="233"/>
      <c r="DQ6111" s="233"/>
      <c r="DR6111" s="233"/>
      <c r="DS6111" s="233"/>
    </row>
    <row r="6112" spans="1:123" ht="24" customHeight="1" x14ac:dyDescent="0.2">
      <c r="A6112" s="369"/>
      <c r="B6112" s="110"/>
      <c r="C6112" s="367" t="s">
        <v>604</v>
      </c>
      <c r="D6112" s="111"/>
      <c r="E6112" s="112"/>
      <c r="F6112" s="113"/>
      <c r="G6112" s="295"/>
    </row>
    <row r="6113" spans="1:7" s="232" customFormat="1" ht="24" customHeight="1" x14ac:dyDescent="0.2">
      <c r="A6113" s="229" t="str">
        <f t="shared" ref="A6113:A6126" si="1833">IFERROR(VLOOKUP(C6113,Tabla_Insumos,4,FALSE),"")</f>
        <v/>
      </c>
      <c r="B6113" s="227" t="str">
        <f t="shared" ref="B6113:B6126" si="1834">IFERROR(VLOOKUP(C6113,Tabla_Insumos,5,FALSE),"")</f>
        <v/>
      </c>
      <c r="C6113" s="228"/>
      <c r="D6113" s="229" t="str">
        <f t="shared" ref="D6113:D6126" si="1835">IFERROR(VLOOKUP(C6113,Tabla_Insumos,2,FALSE),"")</f>
        <v/>
      </c>
      <c r="E6113" s="230"/>
      <c r="F6113" s="231">
        <f t="shared" ref="F6113:F6126" si="1836">IFERROR(VLOOKUP(C6113,Tabla_Insumos,3,FALSE),0)</f>
        <v>0</v>
      </c>
      <c r="G6113" s="296">
        <f>ROUND(E6113*F6113,2)</f>
        <v>0</v>
      </c>
    </row>
    <row r="6114" spans="1:7" s="232" customFormat="1" ht="24" customHeight="1" x14ac:dyDescent="0.2">
      <c r="A6114" s="229" t="str">
        <f t="shared" si="1833"/>
        <v/>
      </c>
      <c r="B6114" s="227" t="str">
        <f t="shared" si="1834"/>
        <v/>
      </c>
      <c r="C6114" s="228"/>
      <c r="D6114" s="229" t="str">
        <f t="shared" si="1835"/>
        <v/>
      </c>
      <c r="E6114" s="230"/>
      <c r="F6114" s="231">
        <f t="shared" si="1836"/>
        <v>0</v>
      </c>
      <c r="G6114" s="296">
        <f t="shared" ref="G6114:G6126" si="1837">ROUND(E6114*F6114,2)</f>
        <v>0</v>
      </c>
    </row>
    <row r="6115" spans="1:7" s="232" customFormat="1" ht="24" customHeight="1" x14ac:dyDescent="0.2">
      <c r="A6115" s="229" t="str">
        <f t="shared" si="1833"/>
        <v/>
      </c>
      <c r="B6115" s="227" t="str">
        <f t="shared" si="1834"/>
        <v/>
      </c>
      <c r="C6115" s="228"/>
      <c r="D6115" s="229" t="str">
        <f t="shared" si="1835"/>
        <v/>
      </c>
      <c r="E6115" s="230"/>
      <c r="F6115" s="231">
        <f t="shared" si="1836"/>
        <v>0</v>
      </c>
      <c r="G6115" s="296">
        <f t="shared" si="1837"/>
        <v>0</v>
      </c>
    </row>
    <row r="6116" spans="1:7" s="232" customFormat="1" ht="24" customHeight="1" x14ac:dyDescent="0.2">
      <c r="A6116" s="229" t="str">
        <f t="shared" si="1833"/>
        <v/>
      </c>
      <c r="B6116" s="227" t="str">
        <f t="shared" si="1834"/>
        <v/>
      </c>
      <c r="C6116" s="228"/>
      <c r="D6116" s="229" t="str">
        <f t="shared" si="1835"/>
        <v/>
      </c>
      <c r="E6116" s="230"/>
      <c r="F6116" s="231">
        <f t="shared" si="1836"/>
        <v>0</v>
      </c>
      <c r="G6116" s="296">
        <f t="shared" si="1837"/>
        <v>0</v>
      </c>
    </row>
    <row r="6117" spans="1:7" s="232" customFormat="1" ht="24" customHeight="1" x14ac:dyDescent="0.2">
      <c r="A6117" s="229" t="str">
        <f t="shared" si="1833"/>
        <v/>
      </c>
      <c r="B6117" s="227" t="str">
        <f t="shared" si="1834"/>
        <v/>
      </c>
      <c r="C6117" s="228"/>
      <c r="D6117" s="229" t="str">
        <f t="shared" si="1835"/>
        <v/>
      </c>
      <c r="E6117" s="230"/>
      <c r="F6117" s="231">
        <f t="shared" si="1836"/>
        <v>0</v>
      </c>
      <c r="G6117" s="296">
        <f t="shared" si="1837"/>
        <v>0</v>
      </c>
    </row>
    <row r="6118" spans="1:7" s="232" customFormat="1" ht="24" customHeight="1" x14ac:dyDescent="0.2">
      <c r="A6118" s="229" t="str">
        <f t="shared" si="1833"/>
        <v/>
      </c>
      <c r="B6118" s="227" t="str">
        <f t="shared" si="1834"/>
        <v/>
      </c>
      <c r="C6118" s="228"/>
      <c r="D6118" s="229" t="str">
        <f t="shared" si="1835"/>
        <v/>
      </c>
      <c r="E6118" s="230"/>
      <c r="F6118" s="231">
        <f t="shared" si="1836"/>
        <v>0</v>
      </c>
      <c r="G6118" s="296">
        <f t="shared" si="1837"/>
        <v>0</v>
      </c>
    </row>
    <row r="6119" spans="1:7" s="232" customFormat="1" ht="24" customHeight="1" x14ac:dyDescent="0.2">
      <c r="A6119" s="229" t="str">
        <f t="shared" si="1833"/>
        <v/>
      </c>
      <c r="B6119" s="227" t="str">
        <f t="shared" si="1834"/>
        <v/>
      </c>
      <c r="C6119" s="228"/>
      <c r="D6119" s="229" t="str">
        <f t="shared" si="1835"/>
        <v/>
      </c>
      <c r="E6119" s="230"/>
      <c r="F6119" s="231">
        <f t="shared" si="1836"/>
        <v>0</v>
      </c>
      <c r="G6119" s="296">
        <f t="shared" si="1837"/>
        <v>0</v>
      </c>
    </row>
    <row r="6120" spans="1:7" s="232" customFormat="1" ht="24" customHeight="1" x14ac:dyDescent="0.2">
      <c r="A6120" s="229" t="str">
        <f t="shared" si="1833"/>
        <v/>
      </c>
      <c r="B6120" s="227" t="str">
        <f t="shared" si="1834"/>
        <v/>
      </c>
      <c r="C6120" s="228"/>
      <c r="D6120" s="229" t="str">
        <f t="shared" si="1835"/>
        <v/>
      </c>
      <c r="E6120" s="230"/>
      <c r="F6120" s="231">
        <f t="shared" si="1836"/>
        <v>0</v>
      </c>
      <c r="G6120" s="296">
        <f t="shared" si="1837"/>
        <v>0</v>
      </c>
    </row>
    <row r="6121" spans="1:7" s="232" customFormat="1" ht="24" customHeight="1" x14ac:dyDescent="0.2">
      <c r="A6121" s="229" t="str">
        <f t="shared" si="1833"/>
        <v/>
      </c>
      <c r="B6121" s="227" t="str">
        <f t="shared" si="1834"/>
        <v/>
      </c>
      <c r="C6121" s="228"/>
      <c r="D6121" s="229" t="str">
        <f t="shared" si="1835"/>
        <v/>
      </c>
      <c r="E6121" s="230"/>
      <c r="F6121" s="231">
        <f t="shared" si="1836"/>
        <v>0</v>
      </c>
      <c r="G6121" s="296">
        <f t="shared" si="1837"/>
        <v>0</v>
      </c>
    </row>
    <row r="6122" spans="1:7" s="232" customFormat="1" ht="24" customHeight="1" x14ac:dyDescent="0.2">
      <c r="A6122" s="229" t="str">
        <f t="shared" si="1833"/>
        <v/>
      </c>
      <c r="B6122" s="227" t="str">
        <f t="shared" si="1834"/>
        <v/>
      </c>
      <c r="C6122" s="228"/>
      <c r="D6122" s="229" t="str">
        <f t="shared" si="1835"/>
        <v/>
      </c>
      <c r="E6122" s="230"/>
      <c r="F6122" s="231">
        <f t="shared" si="1836"/>
        <v>0</v>
      </c>
      <c r="G6122" s="296">
        <f t="shared" si="1837"/>
        <v>0</v>
      </c>
    </row>
    <row r="6123" spans="1:7" s="232" customFormat="1" ht="24" customHeight="1" x14ac:dyDescent="0.2">
      <c r="A6123" s="229" t="str">
        <f t="shared" si="1833"/>
        <v/>
      </c>
      <c r="B6123" s="227" t="str">
        <f t="shared" si="1834"/>
        <v/>
      </c>
      <c r="C6123" s="228"/>
      <c r="D6123" s="229" t="str">
        <f t="shared" si="1835"/>
        <v/>
      </c>
      <c r="E6123" s="230"/>
      <c r="F6123" s="231">
        <f t="shared" si="1836"/>
        <v>0</v>
      </c>
      <c r="G6123" s="296">
        <f t="shared" si="1837"/>
        <v>0</v>
      </c>
    </row>
    <row r="6124" spans="1:7" s="232" customFormat="1" ht="24" customHeight="1" x14ac:dyDescent="0.2">
      <c r="A6124" s="229" t="str">
        <f t="shared" si="1833"/>
        <v/>
      </c>
      <c r="B6124" s="227" t="str">
        <f t="shared" si="1834"/>
        <v/>
      </c>
      <c r="C6124" s="228"/>
      <c r="D6124" s="229" t="str">
        <f t="shared" si="1835"/>
        <v/>
      </c>
      <c r="E6124" s="230"/>
      <c r="F6124" s="231">
        <f t="shared" si="1836"/>
        <v>0</v>
      </c>
      <c r="G6124" s="296">
        <f t="shared" si="1837"/>
        <v>0</v>
      </c>
    </row>
    <row r="6125" spans="1:7" s="232" customFormat="1" ht="24" customHeight="1" x14ac:dyDescent="0.2">
      <c r="A6125" s="229" t="str">
        <f t="shared" si="1833"/>
        <v/>
      </c>
      <c r="B6125" s="227" t="str">
        <f t="shared" si="1834"/>
        <v/>
      </c>
      <c r="C6125" s="228"/>
      <c r="D6125" s="229" t="str">
        <f t="shared" si="1835"/>
        <v/>
      </c>
      <c r="E6125" s="230"/>
      <c r="F6125" s="231">
        <f t="shared" si="1836"/>
        <v>0</v>
      </c>
      <c r="G6125" s="296">
        <f t="shared" si="1837"/>
        <v>0</v>
      </c>
    </row>
    <row r="6126" spans="1:7" s="232" customFormat="1" ht="24" customHeight="1" x14ac:dyDescent="0.2">
      <c r="A6126" s="229" t="str">
        <f t="shared" si="1833"/>
        <v/>
      </c>
      <c r="B6126" s="227" t="str">
        <f t="shared" si="1834"/>
        <v/>
      </c>
      <c r="C6126" s="228"/>
      <c r="D6126" s="229" t="str">
        <f t="shared" si="1835"/>
        <v/>
      </c>
      <c r="E6126" s="230"/>
      <c r="F6126" s="231">
        <f t="shared" si="1836"/>
        <v>0</v>
      </c>
      <c r="G6126" s="296">
        <f t="shared" si="1837"/>
        <v>0</v>
      </c>
    </row>
    <row r="6127" spans="1:7" ht="24" customHeight="1" x14ac:dyDescent="0.2">
      <c r="A6127" s="297"/>
      <c r="B6127" s="97"/>
      <c r="C6127" s="97"/>
      <c r="D6127" s="103"/>
      <c r="E6127" s="104"/>
      <c r="F6127" s="368" t="s">
        <v>31</v>
      </c>
      <c r="G6127" s="298">
        <f>SUBTOTAL(9,G6113:G6126)</f>
        <v>0</v>
      </c>
    </row>
    <row r="6128" spans="1:7" ht="24" customHeight="1" x14ac:dyDescent="0.2">
      <c r="A6128" s="297"/>
      <c r="B6128" s="97"/>
      <c r="C6128" s="366" t="s">
        <v>605</v>
      </c>
      <c r="D6128" s="103"/>
      <c r="E6128" s="104"/>
      <c r="F6128" s="105"/>
      <c r="G6128" s="299"/>
    </row>
    <row r="6129" spans="1:7" s="232" customFormat="1" ht="24" customHeight="1" x14ac:dyDescent="0.2">
      <c r="A6129" s="229" t="str">
        <f t="shared" ref="A6129:A6136" si="1838">IFERROR(VLOOKUP(C6129,Tabla_Insumos,4,FALSE),"")</f>
        <v/>
      </c>
      <c r="B6129" s="227">
        <f t="shared" ref="B6129:B6136" si="1839">IFERROR(VLOOKUP(A6129,Tabla_Indices,5,FALSE),"")</f>
        <v>0</v>
      </c>
      <c r="C6129" s="228"/>
      <c r="D6129" s="229" t="str">
        <f t="shared" ref="D6129:D6136" si="1840">IFERROR(VLOOKUP(C6129,Tabla_Insumos,2,FALSE),"")</f>
        <v/>
      </c>
      <c r="E6129" s="230"/>
      <c r="F6129" s="231">
        <f t="shared" ref="F6129:F6136" si="1841">IFERROR(VLOOKUP(C6129,Tabla_Insumos,3,FALSE),0)</f>
        <v>0</v>
      </c>
      <c r="G6129" s="296">
        <f>ROUND(E6129*F6129,2)</f>
        <v>0</v>
      </c>
    </row>
    <row r="6130" spans="1:7" s="232" customFormat="1" ht="24" customHeight="1" x14ac:dyDescent="0.2">
      <c r="A6130" s="229" t="str">
        <f t="shared" si="1838"/>
        <v/>
      </c>
      <c r="B6130" s="227">
        <f t="shared" si="1839"/>
        <v>0</v>
      </c>
      <c r="C6130" s="228"/>
      <c r="D6130" s="229" t="str">
        <f t="shared" si="1840"/>
        <v/>
      </c>
      <c r="E6130" s="230"/>
      <c r="F6130" s="231">
        <f t="shared" si="1841"/>
        <v>0</v>
      </c>
      <c r="G6130" s="296">
        <f>ROUND(E6130*F6130,2)</f>
        <v>0</v>
      </c>
    </row>
    <row r="6131" spans="1:7" s="232" customFormat="1" ht="24" customHeight="1" x14ac:dyDescent="0.2">
      <c r="A6131" s="229" t="str">
        <f t="shared" si="1838"/>
        <v/>
      </c>
      <c r="B6131" s="227">
        <f t="shared" si="1839"/>
        <v>0</v>
      </c>
      <c r="C6131" s="228"/>
      <c r="D6131" s="229" t="str">
        <f t="shared" si="1840"/>
        <v/>
      </c>
      <c r="E6131" s="230"/>
      <c r="F6131" s="231">
        <f t="shared" si="1841"/>
        <v>0</v>
      </c>
      <c r="G6131" s="296">
        <f t="shared" ref="G6131:G6136" si="1842">ROUND(E6131*F6131,2)</f>
        <v>0</v>
      </c>
    </row>
    <row r="6132" spans="1:7" s="232" customFormat="1" ht="24" customHeight="1" x14ac:dyDescent="0.2">
      <c r="A6132" s="229" t="str">
        <f t="shared" si="1838"/>
        <v/>
      </c>
      <c r="B6132" s="227">
        <f t="shared" si="1839"/>
        <v>0</v>
      </c>
      <c r="C6132" s="228"/>
      <c r="D6132" s="229" t="str">
        <f t="shared" si="1840"/>
        <v/>
      </c>
      <c r="E6132" s="230"/>
      <c r="F6132" s="231">
        <f t="shared" si="1841"/>
        <v>0</v>
      </c>
      <c r="G6132" s="296">
        <f t="shared" si="1842"/>
        <v>0</v>
      </c>
    </row>
    <row r="6133" spans="1:7" s="232" customFormat="1" ht="24" customHeight="1" x14ac:dyDescent="0.2">
      <c r="A6133" s="229" t="str">
        <f t="shared" si="1838"/>
        <v/>
      </c>
      <c r="B6133" s="227">
        <f t="shared" si="1839"/>
        <v>0</v>
      </c>
      <c r="C6133" s="228"/>
      <c r="D6133" s="229" t="str">
        <f t="shared" si="1840"/>
        <v/>
      </c>
      <c r="E6133" s="230"/>
      <c r="F6133" s="231">
        <f t="shared" si="1841"/>
        <v>0</v>
      </c>
      <c r="G6133" s="296">
        <f t="shared" si="1842"/>
        <v>0</v>
      </c>
    </row>
    <row r="6134" spans="1:7" s="232" customFormat="1" ht="24" customHeight="1" x14ac:dyDescent="0.2">
      <c r="A6134" s="229" t="str">
        <f t="shared" si="1838"/>
        <v/>
      </c>
      <c r="B6134" s="227">
        <f t="shared" si="1839"/>
        <v>0</v>
      </c>
      <c r="C6134" s="228"/>
      <c r="D6134" s="229" t="str">
        <f t="shared" si="1840"/>
        <v/>
      </c>
      <c r="E6134" s="230"/>
      <c r="F6134" s="231">
        <f t="shared" si="1841"/>
        <v>0</v>
      </c>
      <c r="G6134" s="296">
        <f t="shared" si="1842"/>
        <v>0</v>
      </c>
    </row>
    <row r="6135" spans="1:7" s="232" customFormat="1" ht="24" customHeight="1" x14ac:dyDescent="0.2">
      <c r="A6135" s="229" t="str">
        <f t="shared" si="1838"/>
        <v/>
      </c>
      <c r="B6135" s="227">
        <f t="shared" si="1839"/>
        <v>0</v>
      </c>
      <c r="C6135" s="228"/>
      <c r="D6135" s="229" t="str">
        <f t="shared" si="1840"/>
        <v/>
      </c>
      <c r="E6135" s="230"/>
      <c r="F6135" s="231">
        <f t="shared" si="1841"/>
        <v>0</v>
      </c>
      <c r="G6135" s="296">
        <f t="shared" si="1842"/>
        <v>0</v>
      </c>
    </row>
    <row r="6136" spans="1:7" s="232" customFormat="1" ht="24" customHeight="1" x14ac:dyDescent="0.2">
      <c r="A6136" s="229" t="str">
        <f t="shared" si="1838"/>
        <v/>
      </c>
      <c r="B6136" s="227">
        <f t="shared" si="1839"/>
        <v>0</v>
      </c>
      <c r="C6136" s="228"/>
      <c r="D6136" s="229" t="str">
        <f t="shared" si="1840"/>
        <v/>
      </c>
      <c r="E6136" s="230"/>
      <c r="F6136" s="231">
        <f t="shared" si="1841"/>
        <v>0</v>
      </c>
      <c r="G6136" s="296">
        <f t="shared" si="1842"/>
        <v>0</v>
      </c>
    </row>
    <row r="6137" spans="1:7" ht="24" customHeight="1" x14ac:dyDescent="0.2">
      <c r="A6137" s="297"/>
      <c r="B6137" s="97"/>
      <c r="C6137" s="97"/>
      <c r="D6137" s="103"/>
      <c r="E6137" s="104"/>
      <c r="F6137" s="368" t="s">
        <v>32</v>
      </c>
      <c r="G6137" s="298">
        <f>SUBTOTAL(9,G6129:G6136)</f>
        <v>0</v>
      </c>
    </row>
    <row r="6138" spans="1:7" ht="24" customHeight="1" x14ac:dyDescent="0.2">
      <c r="A6138" s="297"/>
      <c r="B6138" s="97"/>
      <c r="C6138" s="366" t="s">
        <v>606</v>
      </c>
      <c r="D6138" s="103"/>
      <c r="E6138" s="104"/>
      <c r="F6138" s="105"/>
      <c r="G6138" s="299"/>
    </row>
    <row r="6139" spans="1:7" s="232" customFormat="1" ht="24" customHeight="1" x14ac:dyDescent="0.2">
      <c r="A6139" s="229" t="str">
        <f t="shared" ref="A6139:A6147" si="1843">IFERROR(VLOOKUP(C6139,Tabla_Insumos,4,FALSE),"")</f>
        <v/>
      </c>
      <c r="B6139" s="227" t="str">
        <f t="shared" ref="B6139:B6147" si="1844">IFERROR(VLOOKUP(C6139,Tabla_Insumos,5,FALSE),"")</f>
        <v/>
      </c>
      <c r="C6139" s="228"/>
      <c r="D6139" s="229" t="str">
        <f t="shared" ref="D6139:D6147" si="1845">IFERROR(VLOOKUP(C6139,Tabla_Insumos,2,FALSE),"")</f>
        <v/>
      </c>
      <c r="E6139" s="230"/>
      <c r="F6139" s="231">
        <f t="shared" ref="F6139:F6147" si="1846">IFERROR(VLOOKUP(C6139,Tabla_Insumos,3,FALSE),0)</f>
        <v>0</v>
      </c>
      <c r="G6139" s="296">
        <f t="shared" ref="G6139:G6147" si="1847">ROUND(E6139*F6139,2)</f>
        <v>0</v>
      </c>
    </row>
    <row r="6140" spans="1:7" s="232" customFormat="1" ht="24" customHeight="1" x14ac:dyDescent="0.2">
      <c r="A6140" s="229" t="str">
        <f t="shared" si="1843"/>
        <v/>
      </c>
      <c r="B6140" s="227" t="str">
        <f t="shared" si="1844"/>
        <v/>
      </c>
      <c r="C6140" s="228"/>
      <c r="D6140" s="229" t="str">
        <f t="shared" si="1845"/>
        <v/>
      </c>
      <c r="E6140" s="230"/>
      <c r="F6140" s="231">
        <f t="shared" si="1846"/>
        <v>0</v>
      </c>
      <c r="G6140" s="296">
        <f t="shared" si="1847"/>
        <v>0</v>
      </c>
    </row>
    <row r="6141" spans="1:7" s="232" customFormat="1" ht="24" customHeight="1" x14ac:dyDescent="0.2">
      <c r="A6141" s="229" t="str">
        <f t="shared" si="1843"/>
        <v/>
      </c>
      <c r="B6141" s="227" t="str">
        <f t="shared" si="1844"/>
        <v/>
      </c>
      <c r="C6141" s="228"/>
      <c r="D6141" s="229" t="str">
        <f t="shared" si="1845"/>
        <v/>
      </c>
      <c r="E6141" s="230"/>
      <c r="F6141" s="231">
        <f t="shared" si="1846"/>
        <v>0</v>
      </c>
      <c r="G6141" s="296">
        <f t="shared" si="1847"/>
        <v>0</v>
      </c>
    </row>
    <row r="6142" spans="1:7" s="232" customFormat="1" ht="24" customHeight="1" x14ac:dyDescent="0.2">
      <c r="A6142" s="229" t="str">
        <f t="shared" si="1843"/>
        <v/>
      </c>
      <c r="B6142" s="227" t="str">
        <f t="shared" si="1844"/>
        <v/>
      </c>
      <c r="C6142" s="228"/>
      <c r="D6142" s="229" t="str">
        <f t="shared" si="1845"/>
        <v/>
      </c>
      <c r="E6142" s="230"/>
      <c r="F6142" s="231">
        <f t="shared" si="1846"/>
        <v>0</v>
      </c>
      <c r="G6142" s="296">
        <f t="shared" si="1847"/>
        <v>0</v>
      </c>
    </row>
    <row r="6143" spans="1:7" s="232" customFormat="1" ht="24" customHeight="1" x14ac:dyDescent="0.2">
      <c r="A6143" s="229" t="str">
        <f t="shared" si="1843"/>
        <v/>
      </c>
      <c r="B6143" s="227" t="str">
        <f t="shared" si="1844"/>
        <v/>
      </c>
      <c r="C6143" s="228"/>
      <c r="D6143" s="229" t="str">
        <f t="shared" si="1845"/>
        <v/>
      </c>
      <c r="E6143" s="230"/>
      <c r="F6143" s="231">
        <f t="shared" si="1846"/>
        <v>0</v>
      </c>
      <c r="G6143" s="296">
        <f t="shared" si="1847"/>
        <v>0</v>
      </c>
    </row>
    <row r="6144" spans="1:7" s="232" customFormat="1" ht="24" customHeight="1" x14ac:dyDescent="0.2">
      <c r="A6144" s="229" t="str">
        <f t="shared" si="1843"/>
        <v/>
      </c>
      <c r="B6144" s="227" t="str">
        <f t="shared" si="1844"/>
        <v/>
      </c>
      <c r="C6144" s="228"/>
      <c r="D6144" s="229" t="str">
        <f t="shared" si="1845"/>
        <v/>
      </c>
      <c r="E6144" s="230"/>
      <c r="F6144" s="231">
        <f t="shared" si="1846"/>
        <v>0</v>
      </c>
      <c r="G6144" s="296">
        <f t="shared" si="1847"/>
        <v>0</v>
      </c>
    </row>
    <row r="6145" spans="1:7" s="232" customFormat="1" ht="24" customHeight="1" x14ac:dyDescent="0.2">
      <c r="A6145" s="229" t="str">
        <f t="shared" si="1843"/>
        <v/>
      </c>
      <c r="B6145" s="227" t="str">
        <f t="shared" si="1844"/>
        <v/>
      </c>
      <c r="C6145" s="228"/>
      <c r="D6145" s="229" t="str">
        <f t="shared" si="1845"/>
        <v/>
      </c>
      <c r="E6145" s="230"/>
      <c r="F6145" s="231">
        <f t="shared" si="1846"/>
        <v>0</v>
      </c>
      <c r="G6145" s="296">
        <f t="shared" si="1847"/>
        <v>0</v>
      </c>
    </row>
    <row r="6146" spans="1:7" s="232" customFormat="1" ht="24" customHeight="1" x14ac:dyDescent="0.2">
      <c r="A6146" s="229" t="str">
        <f t="shared" si="1843"/>
        <v/>
      </c>
      <c r="B6146" s="227" t="str">
        <f t="shared" si="1844"/>
        <v/>
      </c>
      <c r="C6146" s="228"/>
      <c r="D6146" s="229" t="str">
        <f t="shared" si="1845"/>
        <v/>
      </c>
      <c r="E6146" s="230"/>
      <c r="F6146" s="231">
        <f t="shared" si="1846"/>
        <v>0</v>
      </c>
      <c r="G6146" s="296">
        <f t="shared" si="1847"/>
        <v>0</v>
      </c>
    </row>
    <row r="6147" spans="1:7" s="232" customFormat="1" ht="24" customHeight="1" x14ac:dyDescent="0.2">
      <c r="A6147" s="229" t="str">
        <f t="shared" si="1843"/>
        <v/>
      </c>
      <c r="B6147" s="227" t="str">
        <f t="shared" si="1844"/>
        <v/>
      </c>
      <c r="C6147" s="228"/>
      <c r="D6147" s="229" t="str">
        <f t="shared" si="1845"/>
        <v/>
      </c>
      <c r="E6147" s="230"/>
      <c r="F6147" s="231">
        <f t="shared" si="1846"/>
        <v>0</v>
      </c>
      <c r="G6147" s="296">
        <f t="shared" si="1847"/>
        <v>0</v>
      </c>
    </row>
    <row r="6148" spans="1:7" ht="24" customHeight="1" x14ac:dyDescent="0.2">
      <c r="A6148" s="300"/>
      <c r="B6148" s="103"/>
      <c r="C6148" s="97"/>
      <c r="D6148" s="103"/>
      <c r="E6148" s="104"/>
      <c r="F6148" s="368" t="s">
        <v>33</v>
      </c>
      <c r="G6148" s="298">
        <f>SUBTOTAL(9,G6139:G6147)</f>
        <v>0</v>
      </c>
    </row>
    <row r="6149" spans="1:7" ht="24" customHeight="1" x14ac:dyDescent="0.2">
      <c r="A6149" s="301"/>
      <c r="B6149" s="103"/>
      <c r="C6149" s="97"/>
      <c r="D6149" s="103"/>
      <c r="E6149" s="104"/>
      <c r="F6149" s="105"/>
      <c r="G6149" s="299"/>
    </row>
    <row r="6150" spans="1:7" ht="24" customHeight="1" x14ac:dyDescent="0.2">
      <c r="A6150" s="302" t="str">
        <f>B6108</f>
        <v/>
      </c>
      <c r="B6150" s="303" t="str">
        <f>C6108</f>
        <v/>
      </c>
      <c r="C6150" s="111"/>
      <c r="D6150" s="111" t="s">
        <v>34</v>
      </c>
      <c r="E6150" s="112"/>
      <c r="F6150" s="305" t="s">
        <v>35</v>
      </c>
      <c r="G6150" s="304">
        <f>SUBTOTAL(9,G6113:G6149)</f>
        <v>0</v>
      </c>
    </row>
    <row r="6152" spans="1:7" ht="24" customHeight="1" x14ac:dyDescent="0.2">
      <c r="A6152" s="284" t="s">
        <v>37</v>
      </c>
      <c r="B6152" s="285"/>
      <c r="C6152" s="285"/>
      <c r="D6152" s="285"/>
      <c r="E6152" s="285"/>
      <c r="F6152" s="285"/>
      <c r="G6152" s="286"/>
    </row>
    <row r="6153" spans="1:7" ht="24" customHeight="1" x14ac:dyDescent="0.2">
      <c r="A6153" s="287" t="s">
        <v>602</v>
      </c>
      <c r="B6153" s="99" t="str">
        <f>Comitente</f>
        <v>DIRECCION PROVINCIAL REDES DE GAS</v>
      </c>
      <c r="C6153" s="94"/>
      <c r="D6153" s="100"/>
      <c r="E6153" s="100"/>
      <c r="F6153" s="101"/>
      <c r="G6153" s="288"/>
    </row>
    <row r="6154" spans="1:7" ht="24" customHeight="1" x14ac:dyDescent="0.2">
      <c r="A6154" s="287" t="s">
        <v>603</v>
      </c>
      <c r="B6154" s="99">
        <f>Contratista</f>
        <v>0</v>
      </c>
      <c r="C6154" s="95"/>
      <c r="D6154" s="95"/>
      <c r="E6154" s="95"/>
      <c r="F6154" s="102"/>
      <c r="G6154" s="289"/>
    </row>
    <row r="6155" spans="1:7" ht="24" customHeight="1" x14ac:dyDescent="0.2">
      <c r="A6155" s="287" t="s">
        <v>24</v>
      </c>
      <c r="B6155" s="99" t="str">
        <f>Obra</f>
        <v>“SERVICIO de MANTENIMIENTO de las INSTALACIONES de GAS en los ESTABLECIMIENTOS EDUCATIVOS”</v>
      </c>
      <c r="C6155" s="95"/>
      <c r="D6155" s="95"/>
      <c r="E6155" s="95"/>
      <c r="F6155" s="102" t="s">
        <v>38</v>
      </c>
      <c r="G6155" s="290">
        <f>Fecha_Base</f>
        <v>0</v>
      </c>
    </row>
    <row r="6156" spans="1:7" ht="24" customHeight="1" x14ac:dyDescent="0.2">
      <c r="A6156" s="291" t="s">
        <v>601</v>
      </c>
      <c r="B6156" s="96" t="str">
        <f>Ubicación</f>
        <v>DEPARTAMENTO JACHAL A</v>
      </c>
      <c r="C6156" s="96"/>
      <c r="D6156" s="103"/>
      <c r="E6156" s="104"/>
      <c r="F6156" s="105"/>
      <c r="G6156" s="292"/>
    </row>
    <row r="6157" spans="1:7" ht="24" customHeight="1" x14ac:dyDescent="0.2">
      <c r="A6157" s="291" t="s">
        <v>39</v>
      </c>
      <c r="B6157" s="106" t="str">
        <f>IFERROR(VALUE(LEFT(B6158,FIND(".",B6158)-1)),"")</f>
        <v/>
      </c>
      <c r="C6157" s="97" t="str">
        <f>IFERROR(VLOOKUP(B6157,Tabla_CyP,2,FALSE),"")</f>
        <v/>
      </c>
      <c r="D6157" s="97"/>
      <c r="E6157" s="104"/>
      <c r="F6157" s="105"/>
      <c r="G6157" s="292"/>
    </row>
    <row r="6158" spans="1:7" ht="24" customHeight="1" x14ac:dyDescent="0.2">
      <c r="A6158" s="291" t="s">
        <v>25</v>
      </c>
      <c r="B6158" s="107" t="str">
        <f>IFERROR(VLOOKUP(COUNTIF($A$1:A6158,"ANALISIS DE PRECIOS"),Tabla_NumeroItem,2,FALSE),"")</f>
        <v/>
      </c>
      <c r="C6158" s="97" t="str">
        <f>IFERROR(VLOOKUP(B6158,Tabla_CyP,2,FALSE),"")</f>
        <v/>
      </c>
      <c r="D6158" s="103"/>
      <c r="E6158" s="104"/>
      <c r="F6158" s="102" t="s">
        <v>26</v>
      </c>
      <c r="G6158" s="293" t="str">
        <f>IFERROR(VLOOKUP(B6158,Tabla_CyP,4,FALSE),"")</f>
        <v/>
      </c>
    </row>
    <row r="6159" spans="1:7" ht="24" customHeight="1" x14ac:dyDescent="0.2">
      <c r="A6159" s="291"/>
      <c r="B6159" s="96"/>
      <c r="C6159" s="97"/>
      <c r="D6159" s="103"/>
      <c r="E6159" s="104"/>
      <c r="F6159" s="105"/>
      <c r="G6159" s="292"/>
    </row>
    <row r="6160" spans="1:7" ht="24" customHeight="1" x14ac:dyDescent="0.2">
      <c r="A6160" s="389" t="s">
        <v>507</v>
      </c>
      <c r="B6160" s="390"/>
      <c r="C6160" s="391" t="s">
        <v>0</v>
      </c>
      <c r="D6160" s="391" t="s">
        <v>27</v>
      </c>
      <c r="E6160" s="393" t="s">
        <v>28</v>
      </c>
      <c r="F6160" s="387" t="s">
        <v>29</v>
      </c>
      <c r="G6160" s="387" t="s">
        <v>30</v>
      </c>
    </row>
    <row r="6161" spans="1:123" s="109" customFormat="1" ht="24" customHeight="1" x14ac:dyDescent="0.2">
      <c r="A6161" s="108" t="s">
        <v>508</v>
      </c>
      <c r="B6161" s="108" t="s">
        <v>509</v>
      </c>
      <c r="C6161" s="392"/>
      <c r="D6161" s="392"/>
      <c r="E6161" s="394"/>
      <c r="F6161" s="388"/>
      <c r="G6161" s="388"/>
      <c r="H6161" s="233"/>
      <c r="I6161" s="233"/>
      <c r="J6161" s="233"/>
      <c r="K6161" s="233"/>
      <c r="L6161" s="233"/>
      <c r="M6161" s="233"/>
      <c r="N6161" s="233"/>
      <c r="O6161" s="233"/>
      <c r="P6161" s="233"/>
      <c r="Q6161" s="233"/>
      <c r="R6161" s="233"/>
      <c r="S6161" s="233"/>
      <c r="T6161" s="233"/>
      <c r="U6161" s="233"/>
      <c r="V6161" s="233"/>
      <c r="W6161" s="233"/>
      <c r="X6161" s="233"/>
      <c r="Y6161" s="233"/>
      <c r="Z6161" s="233"/>
      <c r="AA6161" s="233"/>
      <c r="AB6161" s="233"/>
      <c r="AC6161" s="233"/>
      <c r="AD6161" s="233"/>
      <c r="AE6161" s="233"/>
      <c r="AF6161" s="233"/>
      <c r="AG6161" s="233"/>
      <c r="AH6161" s="233"/>
      <c r="AI6161" s="233"/>
      <c r="AJ6161" s="233"/>
      <c r="AK6161" s="233"/>
      <c r="AL6161" s="233"/>
      <c r="AM6161" s="233"/>
      <c r="AN6161" s="233"/>
      <c r="AO6161" s="233"/>
      <c r="AP6161" s="233"/>
      <c r="AQ6161" s="233"/>
      <c r="AR6161" s="233"/>
      <c r="AS6161" s="233"/>
      <c r="AT6161" s="233"/>
      <c r="AU6161" s="233"/>
      <c r="AV6161" s="233"/>
      <c r="AW6161" s="233"/>
      <c r="AX6161" s="233"/>
      <c r="AY6161" s="233"/>
      <c r="AZ6161" s="233"/>
      <c r="BA6161" s="233"/>
      <c r="BB6161" s="233"/>
      <c r="BC6161" s="233"/>
      <c r="BD6161" s="233"/>
      <c r="BE6161" s="233"/>
      <c r="BF6161" s="233"/>
      <c r="BG6161" s="233"/>
      <c r="BH6161" s="233"/>
      <c r="BI6161" s="233"/>
      <c r="BJ6161" s="233"/>
      <c r="BK6161" s="233"/>
      <c r="BL6161" s="233"/>
      <c r="BM6161" s="233"/>
      <c r="BN6161" s="233"/>
      <c r="BO6161" s="233"/>
      <c r="BP6161" s="233"/>
      <c r="BQ6161" s="233"/>
      <c r="BR6161" s="233"/>
      <c r="BS6161" s="233"/>
      <c r="BT6161" s="233"/>
      <c r="BU6161" s="233"/>
      <c r="BV6161" s="233"/>
      <c r="BW6161" s="233"/>
      <c r="BX6161" s="233"/>
      <c r="BY6161" s="233"/>
      <c r="BZ6161" s="233"/>
      <c r="CA6161" s="233"/>
      <c r="CB6161" s="233"/>
      <c r="CC6161" s="233"/>
      <c r="CD6161" s="233"/>
      <c r="CE6161" s="233"/>
      <c r="CF6161" s="233"/>
      <c r="CG6161" s="233"/>
      <c r="CH6161" s="233"/>
      <c r="CI6161" s="233"/>
      <c r="CJ6161" s="233"/>
      <c r="CK6161" s="233"/>
      <c r="CL6161" s="233"/>
      <c r="CM6161" s="233"/>
      <c r="CN6161" s="233"/>
      <c r="CO6161" s="233"/>
      <c r="CP6161" s="233"/>
      <c r="CQ6161" s="233"/>
      <c r="CR6161" s="233"/>
      <c r="CS6161" s="233"/>
      <c r="CT6161" s="233"/>
      <c r="CU6161" s="233"/>
      <c r="CV6161" s="233"/>
      <c r="CW6161" s="233"/>
      <c r="CX6161" s="233"/>
      <c r="CY6161" s="233"/>
      <c r="CZ6161" s="233"/>
      <c r="DA6161" s="233"/>
      <c r="DB6161" s="233"/>
      <c r="DC6161" s="233"/>
      <c r="DD6161" s="233"/>
      <c r="DE6161" s="233"/>
      <c r="DF6161" s="233"/>
      <c r="DG6161" s="233"/>
      <c r="DH6161" s="233"/>
      <c r="DI6161" s="233"/>
      <c r="DJ6161" s="233"/>
      <c r="DK6161" s="233"/>
      <c r="DL6161" s="233"/>
      <c r="DM6161" s="233"/>
      <c r="DN6161" s="233"/>
      <c r="DO6161" s="233"/>
      <c r="DP6161" s="233"/>
      <c r="DQ6161" s="233"/>
      <c r="DR6161" s="233"/>
      <c r="DS6161" s="233"/>
    </row>
    <row r="6162" spans="1:123" ht="24" customHeight="1" x14ac:dyDescent="0.2">
      <c r="A6162" s="369"/>
      <c r="B6162" s="110"/>
      <c r="C6162" s="367" t="s">
        <v>604</v>
      </c>
      <c r="D6162" s="111"/>
      <c r="E6162" s="112"/>
      <c r="F6162" s="113"/>
      <c r="G6162" s="295"/>
    </row>
    <row r="6163" spans="1:123" s="232" customFormat="1" ht="24" customHeight="1" x14ac:dyDescent="0.2">
      <c r="A6163" s="229" t="str">
        <f t="shared" ref="A6163:A6176" si="1848">IFERROR(VLOOKUP(C6163,Tabla_Insumos,4,FALSE),"")</f>
        <v/>
      </c>
      <c r="B6163" s="227" t="str">
        <f t="shared" ref="B6163:B6176" si="1849">IFERROR(VLOOKUP(C6163,Tabla_Insumos,5,FALSE),"")</f>
        <v/>
      </c>
      <c r="C6163" s="228"/>
      <c r="D6163" s="229" t="str">
        <f t="shared" ref="D6163:D6176" si="1850">IFERROR(VLOOKUP(C6163,Tabla_Insumos,2,FALSE),"")</f>
        <v/>
      </c>
      <c r="E6163" s="230"/>
      <c r="F6163" s="231">
        <f t="shared" ref="F6163:F6176" si="1851">IFERROR(VLOOKUP(C6163,Tabla_Insumos,3,FALSE),0)</f>
        <v>0</v>
      </c>
      <c r="G6163" s="296">
        <f>ROUND(E6163*F6163,2)</f>
        <v>0</v>
      </c>
    </row>
    <row r="6164" spans="1:123" s="232" customFormat="1" ht="24" customHeight="1" x14ac:dyDescent="0.2">
      <c r="A6164" s="229" t="str">
        <f t="shared" si="1848"/>
        <v/>
      </c>
      <c r="B6164" s="227" t="str">
        <f t="shared" si="1849"/>
        <v/>
      </c>
      <c r="C6164" s="228"/>
      <c r="D6164" s="229" t="str">
        <f t="shared" si="1850"/>
        <v/>
      </c>
      <c r="E6164" s="230"/>
      <c r="F6164" s="231">
        <f t="shared" si="1851"/>
        <v>0</v>
      </c>
      <c r="G6164" s="296">
        <f t="shared" ref="G6164:G6176" si="1852">ROUND(E6164*F6164,2)</f>
        <v>0</v>
      </c>
    </row>
    <row r="6165" spans="1:123" s="232" customFormat="1" ht="24" customHeight="1" x14ac:dyDescent="0.2">
      <c r="A6165" s="229" t="str">
        <f t="shared" si="1848"/>
        <v/>
      </c>
      <c r="B6165" s="227" t="str">
        <f t="shared" si="1849"/>
        <v/>
      </c>
      <c r="C6165" s="228"/>
      <c r="D6165" s="229" t="str">
        <f t="shared" si="1850"/>
        <v/>
      </c>
      <c r="E6165" s="230"/>
      <c r="F6165" s="231">
        <f t="shared" si="1851"/>
        <v>0</v>
      </c>
      <c r="G6165" s="296">
        <f t="shared" si="1852"/>
        <v>0</v>
      </c>
    </row>
    <row r="6166" spans="1:123" s="232" customFormat="1" ht="24" customHeight="1" x14ac:dyDescent="0.2">
      <c r="A6166" s="229" t="str">
        <f t="shared" si="1848"/>
        <v/>
      </c>
      <c r="B6166" s="227" t="str">
        <f t="shared" si="1849"/>
        <v/>
      </c>
      <c r="C6166" s="228"/>
      <c r="D6166" s="229" t="str">
        <f t="shared" si="1850"/>
        <v/>
      </c>
      <c r="E6166" s="230"/>
      <c r="F6166" s="231">
        <f t="shared" si="1851"/>
        <v>0</v>
      </c>
      <c r="G6166" s="296">
        <f t="shared" si="1852"/>
        <v>0</v>
      </c>
    </row>
    <row r="6167" spans="1:123" s="232" customFormat="1" ht="24" customHeight="1" x14ac:dyDescent="0.2">
      <c r="A6167" s="229" t="str">
        <f t="shared" si="1848"/>
        <v/>
      </c>
      <c r="B6167" s="227" t="str">
        <f t="shared" si="1849"/>
        <v/>
      </c>
      <c r="C6167" s="228"/>
      <c r="D6167" s="229" t="str">
        <f t="shared" si="1850"/>
        <v/>
      </c>
      <c r="E6167" s="230"/>
      <c r="F6167" s="231">
        <f t="shared" si="1851"/>
        <v>0</v>
      </c>
      <c r="G6167" s="296">
        <f t="shared" si="1852"/>
        <v>0</v>
      </c>
    </row>
    <row r="6168" spans="1:123" s="232" customFormat="1" ht="24" customHeight="1" x14ac:dyDescent="0.2">
      <c r="A6168" s="229" t="str">
        <f t="shared" si="1848"/>
        <v/>
      </c>
      <c r="B6168" s="227" t="str">
        <f t="shared" si="1849"/>
        <v/>
      </c>
      <c r="C6168" s="228"/>
      <c r="D6168" s="229" t="str">
        <f t="shared" si="1850"/>
        <v/>
      </c>
      <c r="E6168" s="230"/>
      <c r="F6168" s="231">
        <f t="shared" si="1851"/>
        <v>0</v>
      </c>
      <c r="G6168" s="296">
        <f t="shared" si="1852"/>
        <v>0</v>
      </c>
    </row>
    <row r="6169" spans="1:123" s="232" customFormat="1" ht="24" customHeight="1" x14ac:dyDescent="0.2">
      <c r="A6169" s="229" t="str">
        <f t="shared" si="1848"/>
        <v/>
      </c>
      <c r="B6169" s="227" t="str">
        <f t="shared" si="1849"/>
        <v/>
      </c>
      <c r="C6169" s="228"/>
      <c r="D6169" s="229" t="str">
        <f t="shared" si="1850"/>
        <v/>
      </c>
      <c r="E6169" s="230"/>
      <c r="F6169" s="231">
        <f t="shared" si="1851"/>
        <v>0</v>
      </c>
      <c r="G6169" s="296">
        <f t="shared" si="1852"/>
        <v>0</v>
      </c>
    </row>
    <row r="6170" spans="1:123" s="232" customFormat="1" ht="24" customHeight="1" x14ac:dyDescent="0.2">
      <c r="A6170" s="229" t="str">
        <f t="shared" si="1848"/>
        <v/>
      </c>
      <c r="B6170" s="227" t="str">
        <f t="shared" si="1849"/>
        <v/>
      </c>
      <c r="C6170" s="228"/>
      <c r="D6170" s="229" t="str">
        <f t="shared" si="1850"/>
        <v/>
      </c>
      <c r="E6170" s="230"/>
      <c r="F6170" s="231">
        <f t="shared" si="1851"/>
        <v>0</v>
      </c>
      <c r="G6170" s="296">
        <f t="shared" si="1852"/>
        <v>0</v>
      </c>
    </row>
    <row r="6171" spans="1:123" s="232" customFormat="1" ht="24" customHeight="1" x14ac:dyDescent="0.2">
      <c r="A6171" s="229" t="str">
        <f t="shared" si="1848"/>
        <v/>
      </c>
      <c r="B6171" s="227" t="str">
        <f t="shared" si="1849"/>
        <v/>
      </c>
      <c r="C6171" s="228"/>
      <c r="D6171" s="229" t="str">
        <f t="shared" si="1850"/>
        <v/>
      </c>
      <c r="E6171" s="230"/>
      <c r="F6171" s="231">
        <f t="shared" si="1851"/>
        <v>0</v>
      </c>
      <c r="G6171" s="296">
        <f t="shared" si="1852"/>
        <v>0</v>
      </c>
    </row>
    <row r="6172" spans="1:123" s="232" customFormat="1" ht="24" customHeight="1" x14ac:dyDescent="0.2">
      <c r="A6172" s="229" t="str">
        <f t="shared" si="1848"/>
        <v/>
      </c>
      <c r="B6172" s="227" t="str">
        <f t="shared" si="1849"/>
        <v/>
      </c>
      <c r="C6172" s="228"/>
      <c r="D6172" s="229" t="str">
        <f t="shared" si="1850"/>
        <v/>
      </c>
      <c r="E6172" s="230"/>
      <c r="F6172" s="231">
        <f t="shared" si="1851"/>
        <v>0</v>
      </c>
      <c r="G6172" s="296">
        <f t="shared" si="1852"/>
        <v>0</v>
      </c>
    </row>
    <row r="6173" spans="1:123" s="232" customFormat="1" ht="24" customHeight="1" x14ac:dyDescent="0.2">
      <c r="A6173" s="229" t="str">
        <f t="shared" si="1848"/>
        <v/>
      </c>
      <c r="B6173" s="227" t="str">
        <f t="shared" si="1849"/>
        <v/>
      </c>
      <c r="C6173" s="228"/>
      <c r="D6173" s="229" t="str">
        <f t="shared" si="1850"/>
        <v/>
      </c>
      <c r="E6173" s="230"/>
      <c r="F6173" s="231">
        <f t="shared" si="1851"/>
        <v>0</v>
      </c>
      <c r="G6173" s="296">
        <f t="shared" si="1852"/>
        <v>0</v>
      </c>
    </row>
    <row r="6174" spans="1:123" s="232" customFormat="1" ht="24" customHeight="1" x14ac:dyDescent="0.2">
      <c r="A6174" s="229" t="str">
        <f t="shared" si="1848"/>
        <v/>
      </c>
      <c r="B6174" s="227" t="str">
        <f t="shared" si="1849"/>
        <v/>
      </c>
      <c r="C6174" s="228"/>
      <c r="D6174" s="229" t="str">
        <f t="shared" si="1850"/>
        <v/>
      </c>
      <c r="E6174" s="230"/>
      <c r="F6174" s="231">
        <f t="shared" si="1851"/>
        <v>0</v>
      </c>
      <c r="G6174" s="296">
        <f t="shared" si="1852"/>
        <v>0</v>
      </c>
    </row>
    <row r="6175" spans="1:123" s="232" customFormat="1" ht="24" customHeight="1" x14ac:dyDescent="0.2">
      <c r="A6175" s="229" t="str">
        <f t="shared" si="1848"/>
        <v/>
      </c>
      <c r="B6175" s="227" t="str">
        <f t="shared" si="1849"/>
        <v/>
      </c>
      <c r="C6175" s="228"/>
      <c r="D6175" s="229" t="str">
        <f t="shared" si="1850"/>
        <v/>
      </c>
      <c r="E6175" s="230"/>
      <c r="F6175" s="231">
        <f t="shared" si="1851"/>
        <v>0</v>
      </c>
      <c r="G6175" s="296">
        <f t="shared" si="1852"/>
        <v>0</v>
      </c>
    </row>
    <row r="6176" spans="1:123" s="232" customFormat="1" ht="24" customHeight="1" x14ac:dyDescent="0.2">
      <c r="A6176" s="229" t="str">
        <f t="shared" si="1848"/>
        <v/>
      </c>
      <c r="B6176" s="227" t="str">
        <f t="shared" si="1849"/>
        <v/>
      </c>
      <c r="C6176" s="228"/>
      <c r="D6176" s="229" t="str">
        <f t="shared" si="1850"/>
        <v/>
      </c>
      <c r="E6176" s="230"/>
      <c r="F6176" s="231">
        <f t="shared" si="1851"/>
        <v>0</v>
      </c>
      <c r="G6176" s="296">
        <f t="shared" si="1852"/>
        <v>0</v>
      </c>
    </row>
    <row r="6177" spans="1:7" ht="24" customHeight="1" x14ac:dyDescent="0.2">
      <c r="A6177" s="297"/>
      <c r="B6177" s="97"/>
      <c r="C6177" s="97"/>
      <c r="D6177" s="103"/>
      <c r="E6177" s="104"/>
      <c r="F6177" s="368" t="s">
        <v>31</v>
      </c>
      <c r="G6177" s="298">
        <f>SUBTOTAL(9,G6163:G6176)</f>
        <v>0</v>
      </c>
    </row>
    <row r="6178" spans="1:7" ht="24" customHeight="1" x14ac:dyDescent="0.2">
      <c r="A6178" s="297"/>
      <c r="B6178" s="97"/>
      <c r="C6178" s="366" t="s">
        <v>605</v>
      </c>
      <c r="D6178" s="103"/>
      <c r="E6178" s="104"/>
      <c r="F6178" s="105"/>
      <c r="G6178" s="299"/>
    </row>
    <row r="6179" spans="1:7" s="232" customFormat="1" ht="24" customHeight="1" x14ac:dyDescent="0.2">
      <c r="A6179" s="229" t="str">
        <f t="shared" ref="A6179:A6186" si="1853">IFERROR(VLOOKUP(C6179,Tabla_Insumos,4,FALSE),"")</f>
        <v/>
      </c>
      <c r="B6179" s="227">
        <f t="shared" ref="B6179:B6186" si="1854">IFERROR(VLOOKUP(A6179,Tabla_Indices,5,FALSE),"")</f>
        <v>0</v>
      </c>
      <c r="C6179" s="228"/>
      <c r="D6179" s="229" t="str">
        <f t="shared" ref="D6179:D6186" si="1855">IFERROR(VLOOKUP(C6179,Tabla_Insumos,2,FALSE),"")</f>
        <v/>
      </c>
      <c r="E6179" s="230"/>
      <c r="F6179" s="231">
        <f t="shared" ref="F6179:F6186" si="1856">IFERROR(VLOOKUP(C6179,Tabla_Insumos,3,FALSE),0)</f>
        <v>0</v>
      </c>
      <c r="G6179" s="296">
        <f>ROUND(E6179*F6179,2)</f>
        <v>0</v>
      </c>
    </row>
    <row r="6180" spans="1:7" s="232" customFormat="1" ht="24" customHeight="1" x14ac:dyDescent="0.2">
      <c r="A6180" s="229" t="str">
        <f t="shared" si="1853"/>
        <v/>
      </c>
      <c r="B6180" s="227">
        <f t="shared" si="1854"/>
        <v>0</v>
      </c>
      <c r="C6180" s="228"/>
      <c r="D6180" s="229" t="str">
        <f t="shared" si="1855"/>
        <v/>
      </c>
      <c r="E6180" s="230"/>
      <c r="F6180" s="231">
        <f t="shared" si="1856"/>
        <v>0</v>
      </c>
      <c r="G6180" s="296">
        <f>ROUND(E6180*F6180,2)</f>
        <v>0</v>
      </c>
    </row>
    <row r="6181" spans="1:7" s="232" customFormat="1" ht="24" customHeight="1" x14ac:dyDescent="0.2">
      <c r="A6181" s="229" t="str">
        <f t="shared" si="1853"/>
        <v/>
      </c>
      <c r="B6181" s="227">
        <f t="shared" si="1854"/>
        <v>0</v>
      </c>
      <c r="C6181" s="228"/>
      <c r="D6181" s="229" t="str">
        <f t="shared" si="1855"/>
        <v/>
      </c>
      <c r="E6181" s="230"/>
      <c r="F6181" s="231">
        <f t="shared" si="1856"/>
        <v>0</v>
      </c>
      <c r="G6181" s="296">
        <f t="shared" ref="G6181:G6186" si="1857">ROUND(E6181*F6181,2)</f>
        <v>0</v>
      </c>
    </row>
    <row r="6182" spans="1:7" s="232" customFormat="1" ht="24" customHeight="1" x14ac:dyDescent="0.2">
      <c r="A6182" s="229" t="str">
        <f t="shared" si="1853"/>
        <v/>
      </c>
      <c r="B6182" s="227">
        <f t="shared" si="1854"/>
        <v>0</v>
      </c>
      <c r="C6182" s="228"/>
      <c r="D6182" s="229" t="str">
        <f t="shared" si="1855"/>
        <v/>
      </c>
      <c r="E6182" s="230"/>
      <c r="F6182" s="231">
        <f t="shared" si="1856"/>
        <v>0</v>
      </c>
      <c r="G6182" s="296">
        <f t="shared" si="1857"/>
        <v>0</v>
      </c>
    </row>
    <row r="6183" spans="1:7" s="232" customFormat="1" ht="24" customHeight="1" x14ac:dyDescent="0.2">
      <c r="A6183" s="229" t="str">
        <f t="shared" si="1853"/>
        <v/>
      </c>
      <c r="B6183" s="227">
        <f t="shared" si="1854"/>
        <v>0</v>
      </c>
      <c r="C6183" s="228"/>
      <c r="D6183" s="229" t="str">
        <f t="shared" si="1855"/>
        <v/>
      </c>
      <c r="E6183" s="230"/>
      <c r="F6183" s="231">
        <f t="shared" si="1856"/>
        <v>0</v>
      </c>
      <c r="G6183" s="296">
        <f t="shared" si="1857"/>
        <v>0</v>
      </c>
    </row>
    <row r="6184" spans="1:7" s="232" customFormat="1" ht="24" customHeight="1" x14ac:dyDescent="0.2">
      <c r="A6184" s="229" t="str">
        <f t="shared" si="1853"/>
        <v/>
      </c>
      <c r="B6184" s="227">
        <f t="shared" si="1854"/>
        <v>0</v>
      </c>
      <c r="C6184" s="228"/>
      <c r="D6184" s="229" t="str">
        <f t="shared" si="1855"/>
        <v/>
      </c>
      <c r="E6184" s="230"/>
      <c r="F6184" s="231">
        <f t="shared" si="1856"/>
        <v>0</v>
      </c>
      <c r="G6184" s="296">
        <f t="shared" si="1857"/>
        <v>0</v>
      </c>
    </row>
    <row r="6185" spans="1:7" s="232" customFormat="1" ht="24" customHeight="1" x14ac:dyDescent="0.2">
      <c r="A6185" s="229" t="str">
        <f t="shared" si="1853"/>
        <v/>
      </c>
      <c r="B6185" s="227">
        <f t="shared" si="1854"/>
        <v>0</v>
      </c>
      <c r="C6185" s="228"/>
      <c r="D6185" s="229" t="str">
        <f t="shared" si="1855"/>
        <v/>
      </c>
      <c r="E6185" s="230"/>
      <c r="F6185" s="231">
        <f t="shared" si="1856"/>
        <v>0</v>
      </c>
      <c r="G6185" s="296">
        <f t="shared" si="1857"/>
        <v>0</v>
      </c>
    </row>
    <row r="6186" spans="1:7" s="232" customFormat="1" ht="24" customHeight="1" x14ac:dyDescent="0.2">
      <c r="A6186" s="229" t="str">
        <f t="shared" si="1853"/>
        <v/>
      </c>
      <c r="B6186" s="227">
        <f t="shared" si="1854"/>
        <v>0</v>
      </c>
      <c r="C6186" s="228"/>
      <c r="D6186" s="229" t="str">
        <f t="shared" si="1855"/>
        <v/>
      </c>
      <c r="E6186" s="230"/>
      <c r="F6186" s="231">
        <f t="shared" si="1856"/>
        <v>0</v>
      </c>
      <c r="G6186" s="296">
        <f t="shared" si="1857"/>
        <v>0</v>
      </c>
    </row>
    <row r="6187" spans="1:7" ht="24" customHeight="1" x14ac:dyDescent="0.2">
      <c r="A6187" s="297"/>
      <c r="B6187" s="97"/>
      <c r="C6187" s="97"/>
      <c r="D6187" s="103"/>
      <c r="E6187" s="104"/>
      <c r="F6187" s="368" t="s">
        <v>32</v>
      </c>
      <c r="G6187" s="298">
        <f>SUBTOTAL(9,G6179:G6186)</f>
        <v>0</v>
      </c>
    </row>
    <row r="6188" spans="1:7" ht="24" customHeight="1" x14ac:dyDescent="0.2">
      <c r="A6188" s="297"/>
      <c r="B6188" s="97"/>
      <c r="C6188" s="366" t="s">
        <v>606</v>
      </c>
      <c r="D6188" s="103"/>
      <c r="E6188" s="104"/>
      <c r="F6188" s="105"/>
      <c r="G6188" s="299"/>
    </row>
    <row r="6189" spans="1:7" s="232" customFormat="1" ht="24" customHeight="1" x14ac:dyDescent="0.2">
      <c r="A6189" s="229" t="str">
        <f t="shared" ref="A6189:A6197" si="1858">IFERROR(VLOOKUP(C6189,Tabla_Insumos,4,FALSE),"")</f>
        <v/>
      </c>
      <c r="B6189" s="227" t="str">
        <f t="shared" ref="B6189:B6197" si="1859">IFERROR(VLOOKUP(C6189,Tabla_Insumos,5,FALSE),"")</f>
        <v/>
      </c>
      <c r="C6189" s="228"/>
      <c r="D6189" s="229" t="str">
        <f t="shared" ref="D6189:D6197" si="1860">IFERROR(VLOOKUP(C6189,Tabla_Insumos,2,FALSE),"")</f>
        <v/>
      </c>
      <c r="E6189" s="230"/>
      <c r="F6189" s="231">
        <f t="shared" ref="F6189:F6197" si="1861">IFERROR(VLOOKUP(C6189,Tabla_Insumos,3,FALSE),0)</f>
        <v>0</v>
      </c>
      <c r="G6189" s="296">
        <f t="shared" ref="G6189:G6197" si="1862">ROUND(E6189*F6189,2)</f>
        <v>0</v>
      </c>
    </row>
    <row r="6190" spans="1:7" s="232" customFormat="1" ht="24" customHeight="1" x14ac:dyDescent="0.2">
      <c r="A6190" s="229" t="str">
        <f t="shared" si="1858"/>
        <v/>
      </c>
      <c r="B6190" s="227" t="str">
        <f t="shared" si="1859"/>
        <v/>
      </c>
      <c r="C6190" s="228"/>
      <c r="D6190" s="229" t="str">
        <f t="shared" si="1860"/>
        <v/>
      </c>
      <c r="E6190" s="230"/>
      <c r="F6190" s="231">
        <f t="shared" si="1861"/>
        <v>0</v>
      </c>
      <c r="G6190" s="296">
        <f t="shared" si="1862"/>
        <v>0</v>
      </c>
    </row>
    <row r="6191" spans="1:7" s="232" customFormat="1" ht="24" customHeight="1" x14ac:dyDescent="0.2">
      <c r="A6191" s="229" t="str">
        <f t="shared" si="1858"/>
        <v/>
      </c>
      <c r="B6191" s="227" t="str">
        <f t="shared" si="1859"/>
        <v/>
      </c>
      <c r="C6191" s="228"/>
      <c r="D6191" s="229" t="str">
        <f t="shared" si="1860"/>
        <v/>
      </c>
      <c r="E6191" s="230"/>
      <c r="F6191" s="231">
        <f t="shared" si="1861"/>
        <v>0</v>
      </c>
      <c r="G6191" s="296">
        <f t="shared" si="1862"/>
        <v>0</v>
      </c>
    </row>
    <row r="6192" spans="1:7" s="232" customFormat="1" ht="24" customHeight="1" x14ac:dyDescent="0.2">
      <c r="A6192" s="229" t="str">
        <f t="shared" si="1858"/>
        <v/>
      </c>
      <c r="B6192" s="227" t="str">
        <f t="shared" si="1859"/>
        <v/>
      </c>
      <c r="C6192" s="228"/>
      <c r="D6192" s="229" t="str">
        <f t="shared" si="1860"/>
        <v/>
      </c>
      <c r="E6192" s="230"/>
      <c r="F6192" s="231">
        <f t="shared" si="1861"/>
        <v>0</v>
      </c>
      <c r="G6192" s="296">
        <f t="shared" si="1862"/>
        <v>0</v>
      </c>
    </row>
    <row r="6193" spans="1:7" s="232" customFormat="1" ht="24" customHeight="1" x14ac:dyDescent="0.2">
      <c r="A6193" s="229" t="str">
        <f t="shared" si="1858"/>
        <v/>
      </c>
      <c r="B6193" s="227" t="str">
        <f t="shared" si="1859"/>
        <v/>
      </c>
      <c r="C6193" s="228"/>
      <c r="D6193" s="229" t="str">
        <f t="shared" si="1860"/>
        <v/>
      </c>
      <c r="E6193" s="230"/>
      <c r="F6193" s="231">
        <f t="shared" si="1861"/>
        <v>0</v>
      </c>
      <c r="G6193" s="296">
        <f t="shared" si="1862"/>
        <v>0</v>
      </c>
    </row>
    <row r="6194" spans="1:7" s="232" customFormat="1" ht="24" customHeight="1" x14ac:dyDescent="0.2">
      <c r="A6194" s="229" t="str">
        <f t="shared" si="1858"/>
        <v/>
      </c>
      <c r="B6194" s="227" t="str">
        <f t="shared" si="1859"/>
        <v/>
      </c>
      <c r="C6194" s="228"/>
      <c r="D6194" s="229" t="str">
        <f t="shared" si="1860"/>
        <v/>
      </c>
      <c r="E6194" s="230"/>
      <c r="F6194" s="231">
        <f t="shared" si="1861"/>
        <v>0</v>
      </c>
      <c r="G6194" s="296">
        <f t="shared" si="1862"/>
        <v>0</v>
      </c>
    </row>
    <row r="6195" spans="1:7" s="232" customFormat="1" ht="24" customHeight="1" x14ac:dyDescent="0.2">
      <c r="A6195" s="229" t="str">
        <f t="shared" si="1858"/>
        <v/>
      </c>
      <c r="B6195" s="227" t="str">
        <f t="shared" si="1859"/>
        <v/>
      </c>
      <c r="C6195" s="228"/>
      <c r="D6195" s="229" t="str">
        <f t="shared" si="1860"/>
        <v/>
      </c>
      <c r="E6195" s="230"/>
      <c r="F6195" s="231">
        <f t="shared" si="1861"/>
        <v>0</v>
      </c>
      <c r="G6195" s="296">
        <f t="shared" si="1862"/>
        <v>0</v>
      </c>
    </row>
    <row r="6196" spans="1:7" s="232" customFormat="1" ht="24" customHeight="1" x14ac:dyDescent="0.2">
      <c r="A6196" s="229" t="str">
        <f t="shared" si="1858"/>
        <v/>
      </c>
      <c r="B6196" s="227" t="str">
        <f t="shared" si="1859"/>
        <v/>
      </c>
      <c r="C6196" s="228"/>
      <c r="D6196" s="229" t="str">
        <f t="shared" si="1860"/>
        <v/>
      </c>
      <c r="E6196" s="230"/>
      <c r="F6196" s="231">
        <f t="shared" si="1861"/>
        <v>0</v>
      </c>
      <c r="G6196" s="296">
        <f t="shared" si="1862"/>
        <v>0</v>
      </c>
    </row>
    <row r="6197" spans="1:7" s="232" customFormat="1" ht="24" customHeight="1" x14ac:dyDescent="0.2">
      <c r="A6197" s="229" t="str">
        <f t="shared" si="1858"/>
        <v/>
      </c>
      <c r="B6197" s="227" t="str">
        <f t="shared" si="1859"/>
        <v/>
      </c>
      <c r="C6197" s="228"/>
      <c r="D6197" s="229" t="str">
        <f t="shared" si="1860"/>
        <v/>
      </c>
      <c r="E6197" s="230"/>
      <c r="F6197" s="231">
        <f t="shared" si="1861"/>
        <v>0</v>
      </c>
      <c r="G6197" s="296">
        <f t="shared" si="1862"/>
        <v>0</v>
      </c>
    </row>
    <row r="6198" spans="1:7" ht="24" customHeight="1" x14ac:dyDescent="0.2">
      <c r="A6198" s="300"/>
      <c r="B6198" s="103"/>
      <c r="C6198" s="97"/>
      <c r="D6198" s="103"/>
      <c r="E6198" s="104"/>
      <c r="F6198" s="368" t="s">
        <v>33</v>
      </c>
      <c r="G6198" s="298">
        <f>SUBTOTAL(9,G6189:G6197)</f>
        <v>0</v>
      </c>
    </row>
    <row r="6199" spans="1:7" ht="24" customHeight="1" x14ac:dyDescent="0.2">
      <c r="A6199" s="301"/>
      <c r="B6199" s="103"/>
      <c r="C6199" s="97"/>
      <c r="D6199" s="103"/>
      <c r="E6199" s="104"/>
      <c r="F6199" s="105"/>
      <c r="G6199" s="299"/>
    </row>
    <row r="6200" spans="1:7" ht="24" customHeight="1" x14ac:dyDescent="0.2">
      <c r="A6200" s="302" t="str">
        <f>B6158</f>
        <v/>
      </c>
      <c r="B6200" s="303" t="str">
        <f>C6158</f>
        <v/>
      </c>
      <c r="C6200" s="111"/>
      <c r="D6200" s="111" t="s">
        <v>34</v>
      </c>
      <c r="E6200" s="112"/>
      <c r="F6200" s="305" t="s">
        <v>35</v>
      </c>
      <c r="G6200" s="304">
        <f>SUBTOTAL(9,G6163:G6199)</f>
        <v>0</v>
      </c>
    </row>
  </sheetData>
  <sheetProtection insertRows="0" deleteRows="0"/>
  <mergeCells count="744">
    <mergeCell ref="D259:D260"/>
    <mergeCell ref="E259:E260"/>
    <mergeCell ref="F109:F110"/>
    <mergeCell ref="F259:F260"/>
    <mergeCell ref="C359:C360"/>
    <mergeCell ref="D359:D360"/>
    <mergeCell ref="E359:E360"/>
    <mergeCell ref="F359:F360"/>
    <mergeCell ref="G259:G260"/>
    <mergeCell ref="A309:B309"/>
    <mergeCell ref="C309:C310"/>
    <mergeCell ref="D309:D310"/>
    <mergeCell ref="E309:E310"/>
    <mergeCell ref="F309:F310"/>
    <mergeCell ref="G309:G310"/>
    <mergeCell ref="A259:B259"/>
    <mergeCell ref="C259:C260"/>
    <mergeCell ref="G9:G10"/>
    <mergeCell ref="A9:B9"/>
    <mergeCell ref="C9:C10"/>
    <mergeCell ref="D9:D10"/>
    <mergeCell ref="E9:E10"/>
    <mergeCell ref="F9:F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C109:C110"/>
    <mergeCell ref="D109:D110"/>
    <mergeCell ref="E109:E110"/>
    <mergeCell ref="G509:G510"/>
    <mergeCell ref="A559:B559"/>
    <mergeCell ref="C559:C560"/>
    <mergeCell ref="D559:D560"/>
    <mergeCell ref="E559:E560"/>
    <mergeCell ref="F559:F560"/>
    <mergeCell ref="G559:G560"/>
    <mergeCell ref="A509:B509"/>
    <mergeCell ref="C509:C510"/>
    <mergeCell ref="D509:D510"/>
    <mergeCell ref="E509:E510"/>
    <mergeCell ref="F509:F510"/>
    <mergeCell ref="G59:G60"/>
    <mergeCell ref="A459:B459"/>
    <mergeCell ref="C459:C460"/>
    <mergeCell ref="D459:D460"/>
    <mergeCell ref="E459:E460"/>
    <mergeCell ref="F459:F460"/>
    <mergeCell ref="G459:G460"/>
    <mergeCell ref="A59:B59"/>
    <mergeCell ref="C59:C60"/>
    <mergeCell ref="D59:D60"/>
    <mergeCell ref="E59:E60"/>
    <mergeCell ref="F59:F60"/>
    <mergeCell ref="G359:G360"/>
    <mergeCell ref="A409:B409"/>
    <mergeCell ref="C409:C410"/>
    <mergeCell ref="D409:D410"/>
    <mergeCell ref="E409:E410"/>
    <mergeCell ref="F409:F410"/>
    <mergeCell ref="G409:G410"/>
    <mergeCell ref="A359:B359"/>
    <mergeCell ref="G709:G710"/>
    <mergeCell ref="A759:B759"/>
    <mergeCell ref="C759:C760"/>
    <mergeCell ref="D759:D760"/>
    <mergeCell ref="E759:E760"/>
    <mergeCell ref="F759:F760"/>
    <mergeCell ref="G759:G760"/>
    <mergeCell ref="A709:B709"/>
    <mergeCell ref="C709:C710"/>
    <mergeCell ref="D709:D710"/>
    <mergeCell ref="E709:E710"/>
    <mergeCell ref="F709:F710"/>
    <mergeCell ref="G609:G610"/>
    <mergeCell ref="A659:B659"/>
    <mergeCell ref="C659:C660"/>
    <mergeCell ref="D659:D660"/>
    <mergeCell ref="E659:E660"/>
    <mergeCell ref="F659:F660"/>
    <mergeCell ref="G659:G660"/>
    <mergeCell ref="A609:B609"/>
    <mergeCell ref="C609:C610"/>
    <mergeCell ref="D609:D610"/>
    <mergeCell ref="E609:E610"/>
    <mergeCell ref="F609:F610"/>
    <mergeCell ref="G910:G911"/>
    <mergeCell ref="A960:B960"/>
    <mergeCell ref="C960:C961"/>
    <mergeCell ref="D960:D961"/>
    <mergeCell ref="E960:E961"/>
    <mergeCell ref="F960:F961"/>
    <mergeCell ref="G960:G961"/>
    <mergeCell ref="A910:B910"/>
    <mergeCell ref="C910:C911"/>
    <mergeCell ref="D910:D911"/>
    <mergeCell ref="E910:E911"/>
    <mergeCell ref="F910:F911"/>
    <mergeCell ref="G810:G811"/>
    <mergeCell ref="A860:B860"/>
    <mergeCell ref="C860:C861"/>
    <mergeCell ref="D860:D861"/>
    <mergeCell ref="E860:E861"/>
    <mergeCell ref="F860:F861"/>
    <mergeCell ref="G860:G861"/>
    <mergeCell ref="A810:B810"/>
    <mergeCell ref="C810:C811"/>
    <mergeCell ref="D810:D811"/>
    <mergeCell ref="E810:E811"/>
    <mergeCell ref="F810:F811"/>
    <mergeCell ref="G1110:G1111"/>
    <mergeCell ref="A1160:B1160"/>
    <mergeCell ref="C1160:C1161"/>
    <mergeCell ref="D1160:D1161"/>
    <mergeCell ref="E1160:E1161"/>
    <mergeCell ref="F1160:F1161"/>
    <mergeCell ref="G1160:G1161"/>
    <mergeCell ref="A1110:B1110"/>
    <mergeCell ref="C1110:C1111"/>
    <mergeCell ref="D1110:D1111"/>
    <mergeCell ref="E1110:E1111"/>
    <mergeCell ref="F1110:F1111"/>
    <mergeCell ref="G1010:G1011"/>
    <mergeCell ref="A1060:B1060"/>
    <mergeCell ref="C1060:C1061"/>
    <mergeCell ref="D1060:D1061"/>
    <mergeCell ref="E1060:E1061"/>
    <mergeCell ref="F1060:F1061"/>
    <mergeCell ref="G1060:G1061"/>
    <mergeCell ref="A1010:B1010"/>
    <mergeCell ref="C1010:C1011"/>
    <mergeCell ref="D1010:D1011"/>
    <mergeCell ref="E1010:E1011"/>
    <mergeCell ref="F1010:F1011"/>
    <mergeCell ref="G1310:G1311"/>
    <mergeCell ref="A1360:B1360"/>
    <mergeCell ref="C1360:C1361"/>
    <mergeCell ref="D1360:D1361"/>
    <mergeCell ref="E1360:E1361"/>
    <mergeCell ref="F1360:F1361"/>
    <mergeCell ref="G1360:G1361"/>
    <mergeCell ref="A1310:B1310"/>
    <mergeCell ref="C1310:C1311"/>
    <mergeCell ref="D1310:D1311"/>
    <mergeCell ref="E1310:E1311"/>
    <mergeCell ref="F1310:F1311"/>
    <mergeCell ref="G1210:G1211"/>
    <mergeCell ref="A1260:B1260"/>
    <mergeCell ref="C1260:C1261"/>
    <mergeCell ref="D1260:D1261"/>
    <mergeCell ref="E1260:E1261"/>
    <mergeCell ref="F1260:F1261"/>
    <mergeCell ref="G1260:G1261"/>
    <mergeCell ref="A1210:B1210"/>
    <mergeCell ref="C1210:C1211"/>
    <mergeCell ref="D1210:D1211"/>
    <mergeCell ref="E1210:E1211"/>
    <mergeCell ref="F1210:F1211"/>
    <mergeCell ref="G1510:G1511"/>
    <mergeCell ref="A1560:B1560"/>
    <mergeCell ref="C1560:C1561"/>
    <mergeCell ref="D1560:D1561"/>
    <mergeCell ref="E1560:E1561"/>
    <mergeCell ref="F1560:F1561"/>
    <mergeCell ref="G1560:G1561"/>
    <mergeCell ref="A1510:B1510"/>
    <mergeCell ref="C1510:C1511"/>
    <mergeCell ref="D1510:D1511"/>
    <mergeCell ref="E1510:E1511"/>
    <mergeCell ref="F1510:F1511"/>
    <mergeCell ref="G1410:G1411"/>
    <mergeCell ref="A1460:B1460"/>
    <mergeCell ref="C1460:C1461"/>
    <mergeCell ref="D1460:D1461"/>
    <mergeCell ref="E1460:E1461"/>
    <mergeCell ref="F1460:F1461"/>
    <mergeCell ref="G1460:G1461"/>
    <mergeCell ref="A1410:B1410"/>
    <mergeCell ref="C1410:C1411"/>
    <mergeCell ref="D1410:D1411"/>
    <mergeCell ref="E1410:E1411"/>
    <mergeCell ref="F1410:F1411"/>
    <mergeCell ref="G1710:G1711"/>
    <mergeCell ref="A1760:B1760"/>
    <mergeCell ref="C1760:C1761"/>
    <mergeCell ref="D1760:D1761"/>
    <mergeCell ref="E1760:E1761"/>
    <mergeCell ref="F1760:F1761"/>
    <mergeCell ref="G1760:G1761"/>
    <mergeCell ref="A1710:B1710"/>
    <mergeCell ref="C1710:C1711"/>
    <mergeCell ref="D1710:D1711"/>
    <mergeCell ref="E1710:E1711"/>
    <mergeCell ref="F1710:F1711"/>
    <mergeCell ref="G1610:G1611"/>
    <mergeCell ref="A1660:B1660"/>
    <mergeCell ref="C1660:C1661"/>
    <mergeCell ref="D1660:D1661"/>
    <mergeCell ref="E1660:E1661"/>
    <mergeCell ref="F1660:F1661"/>
    <mergeCell ref="G1660:G1661"/>
    <mergeCell ref="A1610:B1610"/>
    <mergeCell ref="C1610:C1611"/>
    <mergeCell ref="D1610:D1611"/>
    <mergeCell ref="E1610:E1611"/>
    <mergeCell ref="F1610:F1611"/>
    <mergeCell ref="G1910:G1911"/>
    <mergeCell ref="A1960:B1960"/>
    <mergeCell ref="C1960:C1961"/>
    <mergeCell ref="D1960:D1961"/>
    <mergeCell ref="E1960:E1961"/>
    <mergeCell ref="F1960:F1961"/>
    <mergeCell ref="G1960:G1961"/>
    <mergeCell ref="A1910:B1910"/>
    <mergeCell ref="C1910:C1911"/>
    <mergeCell ref="D1910:D1911"/>
    <mergeCell ref="E1910:E1911"/>
    <mergeCell ref="F1910:F1911"/>
    <mergeCell ref="G1810:G1811"/>
    <mergeCell ref="A1860:B1860"/>
    <mergeCell ref="C1860:C1861"/>
    <mergeCell ref="D1860:D1861"/>
    <mergeCell ref="E1860:E1861"/>
    <mergeCell ref="F1860:F1861"/>
    <mergeCell ref="G1860:G1861"/>
    <mergeCell ref="A1810:B1810"/>
    <mergeCell ref="C1810:C1811"/>
    <mergeCell ref="D1810:D1811"/>
    <mergeCell ref="E1810:E1811"/>
    <mergeCell ref="F1810:F1811"/>
    <mergeCell ref="G2110:G2111"/>
    <mergeCell ref="A2160:B2160"/>
    <mergeCell ref="C2160:C2161"/>
    <mergeCell ref="D2160:D2161"/>
    <mergeCell ref="E2160:E2161"/>
    <mergeCell ref="F2160:F2161"/>
    <mergeCell ref="G2160:G2161"/>
    <mergeCell ref="A2110:B2110"/>
    <mergeCell ref="C2110:C2111"/>
    <mergeCell ref="D2110:D2111"/>
    <mergeCell ref="E2110:E2111"/>
    <mergeCell ref="F2110:F2111"/>
    <mergeCell ref="G2010:G2011"/>
    <mergeCell ref="A2060:B2060"/>
    <mergeCell ref="C2060:C2061"/>
    <mergeCell ref="D2060:D2061"/>
    <mergeCell ref="E2060:E2061"/>
    <mergeCell ref="F2060:F2061"/>
    <mergeCell ref="G2060:G2061"/>
    <mergeCell ref="A2010:B2010"/>
    <mergeCell ref="C2010:C2011"/>
    <mergeCell ref="D2010:D2011"/>
    <mergeCell ref="E2010:E2011"/>
    <mergeCell ref="F2010:F2011"/>
    <mergeCell ref="G2310:G2311"/>
    <mergeCell ref="A2360:B2360"/>
    <mergeCell ref="C2360:C2361"/>
    <mergeCell ref="D2360:D2361"/>
    <mergeCell ref="E2360:E2361"/>
    <mergeCell ref="F2360:F2361"/>
    <mergeCell ref="G2360:G2361"/>
    <mergeCell ref="A2310:B2310"/>
    <mergeCell ref="C2310:C2311"/>
    <mergeCell ref="D2310:D2311"/>
    <mergeCell ref="E2310:E2311"/>
    <mergeCell ref="F2310:F2311"/>
    <mergeCell ref="G2210:G2211"/>
    <mergeCell ref="A2260:B2260"/>
    <mergeCell ref="C2260:C2261"/>
    <mergeCell ref="D2260:D2261"/>
    <mergeCell ref="E2260:E2261"/>
    <mergeCell ref="F2260:F2261"/>
    <mergeCell ref="G2260:G2261"/>
    <mergeCell ref="A2210:B2210"/>
    <mergeCell ref="C2210:C2211"/>
    <mergeCell ref="D2210:D2211"/>
    <mergeCell ref="E2210:E2211"/>
    <mergeCell ref="F2210:F2211"/>
    <mergeCell ref="G2510:G2511"/>
    <mergeCell ref="A2560:B2560"/>
    <mergeCell ref="C2560:C2561"/>
    <mergeCell ref="D2560:D2561"/>
    <mergeCell ref="E2560:E2561"/>
    <mergeCell ref="F2560:F2561"/>
    <mergeCell ref="G2560:G2561"/>
    <mergeCell ref="A2510:B2510"/>
    <mergeCell ref="C2510:C2511"/>
    <mergeCell ref="D2510:D2511"/>
    <mergeCell ref="E2510:E2511"/>
    <mergeCell ref="F2510:F2511"/>
    <mergeCell ref="G2410:G2411"/>
    <mergeCell ref="A2460:B2460"/>
    <mergeCell ref="C2460:C2461"/>
    <mergeCell ref="D2460:D2461"/>
    <mergeCell ref="E2460:E2461"/>
    <mergeCell ref="F2460:F2461"/>
    <mergeCell ref="G2460:G2461"/>
    <mergeCell ref="A2410:B2410"/>
    <mergeCell ref="C2410:C2411"/>
    <mergeCell ref="D2410:D2411"/>
    <mergeCell ref="E2410:E2411"/>
    <mergeCell ref="F2410:F2411"/>
    <mergeCell ref="G2710:G2711"/>
    <mergeCell ref="A2760:B2760"/>
    <mergeCell ref="C2760:C2761"/>
    <mergeCell ref="D2760:D2761"/>
    <mergeCell ref="E2760:E2761"/>
    <mergeCell ref="F2760:F2761"/>
    <mergeCell ref="G2760:G2761"/>
    <mergeCell ref="A2710:B2710"/>
    <mergeCell ref="C2710:C2711"/>
    <mergeCell ref="D2710:D2711"/>
    <mergeCell ref="E2710:E2711"/>
    <mergeCell ref="F2710:F2711"/>
    <mergeCell ref="G2610:G2611"/>
    <mergeCell ref="A2660:B2660"/>
    <mergeCell ref="C2660:C2661"/>
    <mergeCell ref="D2660:D2661"/>
    <mergeCell ref="E2660:E2661"/>
    <mergeCell ref="F2660:F2661"/>
    <mergeCell ref="G2660:G2661"/>
    <mergeCell ref="A2610:B2610"/>
    <mergeCell ref="C2610:C2611"/>
    <mergeCell ref="D2610:D2611"/>
    <mergeCell ref="E2610:E2611"/>
    <mergeCell ref="F2610:F2611"/>
    <mergeCell ref="G2910:G2911"/>
    <mergeCell ref="A2960:B2960"/>
    <mergeCell ref="C2960:C2961"/>
    <mergeCell ref="D2960:D2961"/>
    <mergeCell ref="E2960:E2961"/>
    <mergeCell ref="F2960:F2961"/>
    <mergeCell ref="G2960:G2961"/>
    <mergeCell ref="A2910:B2910"/>
    <mergeCell ref="C2910:C2911"/>
    <mergeCell ref="D2910:D2911"/>
    <mergeCell ref="E2910:E2911"/>
    <mergeCell ref="F2910:F2911"/>
    <mergeCell ref="G2810:G2811"/>
    <mergeCell ref="A2860:B2860"/>
    <mergeCell ref="C2860:C2861"/>
    <mergeCell ref="D2860:D2861"/>
    <mergeCell ref="E2860:E2861"/>
    <mergeCell ref="F2860:F2861"/>
    <mergeCell ref="G2860:G2861"/>
    <mergeCell ref="A2810:B2810"/>
    <mergeCell ref="C2810:C2811"/>
    <mergeCell ref="D2810:D2811"/>
    <mergeCell ref="E2810:E2811"/>
    <mergeCell ref="F2810:F2811"/>
    <mergeCell ref="G3110:G3111"/>
    <mergeCell ref="A3160:B3160"/>
    <mergeCell ref="C3160:C3161"/>
    <mergeCell ref="D3160:D3161"/>
    <mergeCell ref="E3160:E3161"/>
    <mergeCell ref="F3160:F3161"/>
    <mergeCell ref="G3160:G3161"/>
    <mergeCell ref="A3110:B3110"/>
    <mergeCell ref="C3110:C3111"/>
    <mergeCell ref="D3110:D3111"/>
    <mergeCell ref="E3110:E3111"/>
    <mergeCell ref="F3110:F3111"/>
    <mergeCell ref="G3010:G3011"/>
    <mergeCell ref="A3060:B3060"/>
    <mergeCell ref="C3060:C3061"/>
    <mergeCell ref="D3060:D3061"/>
    <mergeCell ref="E3060:E3061"/>
    <mergeCell ref="F3060:F3061"/>
    <mergeCell ref="G3060:G3061"/>
    <mergeCell ref="A3010:B3010"/>
    <mergeCell ref="C3010:C3011"/>
    <mergeCell ref="D3010:D3011"/>
    <mergeCell ref="E3010:E3011"/>
    <mergeCell ref="F3010:F3011"/>
    <mergeCell ref="G3310:G3311"/>
    <mergeCell ref="A3360:B3360"/>
    <mergeCell ref="C3360:C3361"/>
    <mergeCell ref="D3360:D3361"/>
    <mergeCell ref="E3360:E3361"/>
    <mergeCell ref="F3360:F3361"/>
    <mergeCell ref="G3360:G3361"/>
    <mergeCell ref="A3310:B3310"/>
    <mergeCell ref="C3310:C3311"/>
    <mergeCell ref="D3310:D3311"/>
    <mergeCell ref="E3310:E3311"/>
    <mergeCell ref="F3310:F3311"/>
    <mergeCell ref="G3210:G3211"/>
    <mergeCell ref="A3260:B3260"/>
    <mergeCell ref="C3260:C3261"/>
    <mergeCell ref="D3260:D3261"/>
    <mergeCell ref="E3260:E3261"/>
    <mergeCell ref="F3260:F3261"/>
    <mergeCell ref="G3260:G3261"/>
    <mergeCell ref="A3210:B3210"/>
    <mergeCell ref="C3210:C3211"/>
    <mergeCell ref="D3210:D3211"/>
    <mergeCell ref="E3210:E3211"/>
    <mergeCell ref="F3210:F3211"/>
    <mergeCell ref="G3510:G3511"/>
    <mergeCell ref="A3560:B3560"/>
    <mergeCell ref="C3560:C3561"/>
    <mergeCell ref="D3560:D3561"/>
    <mergeCell ref="E3560:E3561"/>
    <mergeCell ref="F3560:F3561"/>
    <mergeCell ref="G3560:G3561"/>
    <mergeCell ref="A3510:B3510"/>
    <mergeCell ref="C3510:C3511"/>
    <mergeCell ref="D3510:D3511"/>
    <mergeCell ref="E3510:E3511"/>
    <mergeCell ref="F3510:F3511"/>
    <mergeCell ref="G3410:G3411"/>
    <mergeCell ref="A3460:B3460"/>
    <mergeCell ref="C3460:C3461"/>
    <mergeCell ref="D3460:D3461"/>
    <mergeCell ref="E3460:E3461"/>
    <mergeCell ref="F3460:F3461"/>
    <mergeCell ref="G3460:G3461"/>
    <mergeCell ref="A3410:B3410"/>
    <mergeCell ref="C3410:C3411"/>
    <mergeCell ref="D3410:D3411"/>
    <mergeCell ref="E3410:E3411"/>
    <mergeCell ref="F3410:F3411"/>
    <mergeCell ref="G3710:G3711"/>
    <mergeCell ref="A3760:B3760"/>
    <mergeCell ref="C3760:C3761"/>
    <mergeCell ref="D3760:D3761"/>
    <mergeCell ref="E3760:E3761"/>
    <mergeCell ref="F3760:F3761"/>
    <mergeCell ref="G3760:G3761"/>
    <mergeCell ref="A3710:B3710"/>
    <mergeCell ref="C3710:C3711"/>
    <mergeCell ref="D3710:D3711"/>
    <mergeCell ref="E3710:E3711"/>
    <mergeCell ref="F3710:F3711"/>
    <mergeCell ref="G3610:G3611"/>
    <mergeCell ref="A3660:B3660"/>
    <mergeCell ref="C3660:C3661"/>
    <mergeCell ref="D3660:D3661"/>
    <mergeCell ref="E3660:E3661"/>
    <mergeCell ref="F3660:F3661"/>
    <mergeCell ref="G3660:G3661"/>
    <mergeCell ref="A3610:B3610"/>
    <mergeCell ref="C3610:C3611"/>
    <mergeCell ref="D3610:D3611"/>
    <mergeCell ref="E3610:E3611"/>
    <mergeCell ref="F3610:F3611"/>
    <mergeCell ref="G3910:G3911"/>
    <mergeCell ref="A3960:B3960"/>
    <mergeCell ref="C3960:C3961"/>
    <mergeCell ref="D3960:D3961"/>
    <mergeCell ref="E3960:E3961"/>
    <mergeCell ref="F3960:F3961"/>
    <mergeCell ref="G3960:G3961"/>
    <mergeCell ref="A3910:B3910"/>
    <mergeCell ref="C3910:C3911"/>
    <mergeCell ref="D3910:D3911"/>
    <mergeCell ref="E3910:E3911"/>
    <mergeCell ref="F3910:F3911"/>
    <mergeCell ref="G3810:G3811"/>
    <mergeCell ref="A3860:B3860"/>
    <mergeCell ref="C3860:C3861"/>
    <mergeCell ref="D3860:D3861"/>
    <mergeCell ref="E3860:E3861"/>
    <mergeCell ref="F3860:F3861"/>
    <mergeCell ref="G3860:G3861"/>
    <mergeCell ref="A3810:B3810"/>
    <mergeCell ref="C3810:C3811"/>
    <mergeCell ref="D3810:D3811"/>
    <mergeCell ref="E3810:E3811"/>
    <mergeCell ref="F3810:F3811"/>
    <mergeCell ref="G4110:G4111"/>
    <mergeCell ref="A4160:B4160"/>
    <mergeCell ref="C4160:C4161"/>
    <mergeCell ref="D4160:D4161"/>
    <mergeCell ref="E4160:E4161"/>
    <mergeCell ref="F4160:F4161"/>
    <mergeCell ref="G4160:G4161"/>
    <mergeCell ref="A4110:B4110"/>
    <mergeCell ref="C4110:C4111"/>
    <mergeCell ref="D4110:D4111"/>
    <mergeCell ref="E4110:E4111"/>
    <mergeCell ref="F4110:F4111"/>
    <mergeCell ref="G4010:G4011"/>
    <mergeCell ref="A4060:B4060"/>
    <mergeCell ref="C4060:C4061"/>
    <mergeCell ref="D4060:D4061"/>
    <mergeCell ref="E4060:E4061"/>
    <mergeCell ref="F4060:F4061"/>
    <mergeCell ref="G4060:G4061"/>
    <mergeCell ref="A4010:B4010"/>
    <mergeCell ref="C4010:C4011"/>
    <mergeCell ref="D4010:D4011"/>
    <mergeCell ref="E4010:E4011"/>
    <mergeCell ref="F4010:F4011"/>
    <mergeCell ref="G4310:G4311"/>
    <mergeCell ref="A4360:B4360"/>
    <mergeCell ref="C4360:C4361"/>
    <mergeCell ref="D4360:D4361"/>
    <mergeCell ref="E4360:E4361"/>
    <mergeCell ref="F4360:F4361"/>
    <mergeCell ref="G4360:G4361"/>
    <mergeCell ref="A4310:B4310"/>
    <mergeCell ref="C4310:C4311"/>
    <mergeCell ref="D4310:D4311"/>
    <mergeCell ref="E4310:E4311"/>
    <mergeCell ref="F4310:F4311"/>
    <mergeCell ref="G4210:G4211"/>
    <mergeCell ref="A4260:B4260"/>
    <mergeCell ref="C4260:C4261"/>
    <mergeCell ref="D4260:D4261"/>
    <mergeCell ref="E4260:E4261"/>
    <mergeCell ref="F4260:F4261"/>
    <mergeCell ref="G4260:G4261"/>
    <mergeCell ref="A4210:B4210"/>
    <mergeCell ref="C4210:C4211"/>
    <mergeCell ref="D4210:D4211"/>
    <mergeCell ref="E4210:E4211"/>
    <mergeCell ref="F4210:F4211"/>
    <mergeCell ref="G4510:G4511"/>
    <mergeCell ref="A4560:B4560"/>
    <mergeCell ref="C4560:C4561"/>
    <mergeCell ref="D4560:D4561"/>
    <mergeCell ref="E4560:E4561"/>
    <mergeCell ref="F4560:F4561"/>
    <mergeCell ref="G4560:G4561"/>
    <mergeCell ref="A4510:B4510"/>
    <mergeCell ref="C4510:C4511"/>
    <mergeCell ref="D4510:D4511"/>
    <mergeCell ref="E4510:E4511"/>
    <mergeCell ref="F4510:F4511"/>
    <mergeCell ref="G4410:G4411"/>
    <mergeCell ref="A4460:B4460"/>
    <mergeCell ref="C4460:C4461"/>
    <mergeCell ref="D4460:D4461"/>
    <mergeCell ref="E4460:E4461"/>
    <mergeCell ref="F4460:F4461"/>
    <mergeCell ref="G4460:G4461"/>
    <mergeCell ref="A4410:B4410"/>
    <mergeCell ref="C4410:C4411"/>
    <mergeCell ref="D4410:D4411"/>
    <mergeCell ref="E4410:E4411"/>
    <mergeCell ref="F4410:F4411"/>
    <mergeCell ref="G4710:G4711"/>
    <mergeCell ref="A4760:B4760"/>
    <mergeCell ref="C4760:C4761"/>
    <mergeCell ref="D4760:D4761"/>
    <mergeCell ref="E4760:E4761"/>
    <mergeCell ref="F4760:F4761"/>
    <mergeCell ref="G4760:G4761"/>
    <mergeCell ref="A4710:B4710"/>
    <mergeCell ref="C4710:C4711"/>
    <mergeCell ref="D4710:D4711"/>
    <mergeCell ref="E4710:E4711"/>
    <mergeCell ref="F4710:F4711"/>
    <mergeCell ref="G4610:G4611"/>
    <mergeCell ref="A4660:B4660"/>
    <mergeCell ref="C4660:C4661"/>
    <mergeCell ref="D4660:D4661"/>
    <mergeCell ref="E4660:E4661"/>
    <mergeCell ref="F4660:F4661"/>
    <mergeCell ref="G4660:G4661"/>
    <mergeCell ref="A4610:B4610"/>
    <mergeCell ref="C4610:C4611"/>
    <mergeCell ref="D4610:D4611"/>
    <mergeCell ref="E4610:E4611"/>
    <mergeCell ref="F4610:F4611"/>
    <mergeCell ref="G4910:G4911"/>
    <mergeCell ref="A4960:B4960"/>
    <mergeCell ref="C4960:C4961"/>
    <mergeCell ref="D4960:D4961"/>
    <mergeCell ref="E4960:E4961"/>
    <mergeCell ref="F4960:F4961"/>
    <mergeCell ref="G4960:G4961"/>
    <mergeCell ref="A4910:B4910"/>
    <mergeCell ref="C4910:C4911"/>
    <mergeCell ref="D4910:D4911"/>
    <mergeCell ref="E4910:E4911"/>
    <mergeCell ref="F4910:F4911"/>
    <mergeCell ref="G4810:G4811"/>
    <mergeCell ref="A4860:B4860"/>
    <mergeCell ref="C4860:C4861"/>
    <mergeCell ref="D4860:D4861"/>
    <mergeCell ref="E4860:E4861"/>
    <mergeCell ref="F4860:F4861"/>
    <mergeCell ref="G4860:G4861"/>
    <mergeCell ref="A4810:B4810"/>
    <mergeCell ref="C4810:C4811"/>
    <mergeCell ref="D4810:D4811"/>
    <mergeCell ref="E4810:E4811"/>
    <mergeCell ref="F4810:F4811"/>
    <mergeCell ref="G5110:G5111"/>
    <mergeCell ref="A5160:B5160"/>
    <mergeCell ref="C5160:C5161"/>
    <mergeCell ref="D5160:D5161"/>
    <mergeCell ref="E5160:E5161"/>
    <mergeCell ref="F5160:F5161"/>
    <mergeCell ref="G5160:G5161"/>
    <mergeCell ref="A5110:B5110"/>
    <mergeCell ref="C5110:C5111"/>
    <mergeCell ref="D5110:D5111"/>
    <mergeCell ref="E5110:E5111"/>
    <mergeCell ref="F5110:F5111"/>
    <mergeCell ref="G5010:G5011"/>
    <mergeCell ref="A5060:B5060"/>
    <mergeCell ref="C5060:C5061"/>
    <mergeCell ref="D5060:D5061"/>
    <mergeCell ref="E5060:E5061"/>
    <mergeCell ref="F5060:F5061"/>
    <mergeCell ref="G5060:G5061"/>
    <mergeCell ref="A5010:B5010"/>
    <mergeCell ref="C5010:C5011"/>
    <mergeCell ref="D5010:D5011"/>
    <mergeCell ref="E5010:E5011"/>
    <mergeCell ref="F5010:F5011"/>
    <mergeCell ref="G5310:G5311"/>
    <mergeCell ref="A5360:B5360"/>
    <mergeCell ref="C5360:C5361"/>
    <mergeCell ref="D5360:D5361"/>
    <mergeCell ref="E5360:E5361"/>
    <mergeCell ref="F5360:F5361"/>
    <mergeCell ref="G5360:G5361"/>
    <mergeCell ref="A5310:B5310"/>
    <mergeCell ref="C5310:C5311"/>
    <mergeCell ref="D5310:D5311"/>
    <mergeCell ref="E5310:E5311"/>
    <mergeCell ref="F5310:F5311"/>
    <mergeCell ref="G5210:G5211"/>
    <mergeCell ref="A5260:B5260"/>
    <mergeCell ref="C5260:C5261"/>
    <mergeCell ref="D5260:D5261"/>
    <mergeCell ref="E5260:E5261"/>
    <mergeCell ref="F5260:F5261"/>
    <mergeCell ref="G5260:G5261"/>
    <mergeCell ref="A5210:B5210"/>
    <mergeCell ref="C5210:C5211"/>
    <mergeCell ref="D5210:D5211"/>
    <mergeCell ref="E5210:E5211"/>
    <mergeCell ref="F5210:F5211"/>
    <mergeCell ref="G5510:G5511"/>
    <mergeCell ref="A5560:B5560"/>
    <mergeCell ref="C5560:C5561"/>
    <mergeCell ref="D5560:D5561"/>
    <mergeCell ref="E5560:E5561"/>
    <mergeCell ref="F5560:F5561"/>
    <mergeCell ref="G5560:G5561"/>
    <mergeCell ref="A5510:B5510"/>
    <mergeCell ref="C5510:C5511"/>
    <mergeCell ref="D5510:D5511"/>
    <mergeCell ref="E5510:E5511"/>
    <mergeCell ref="F5510:F5511"/>
    <mergeCell ref="G5410:G5411"/>
    <mergeCell ref="A5460:B5460"/>
    <mergeCell ref="C5460:C5461"/>
    <mergeCell ref="D5460:D5461"/>
    <mergeCell ref="E5460:E5461"/>
    <mergeCell ref="F5460:F5461"/>
    <mergeCell ref="G5460:G5461"/>
    <mergeCell ref="A5410:B5410"/>
    <mergeCell ref="C5410:C5411"/>
    <mergeCell ref="D5410:D5411"/>
    <mergeCell ref="E5410:E5411"/>
    <mergeCell ref="F5410:F5411"/>
    <mergeCell ref="G5710:G5711"/>
    <mergeCell ref="A5760:B5760"/>
    <mergeCell ref="C5760:C5761"/>
    <mergeCell ref="D5760:D5761"/>
    <mergeCell ref="E5760:E5761"/>
    <mergeCell ref="F5760:F5761"/>
    <mergeCell ref="G5760:G5761"/>
    <mergeCell ref="A5710:B5710"/>
    <mergeCell ref="C5710:C5711"/>
    <mergeCell ref="D5710:D5711"/>
    <mergeCell ref="E5710:E5711"/>
    <mergeCell ref="F5710:F5711"/>
    <mergeCell ref="G5610:G5611"/>
    <mergeCell ref="A5660:B5660"/>
    <mergeCell ref="C5660:C5661"/>
    <mergeCell ref="D5660:D5661"/>
    <mergeCell ref="E5660:E5661"/>
    <mergeCell ref="F5660:F5661"/>
    <mergeCell ref="G5660:G5661"/>
    <mergeCell ref="A5610:B5610"/>
    <mergeCell ref="C5610:C5611"/>
    <mergeCell ref="D5610:D5611"/>
    <mergeCell ref="E5610:E5611"/>
    <mergeCell ref="F5610:F5611"/>
    <mergeCell ref="G5910:G5911"/>
    <mergeCell ref="A5960:B5960"/>
    <mergeCell ref="C5960:C5961"/>
    <mergeCell ref="D5960:D5961"/>
    <mergeCell ref="E5960:E5961"/>
    <mergeCell ref="F5960:F5961"/>
    <mergeCell ref="G5960:G5961"/>
    <mergeCell ref="A5910:B5910"/>
    <mergeCell ref="C5910:C5911"/>
    <mergeCell ref="D5910:D5911"/>
    <mergeCell ref="E5910:E5911"/>
    <mergeCell ref="F5910:F5911"/>
    <mergeCell ref="G5810:G5811"/>
    <mergeCell ref="A5860:B5860"/>
    <mergeCell ref="C5860:C5861"/>
    <mergeCell ref="D5860:D5861"/>
    <mergeCell ref="E5860:E5861"/>
    <mergeCell ref="F5860:F5861"/>
    <mergeCell ref="G5860:G5861"/>
    <mergeCell ref="A5810:B5810"/>
    <mergeCell ref="C5810:C5811"/>
    <mergeCell ref="D5810:D5811"/>
    <mergeCell ref="E5810:E5811"/>
    <mergeCell ref="F5810:F5811"/>
    <mergeCell ref="G6110:G6111"/>
    <mergeCell ref="A6160:B6160"/>
    <mergeCell ref="C6160:C6161"/>
    <mergeCell ref="D6160:D6161"/>
    <mergeCell ref="E6160:E6161"/>
    <mergeCell ref="F6160:F6161"/>
    <mergeCell ref="G6160:G6161"/>
    <mergeCell ref="A6110:B6110"/>
    <mergeCell ref="C6110:C6111"/>
    <mergeCell ref="D6110:D6111"/>
    <mergeCell ref="E6110:E6111"/>
    <mergeCell ref="F6110:F6111"/>
    <mergeCell ref="G6010:G6011"/>
    <mergeCell ref="A6060:B6060"/>
    <mergeCell ref="C6060:C6061"/>
    <mergeCell ref="D6060:D6061"/>
    <mergeCell ref="E6060:E6061"/>
    <mergeCell ref="F6060:F6061"/>
    <mergeCell ref="G6060:G6061"/>
    <mergeCell ref="A6010:B6010"/>
    <mergeCell ref="C6010:C6011"/>
    <mergeCell ref="D6010:D6011"/>
    <mergeCell ref="E6010:E6011"/>
    <mergeCell ref="F6010:F6011"/>
  </mergeCells>
  <pageMargins left="1.1811023622047245" right="0.78740157480314965" top="1.1811023622047245" bottom="0.78740157480314965" header="0.39370078740157483" footer="0.39370078740157483"/>
  <pageSetup paperSize="9" scale="48" fitToHeight="100" orientation="portrait" r:id="rId1"/>
  <headerFooter>
    <oddHeader>&amp;L&amp;G</oddHeader>
  </headerFooter>
  <ignoredErrors>
    <ignoredError sqref="A38:B46 A31:A35 A13:B25 A12 A29:A30 A28"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014"/>
  <sheetViews>
    <sheetView showGridLines="0" showZeros="0" topLeftCell="A4" zoomScale="60" zoomScaleNormal="60" zoomScaleSheetLayoutView="90" workbookViewId="0">
      <selection activeCell="H8" sqref="H8"/>
    </sheetView>
  </sheetViews>
  <sheetFormatPr baseColWidth="10" defaultColWidth="11.42578125" defaultRowHeight="12.75" x14ac:dyDescent="0.2"/>
  <cols>
    <col min="1" max="1" width="8.7109375" style="175" customWidth="1"/>
    <col min="2" max="3" width="30.7109375" style="175" customWidth="1"/>
    <col min="4" max="4" width="6.7109375" style="175" customWidth="1"/>
    <col min="5" max="5" width="10.7109375" style="175" customWidth="1"/>
    <col min="6" max="7" width="17.7109375" style="175" customWidth="1"/>
    <col min="8" max="8" width="22.7109375" style="175" customWidth="1"/>
    <col min="9" max="9" width="14.7109375" style="175" customWidth="1"/>
    <col min="10" max="16384" width="11.42578125" style="175"/>
  </cols>
  <sheetData>
    <row r="1" spans="1:9" s="162" customFormat="1" ht="20.100000000000001" customHeight="1" x14ac:dyDescent="0.2">
      <c r="A1" s="161" t="s">
        <v>11</v>
      </c>
      <c r="B1" s="161"/>
      <c r="C1" s="161" t="str">
        <f>Comitente</f>
        <v>DIRECCION PROVINCIAL REDES DE GAS</v>
      </c>
      <c r="D1" s="161"/>
      <c r="E1" s="161"/>
      <c r="F1" s="161"/>
      <c r="G1" s="161"/>
      <c r="I1" s="163"/>
    </row>
    <row r="2" spans="1:9" s="165" customFormat="1" ht="34.5" customHeight="1" x14ac:dyDescent="0.2">
      <c r="A2" s="164" t="s">
        <v>12</v>
      </c>
      <c r="B2" s="164"/>
      <c r="C2" s="395" t="str">
        <f>Obra</f>
        <v>“SERVICIO de MANTENIMIENTO de las INSTALACIONES de GAS en los ESTABLECIMIENTOS EDUCATIVOS”</v>
      </c>
      <c r="D2" s="395"/>
      <c r="E2" s="395"/>
      <c r="F2" s="395"/>
      <c r="G2" s="395"/>
      <c r="H2" s="395"/>
      <c r="I2" s="395"/>
    </row>
    <row r="3" spans="1:9" s="165" customFormat="1" ht="20.100000000000001" customHeight="1" x14ac:dyDescent="0.2">
      <c r="A3" s="164" t="s">
        <v>16</v>
      </c>
      <c r="B3" s="164"/>
      <c r="C3" s="166" t="str">
        <f>Ubicación</f>
        <v>DEPARTAMENTO JACHAL A</v>
      </c>
      <c r="D3" s="166"/>
      <c r="E3" s="166"/>
      <c r="F3" s="166"/>
      <c r="G3" s="166"/>
      <c r="I3" s="166"/>
    </row>
    <row r="4" spans="1:9" s="165" customFormat="1" ht="20.100000000000001" customHeight="1" x14ac:dyDescent="0.2">
      <c r="A4" s="164" t="s">
        <v>1250</v>
      </c>
      <c r="B4" s="167"/>
      <c r="C4" s="168">
        <f>Licitación_N°</f>
        <v>0</v>
      </c>
    </row>
    <row r="5" spans="1:9" s="165" customFormat="1" ht="20.100000000000001" customHeight="1" x14ac:dyDescent="0.2">
      <c r="A5" s="164" t="s">
        <v>36</v>
      </c>
      <c r="B5" s="167"/>
      <c r="C5" s="169">
        <f>Expediente_N°</f>
        <v>0</v>
      </c>
    </row>
    <row r="6" spans="1:9" s="165" customFormat="1" ht="20.100000000000001" customHeight="1" x14ac:dyDescent="0.2">
      <c r="A6" s="164" t="s">
        <v>18</v>
      </c>
      <c r="B6" s="167"/>
      <c r="C6" s="170">
        <f>P_Oficial</f>
        <v>2333250</v>
      </c>
    </row>
    <row r="7" spans="1:9" s="165" customFormat="1" ht="20.100000000000001" customHeight="1" x14ac:dyDescent="0.2">
      <c r="A7" s="164" t="s">
        <v>989</v>
      </c>
      <c r="B7" s="167"/>
      <c r="C7" s="171">
        <f>Anticipo_Financiero</f>
        <v>0</v>
      </c>
    </row>
    <row r="8" spans="1:9" s="165" customFormat="1" ht="20.100000000000001" customHeight="1" x14ac:dyDescent="0.2">
      <c r="A8" s="164" t="s">
        <v>1249</v>
      </c>
      <c r="B8" s="167"/>
      <c r="C8" s="172">
        <f>Fecha_Base</f>
        <v>0</v>
      </c>
    </row>
    <row r="9" spans="1:9" s="165" customFormat="1" ht="20.100000000000001" customHeight="1" x14ac:dyDescent="0.2">
      <c r="A9" s="164" t="s">
        <v>17</v>
      </c>
      <c r="B9" s="167"/>
      <c r="C9" s="173" t="str">
        <f>Plazo_Obra</f>
        <v>30 dias</v>
      </c>
    </row>
    <row r="10" spans="1:9" s="165" customFormat="1" ht="20.100000000000001" customHeight="1" x14ac:dyDescent="0.2">
      <c r="A10" s="164" t="s">
        <v>13</v>
      </c>
      <c r="B10" s="167"/>
      <c r="C10" s="164">
        <f>Contratista</f>
        <v>0</v>
      </c>
    </row>
    <row r="11" spans="1:9" s="165" customFormat="1" ht="20.100000000000001" customHeight="1" x14ac:dyDescent="0.2">
      <c r="A11" s="164" t="s">
        <v>47</v>
      </c>
      <c r="B11" s="167"/>
      <c r="C11" s="174">
        <f>Monto_Oferta</f>
        <v>0</v>
      </c>
    </row>
    <row r="12" spans="1:9" ht="20.100000000000001" customHeight="1" x14ac:dyDescent="0.2"/>
    <row r="13" spans="1:9" ht="20.100000000000001" customHeight="1" x14ac:dyDescent="0.2">
      <c r="A13" s="176" t="s">
        <v>46</v>
      </c>
      <c r="B13" s="177"/>
      <c r="C13" s="177"/>
      <c r="D13" s="177"/>
      <c r="E13" s="177"/>
      <c r="F13" s="177"/>
      <c r="G13" s="177"/>
      <c r="H13" s="178"/>
      <c r="I13" s="179"/>
    </row>
    <row r="14" spans="1:9" ht="20.100000000000001" customHeight="1" x14ac:dyDescent="0.2"/>
    <row r="15" spans="1:9" ht="20.100000000000001" customHeight="1" x14ac:dyDescent="0.2">
      <c r="A15" s="400" t="s">
        <v>990</v>
      </c>
      <c r="B15" s="402" t="s">
        <v>0</v>
      </c>
      <c r="C15" s="403"/>
      <c r="D15" s="400" t="s">
        <v>1</v>
      </c>
      <c r="E15" s="400" t="s">
        <v>2</v>
      </c>
      <c r="F15" s="399" t="s">
        <v>1030</v>
      </c>
      <c r="G15" s="399" t="s">
        <v>1031</v>
      </c>
      <c r="H15" s="399" t="s">
        <v>1009</v>
      </c>
      <c r="I15" s="400" t="s">
        <v>14</v>
      </c>
    </row>
    <row r="16" spans="1:9" ht="20.100000000000001" customHeight="1" x14ac:dyDescent="0.2">
      <c r="A16" s="401"/>
      <c r="B16" s="404"/>
      <c r="C16" s="405"/>
      <c r="D16" s="401"/>
      <c r="E16" s="401"/>
      <c r="F16" s="399"/>
      <c r="G16" s="399"/>
      <c r="H16" s="399"/>
      <c r="I16" s="401"/>
    </row>
    <row r="17" spans="1:9" ht="20.100000000000001" customHeight="1" x14ac:dyDescent="0.2">
      <c r="A17" s="86"/>
      <c r="B17" s="149"/>
      <c r="C17" s="149"/>
      <c r="D17" s="86"/>
      <c r="E17" s="86"/>
      <c r="F17" s="149"/>
      <c r="G17" s="149"/>
      <c r="I17" s="180"/>
    </row>
    <row r="18" spans="1:9" ht="24.95" customHeight="1" x14ac:dyDescent="0.2">
      <c r="A18" s="159">
        <f>Datos!B26</f>
        <v>1</v>
      </c>
      <c r="B18" s="396" t="str">
        <f t="shared" ref="B18" si="0">IFERROR(VLOOKUP(A18,Tabla_Datos,2,FALSE),"")</f>
        <v>Escuela Esteban Gascon</v>
      </c>
      <c r="C18" s="397"/>
      <c r="D18" s="181" t="str">
        <f>IFERROR(VLOOKUP(A19,Tabla_Datos,3,FALSE),"")</f>
        <v>1</v>
      </c>
      <c r="E18" s="182" t="str">
        <f>+Datos!D27</f>
        <v>1</v>
      </c>
      <c r="F18" s="183">
        <f t="shared" ref="F18" si="1">IFERROR(VLOOKUP(A18,Tabla_Analisis_Precio,7,FALSE),0)</f>
        <v>0</v>
      </c>
      <c r="G18" s="140">
        <f t="shared" ref="G18" si="2">ROUND(PrecioUnitario(F18,Costo_Financiero,Gasto_Generales_Porcentaje,Beneficio,Ingresos_Brutos,IVA),2)</f>
        <v>0</v>
      </c>
      <c r="H18" s="140">
        <f>ROUND(E18*G18,2)</f>
        <v>0</v>
      </c>
      <c r="I18" s="184">
        <f t="shared" ref="I18" si="3">IFERROR(H18/Monto_Oferta,0)</f>
        <v>0</v>
      </c>
    </row>
    <row r="19" spans="1:9" ht="24.95" customHeight="1" x14ac:dyDescent="0.2">
      <c r="A19" s="159">
        <f>Datos!B27</f>
        <v>2</v>
      </c>
      <c r="B19" s="396" t="str">
        <f t="shared" ref="B19:B21" si="4">IFERROR(VLOOKUP(A19,Tabla_Datos,2,FALSE),"")</f>
        <v>Escuela Matías Zapiola – Niquivil</v>
      </c>
      <c r="C19" s="397"/>
      <c r="D19" s="181" t="str">
        <f>IFERROR(VLOOKUP(A20,Tabla_Datos,3,FALSE),"")</f>
        <v>1</v>
      </c>
      <c r="E19" s="182" t="str">
        <f>+Datos!D28</f>
        <v>1</v>
      </c>
      <c r="F19" s="183">
        <f t="shared" ref="F19:F21" si="5">IFERROR(VLOOKUP(A19,Tabla_Analisis_Precio,7,FALSE),0)</f>
        <v>0</v>
      </c>
      <c r="G19" s="140">
        <f t="shared" ref="G19:G21" si="6">ROUND(PrecioUnitario(F19,Costo_Financiero,Gasto_Generales_Porcentaje,Beneficio,Ingresos_Brutos,IVA),2)</f>
        <v>0</v>
      </c>
      <c r="H19" s="140">
        <f t="shared" ref="H19:H34" si="7">ROUND(E19*G19,2)</f>
        <v>0</v>
      </c>
      <c r="I19" s="184">
        <f t="shared" ref="I19:I21" si="8">IFERROR(H19/Monto_Oferta,0)</f>
        <v>0</v>
      </c>
    </row>
    <row r="20" spans="1:9" ht="24.95" customHeight="1" x14ac:dyDescent="0.2">
      <c r="A20" s="159">
        <f>Datos!B28</f>
        <v>3</v>
      </c>
      <c r="B20" s="396" t="str">
        <f t="shared" si="4"/>
        <v xml:space="preserve"> Escuela Monseñor Tomas Cruz – Jardín Kahue</v>
      </c>
      <c r="C20" s="397"/>
      <c r="D20" s="181" t="str">
        <f t="shared" ref="D20:D21" si="9">IFERROR(VLOOKUP(A20,Tabla_Datos,3,FALSE),"")</f>
        <v>1</v>
      </c>
      <c r="E20" s="182" t="str">
        <f>+Datos!D28</f>
        <v>1</v>
      </c>
      <c r="F20" s="183">
        <f t="shared" si="5"/>
        <v>0</v>
      </c>
      <c r="G20" s="140">
        <f t="shared" si="6"/>
        <v>0</v>
      </c>
      <c r="H20" s="140">
        <f t="shared" si="7"/>
        <v>0</v>
      </c>
      <c r="I20" s="184">
        <f t="shared" si="8"/>
        <v>0</v>
      </c>
    </row>
    <row r="21" spans="1:9" ht="24.95" customHeight="1" x14ac:dyDescent="0.2">
      <c r="A21" s="159">
        <f>Datos!B29</f>
        <v>4</v>
      </c>
      <c r="B21" s="396" t="str">
        <f t="shared" si="4"/>
        <v xml:space="preserve"> Escuela Juan de Echegaray – Jardín Burbujita</v>
      </c>
      <c r="C21" s="397"/>
      <c r="D21" s="181" t="str">
        <f t="shared" si="9"/>
        <v>1</v>
      </c>
      <c r="E21" s="182" t="str">
        <f>+Datos!D29</f>
        <v>1</v>
      </c>
      <c r="F21" s="183">
        <f t="shared" si="5"/>
        <v>0</v>
      </c>
      <c r="G21" s="140">
        <f t="shared" si="6"/>
        <v>0</v>
      </c>
      <c r="H21" s="140">
        <f t="shared" si="7"/>
        <v>0</v>
      </c>
      <c r="I21" s="184">
        <f t="shared" si="8"/>
        <v>0</v>
      </c>
    </row>
    <row r="22" spans="1:9" ht="24.95" customHeight="1" x14ac:dyDescent="0.2">
      <c r="A22" s="159">
        <f>Datos!B30</f>
        <v>5</v>
      </c>
      <c r="B22" s="396" t="str">
        <f t="shared" ref="B22:B34" si="10">IFERROR(VLOOKUP(A22,Tabla_Datos,2,FALSE),"")</f>
        <v xml:space="preserve"> Escuela Juan M. de Pueyrrerdon </v>
      </c>
      <c r="C22" s="397"/>
      <c r="D22" s="181" t="str">
        <f t="shared" ref="D22:D34" si="11">IFERROR(VLOOKUP(A22,Tabla_Datos,3,FALSE),"")</f>
        <v>1</v>
      </c>
      <c r="E22" s="182" t="str">
        <f>+Datos!D30</f>
        <v>1</v>
      </c>
      <c r="F22" s="183">
        <f t="shared" ref="F22:F34" si="12">IFERROR(VLOOKUP(A22,Tabla_Analisis_Precio,7,FALSE),0)</f>
        <v>0</v>
      </c>
      <c r="G22" s="140">
        <f t="shared" ref="G22:G34" si="13">ROUND(PrecioUnitario(F22,Costo_Financiero,Gasto_Generales_Porcentaje,Beneficio,Ingresos_Brutos,IVA),2)</f>
        <v>0</v>
      </c>
      <c r="H22" s="140">
        <f t="shared" si="7"/>
        <v>0</v>
      </c>
      <c r="I22" s="184">
        <f t="shared" ref="I22:I34" si="14">IFERROR(H22/Monto_Oferta,0)</f>
        <v>0</v>
      </c>
    </row>
    <row r="23" spans="1:9" ht="24.95" customHeight="1" x14ac:dyDescent="0.2">
      <c r="A23" s="159">
        <f>Datos!B31</f>
        <v>6</v>
      </c>
      <c r="B23" s="396" t="str">
        <f t="shared" si="10"/>
        <v xml:space="preserve"> Escuela Abejitas de Santa Rita</v>
      </c>
      <c r="C23" s="397"/>
      <c r="D23" s="181" t="str">
        <f t="shared" si="11"/>
        <v>1</v>
      </c>
      <c r="E23" s="182" t="str">
        <f>+Datos!D31</f>
        <v>1</v>
      </c>
      <c r="F23" s="183">
        <f t="shared" si="12"/>
        <v>0</v>
      </c>
      <c r="G23" s="140">
        <f t="shared" si="13"/>
        <v>0</v>
      </c>
      <c r="H23" s="140">
        <f t="shared" si="7"/>
        <v>0</v>
      </c>
      <c r="I23" s="184">
        <f t="shared" si="14"/>
        <v>0</v>
      </c>
    </row>
    <row r="24" spans="1:9" ht="24.95" customHeight="1" x14ac:dyDescent="0.2">
      <c r="A24" s="159">
        <f>Datos!B32</f>
        <v>7</v>
      </c>
      <c r="B24" s="396" t="str">
        <f t="shared" si="10"/>
        <v xml:space="preserve"> Escuela EPET Nº 1</v>
      </c>
      <c r="C24" s="397"/>
      <c r="D24" s="181" t="str">
        <f t="shared" si="11"/>
        <v>1</v>
      </c>
      <c r="E24" s="182" t="str">
        <f>+Datos!D32</f>
        <v>1</v>
      </c>
      <c r="F24" s="183">
        <f t="shared" si="12"/>
        <v>0</v>
      </c>
      <c r="G24" s="140">
        <f t="shared" si="13"/>
        <v>0</v>
      </c>
      <c r="H24" s="140">
        <f t="shared" si="7"/>
        <v>0</v>
      </c>
      <c r="I24" s="184">
        <f t="shared" si="14"/>
        <v>0</v>
      </c>
    </row>
    <row r="25" spans="1:9" ht="24.95" customHeight="1" x14ac:dyDescent="0.2">
      <c r="A25" s="159">
        <f>Datos!B33</f>
        <v>8</v>
      </c>
      <c r="B25" s="396" t="str">
        <f t="shared" si="10"/>
        <v xml:space="preserve"> Escuela Fronteras Argentina - Dojorti</v>
      </c>
      <c r="C25" s="397"/>
      <c r="D25" s="181" t="str">
        <f t="shared" si="11"/>
        <v>1</v>
      </c>
      <c r="E25" s="182" t="str">
        <f>+Datos!D33</f>
        <v>1</v>
      </c>
      <c r="F25" s="183">
        <f t="shared" si="12"/>
        <v>0</v>
      </c>
      <c r="G25" s="140">
        <f t="shared" si="13"/>
        <v>0</v>
      </c>
      <c r="H25" s="140">
        <f t="shared" si="7"/>
        <v>0</v>
      </c>
      <c r="I25" s="184">
        <f t="shared" si="14"/>
        <v>0</v>
      </c>
    </row>
    <row r="26" spans="1:9" ht="24.95" customHeight="1" x14ac:dyDescent="0.2">
      <c r="A26" s="159">
        <f>Datos!B34</f>
        <v>9</v>
      </c>
      <c r="B26" s="396" t="str">
        <f t="shared" si="10"/>
        <v>Escuela General San Martín de Capacitación Laboral Gregoria Matorras</v>
      </c>
      <c r="C26" s="397"/>
      <c r="D26" s="181" t="str">
        <f t="shared" si="11"/>
        <v>1</v>
      </c>
      <c r="E26" s="182" t="str">
        <f>+Datos!D34</f>
        <v>1</v>
      </c>
      <c r="F26" s="183">
        <f t="shared" si="12"/>
        <v>0</v>
      </c>
      <c r="G26" s="140">
        <f t="shared" si="13"/>
        <v>0</v>
      </c>
      <c r="H26" s="140">
        <f t="shared" si="7"/>
        <v>0</v>
      </c>
      <c r="I26" s="184">
        <f t="shared" si="14"/>
        <v>0</v>
      </c>
    </row>
    <row r="27" spans="1:9" ht="24.95" customHeight="1" x14ac:dyDescent="0.2">
      <c r="A27" s="159">
        <f>Datos!B35</f>
        <v>10</v>
      </c>
      <c r="B27" s="396" t="str">
        <f t="shared" si="10"/>
        <v>Escuela Fray Justo Santa María de Oro</v>
      </c>
      <c r="C27" s="397"/>
      <c r="D27" s="181" t="str">
        <f t="shared" si="11"/>
        <v>1</v>
      </c>
      <c r="E27" s="182" t="str">
        <f>+Datos!D35</f>
        <v>1</v>
      </c>
      <c r="F27" s="183">
        <f t="shared" si="12"/>
        <v>0</v>
      </c>
      <c r="G27" s="140">
        <f t="shared" si="13"/>
        <v>0</v>
      </c>
      <c r="H27" s="140">
        <f t="shared" si="7"/>
        <v>0</v>
      </c>
      <c r="I27" s="184">
        <f t="shared" si="14"/>
        <v>0</v>
      </c>
    </row>
    <row r="28" spans="1:9" ht="24.95" customHeight="1" x14ac:dyDescent="0.2">
      <c r="A28" s="159">
        <f>Datos!B36</f>
        <v>11</v>
      </c>
      <c r="B28" s="396" t="str">
        <f t="shared" si="10"/>
        <v>Escuela Antonio Quaranta</v>
      </c>
      <c r="C28" s="397"/>
      <c r="D28" s="181" t="str">
        <f t="shared" si="11"/>
        <v>1</v>
      </c>
      <c r="E28" s="182" t="str">
        <f>+Datos!D36</f>
        <v>1</v>
      </c>
      <c r="F28" s="183">
        <f t="shared" si="12"/>
        <v>0</v>
      </c>
      <c r="G28" s="140">
        <f t="shared" si="13"/>
        <v>0</v>
      </c>
      <c r="H28" s="140">
        <f t="shared" si="7"/>
        <v>0</v>
      </c>
      <c r="I28" s="184">
        <f t="shared" si="14"/>
        <v>0</v>
      </c>
    </row>
    <row r="29" spans="1:9" ht="24.95" customHeight="1" x14ac:dyDescent="0.2">
      <c r="A29" s="159">
        <f>Datos!B37</f>
        <v>12</v>
      </c>
      <c r="B29" s="396" t="str">
        <f t="shared" si="10"/>
        <v>Escuela Provincia de la Pampa</v>
      </c>
      <c r="C29" s="397"/>
      <c r="D29" s="181" t="str">
        <f t="shared" si="11"/>
        <v>1</v>
      </c>
      <c r="E29" s="182" t="str">
        <f>+Datos!D37</f>
        <v>1</v>
      </c>
      <c r="F29" s="183">
        <f t="shared" si="12"/>
        <v>0</v>
      </c>
      <c r="G29" s="140">
        <f t="shared" si="13"/>
        <v>0</v>
      </c>
      <c r="H29" s="140">
        <f t="shared" si="7"/>
        <v>0</v>
      </c>
      <c r="I29" s="184">
        <f t="shared" si="14"/>
        <v>0</v>
      </c>
    </row>
    <row r="30" spans="1:9" ht="24.95" customHeight="1" x14ac:dyDescent="0.2">
      <c r="A30" s="159">
        <f>Datos!B38</f>
        <v>13</v>
      </c>
      <c r="B30" s="396" t="str">
        <f t="shared" si="10"/>
        <v xml:space="preserve"> Escuela Bienvenida Sarmiento</v>
      </c>
      <c r="C30" s="397"/>
      <c r="D30" s="181" t="str">
        <f t="shared" si="11"/>
        <v>1</v>
      </c>
      <c r="E30" s="182" t="str">
        <f>+Datos!D38</f>
        <v>1</v>
      </c>
      <c r="F30" s="183">
        <f t="shared" si="12"/>
        <v>0</v>
      </c>
      <c r="G30" s="140">
        <f t="shared" si="13"/>
        <v>0</v>
      </c>
      <c r="H30" s="140">
        <f t="shared" si="7"/>
        <v>0</v>
      </c>
      <c r="I30" s="184">
        <f t="shared" si="14"/>
        <v>0</v>
      </c>
    </row>
    <row r="31" spans="1:9" ht="24.95" customHeight="1" x14ac:dyDescent="0.2">
      <c r="A31" s="159">
        <f>Datos!B39</f>
        <v>14</v>
      </c>
      <c r="B31" s="396" t="str">
        <f t="shared" si="10"/>
        <v xml:space="preserve"> Escuela Agrotécnica Manuel Belgrano</v>
      </c>
      <c r="C31" s="397"/>
      <c r="D31" s="181" t="str">
        <f t="shared" si="11"/>
        <v>1</v>
      </c>
      <c r="E31" s="182" t="str">
        <f>+Datos!D39</f>
        <v>1</v>
      </c>
      <c r="F31" s="183">
        <f t="shared" si="12"/>
        <v>0</v>
      </c>
      <c r="G31" s="140">
        <f t="shared" si="13"/>
        <v>0</v>
      </c>
      <c r="H31" s="140">
        <f t="shared" si="7"/>
        <v>0</v>
      </c>
      <c r="I31" s="184">
        <f t="shared" si="14"/>
        <v>0</v>
      </c>
    </row>
    <row r="32" spans="1:9" ht="24.95" customHeight="1" x14ac:dyDescent="0.2">
      <c r="A32" s="159">
        <f>Datos!B40</f>
        <v>15</v>
      </c>
      <c r="B32" s="396" t="str">
        <f t="shared" si="10"/>
        <v xml:space="preserve"> Escuela Almirante Ramón Gonzalez  Fernández</v>
      </c>
      <c r="C32" s="397"/>
      <c r="D32" s="181" t="str">
        <f t="shared" si="11"/>
        <v>1</v>
      </c>
      <c r="E32" s="182" t="str">
        <f>+Datos!D40</f>
        <v>1</v>
      </c>
      <c r="F32" s="183">
        <f t="shared" si="12"/>
        <v>0</v>
      </c>
      <c r="G32" s="140">
        <f t="shared" si="13"/>
        <v>0</v>
      </c>
      <c r="H32" s="140">
        <f t="shared" si="7"/>
        <v>0</v>
      </c>
      <c r="I32" s="184">
        <f t="shared" si="14"/>
        <v>0</v>
      </c>
    </row>
    <row r="33" spans="1:9" ht="24.95" customHeight="1" x14ac:dyDescent="0.2">
      <c r="A33" s="159">
        <f>Datos!B41</f>
        <v>16</v>
      </c>
      <c r="B33" s="396" t="str">
        <f t="shared" si="10"/>
        <v xml:space="preserve"> Escuela Atenor Flores Vidal</v>
      </c>
      <c r="C33" s="397"/>
      <c r="D33" s="181" t="str">
        <f t="shared" si="11"/>
        <v>1</v>
      </c>
      <c r="E33" s="182" t="str">
        <f>+Datos!D41</f>
        <v>1</v>
      </c>
      <c r="F33" s="183">
        <f t="shared" si="12"/>
        <v>0</v>
      </c>
      <c r="G33" s="140">
        <f t="shared" si="13"/>
        <v>0</v>
      </c>
      <c r="H33" s="140">
        <f t="shared" si="7"/>
        <v>0</v>
      </c>
      <c r="I33" s="184">
        <f t="shared" si="14"/>
        <v>0</v>
      </c>
    </row>
    <row r="34" spans="1:9" ht="24.95" customHeight="1" x14ac:dyDescent="0.2">
      <c r="A34" s="159"/>
      <c r="B34" s="396" t="str">
        <f t="shared" si="10"/>
        <v/>
      </c>
      <c r="C34" s="397"/>
      <c r="D34" s="181" t="str">
        <f t="shared" si="11"/>
        <v/>
      </c>
      <c r="E34" s="182">
        <f>+Datos!D42</f>
        <v>0</v>
      </c>
      <c r="F34" s="183">
        <f t="shared" si="12"/>
        <v>0</v>
      </c>
      <c r="G34" s="140">
        <f t="shared" si="13"/>
        <v>0</v>
      </c>
      <c r="H34" s="140">
        <f t="shared" si="7"/>
        <v>0</v>
      </c>
      <c r="I34" s="184">
        <f t="shared" si="14"/>
        <v>0</v>
      </c>
    </row>
    <row r="35" spans="1:9" ht="20.100000000000001" customHeight="1" x14ac:dyDescent="0.2">
      <c r="A35" s="185"/>
      <c r="B35" s="186"/>
      <c r="C35" s="187"/>
      <c r="D35" s="188"/>
      <c r="E35" s="189"/>
      <c r="F35" s="190"/>
      <c r="G35" s="190"/>
      <c r="I35" s="191"/>
    </row>
    <row r="36" spans="1:9" ht="20.100000000000001" customHeight="1" x14ac:dyDescent="0.2">
      <c r="A36" s="192" t="s">
        <v>3</v>
      </c>
      <c r="B36" s="308" t="s">
        <v>1190</v>
      </c>
      <c r="C36" s="193"/>
      <c r="D36" s="193"/>
      <c r="E36" s="193"/>
      <c r="F36" s="194">
        <f>ROUND(SUMPRODUCT(E18:E34,F18:F34),2)</f>
        <v>0</v>
      </c>
      <c r="G36" s="149" t="s">
        <v>1037</v>
      </c>
      <c r="H36" s="370">
        <f>SUM(H18:H34)</f>
        <v>0</v>
      </c>
      <c r="I36" s="195">
        <f>SUM(I18:I35)</f>
        <v>0</v>
      </c>
    </row>
    <row r="37" spans="1:9" ht="20.100000000000001" customHeight="1" thickBot="1" x14ac:dyDescent="0.25">
      <c r="G37" s="196"/>
    </row>
    <row r="38" spans="1:9" ht="20.100000000000001" customHeight="1" thickTop="1" x14ac:dyDescent="0.2">
      <c r="A38" s="197" t="s">
        <v>991</v>
      </c>
      <c r="B38" s="198" t="s">
        <v>1191</v>
      </c>
      <c r="C38" s="199"/>
      <c r="D38" s="200"/>
      <c r="E38" s="201"/>
      <c r="F38" s="202"/>
      <c r="G38" s="201"/>
      <c r="H38" s="203">
        <f>ROUND(H47/Coeficiente_Paso,2)</f>
        <v>0</v>
      </c>
      <c r="I38" s="204"/>
    </row>
    <row r="39" spans="1:9" ht="20.100000000000001" customHeight="1" x14ac:dyDescent="0.2">
      <c r="A39" s="205" t="s">
        <v>992</v>
      </c>
      <c r="B39" s="210" t="str">
        <f>"COSTO FINANCIERO  "&amp;ROUND(Costo_Financiero*100,2)&amp;" % de ( 1 )"</f>
        <v>COSTO FINANCIERO  0 % de ( 1 )</v>
      </c>
      <c r="C39" s="211"/>
      <c r="D39" s="279"/>
      <c r="E39" s="208">
        <f>Costo_Financiero</f>
        <v>0</v>
      </c>
      <c r="F39" s="88"/>
      <c r="G39" s="162"/>
      <c r="H39" s="209">
        <f>ROUND(H38*Costo_Financiero,2)</f>
        <v>0</v>
      </c>
      <c r="I39" s="204"/>
    </row>
    <row r="40" spans="1:9" ht="20.100000000000001" customHeight="1" x14ac:dyDescent="0.2">
      <c r="A40" s="205" t="s">
        <v>993</v>
      </c>
      <c r="B40" s="210" t="s">
        <v>1196</v>
      </c>
      <c r="C40" s="211"/>
      <c r="D40" s="279"/>
      <c r="E40" s="162"/>
      <c r="F40" s="88"/>
      <c r="G40" s="162"/>
      <c r="H40" s="209">
        <f>H38+H39</f>
        <v>0</v>
      </c>
      <c r="I40" s="204"/>
    </row>
    <row r="41" spans="1:9" ht="20.100000000000001" customHeight="1" x14ac:dyDescent="0.2">
      <c r="A41" s="205" t="s">
        <v>994</v>
      </c>
      <c r="B41" s="206" t="str">
        <f>CONCATENATE("GASTOS GENERALES  ",ROUND(Gasto_Generales_Porcentaje*100,3)," % de ( 3 )")</f>
        <v>GASTOS GENERALES  0 % de ( 3 )</v>
      </c>
      <c r="C41" s="206"/>
      <c r="D41" s="207"/>
      <c r="E41" s="208">
        <f>Gasto_Generales_Porcentaje</f>
        <v>0</v>
      </c>
      <c r="F41" s="88"/>
      <c r="G41" s="162"/>
      <c r="H41" s="209">
        <f>ROUND(Gasto_Generales_Porcentaje*H40,2)</f>
        <v>0</v>
      </c>
      <c r="I41" s="207"/>
    </row>
    <row r="42" spans="1:9" ht="20.100000000000001" customHeight="1" x14ac:dyDescent="0.2">
      <c r="A42" s="205" t="s">
        <v>995</v>
      </c>
      <c r="B42" s="206" t="str">
        <f>CONCATENATE("BENEFICIOS  ",ROUND(Beneficio*100,2)," % de ( 3 )")</f>
        <v>BENEFICIOS  0 % de ( 3 )</v>
      </c>
      <c r="C42" s="206"/>
      <c r="D42" s="207"/>
      <c r="E42" s="208">
        <f>Beneficio</f>
        <v>0</v>
      </c>
      <c r="F42" s="88"/>
      <c r="G42" s="162"/>
      <c r="H42" s="209">
        <f>IF(Beneficio=0,,ROUND(Beneficio*H40,2))</f>
        <v>0</v>
      </c>
      <c r="I42" s="207"/>
    </row>
    <row r="43" spans="1:9" ht="20.100000000000001" customHeight="1" x14ac:dyDescent="0.2">
      <c r="A43" s="205">
        <v>6</v>
      </c>
      <c r="B43" s="210" t="s">
        <v>1192</v>
      </c>
      <c r="C43" s="211"/>
      <c r="D43" s="207"/>
      <c r="E43" s="162"/>
      <c r="F43" s="88"/>
      <c r="G43" s="162"/>
      <c r="H43" s="209">
        <f>H40+H41+H42</f>
        <v>0</v>
      </c>
      <c r="I43" s="207"/>
    </row>
    <row r="44" spans="1:9" ht="20.100000000000001" customHeight="1" x14ac:dyDescent="0.2">
      <c r="A44" s="205" t="s">
        <v>1193</v>
      </c>
      <c r="B44" s="206" t="str">
        <f>CONCATENATE("INGRESOS BRUTOS Y LOTE HOGAR  ",ROUND(Ingresos_Brutos*100,2)," % de ( 6 )")</f>
        <v>INGRESOS BRUTOS Y LOTE HOGAR  0 % de ( 6 )</v>
      </c>
      <c r="C44" s="206"/>
      <c r="D44" s="207"/>
      <c r="E44" s="208">
        <f>Ingresos_Brutos</f>
        <v>0</v>
      </c>
      <c r="F44" s="88"/>
      <c r="G44" s="162"/>
      <c r="H44" s="209">
        <f>ROUND(Ingresos_Brutos*H43,2)</f>
        <v>0</v>
      </c>
      <c r="I44" s="207"/>
    </row>
    <row r="45" spans="1:9" ht="20.100000000000001" customHeight="1" thickBot="1" x14ac:dyDescent="0.25">
      <c r="A45" s="212" t="s">
        <v>1194</v>
      </c>
      <c r="B45" s="213" t="str">
        <f>CONCATENATE("IMPUESTO AL VALOR AGREGADO ",IVA*100," % de ( 6 )")</f>
        <v>IMPUESTO AL VALOR AGREGADO 0 % de ( 6 )</v>
      </c>
      <c r="C45" s="213"/>
      <c r="D45" s="214"/>
      <c r="E45" s="215">
        <f>IVA</f>
        <v>0</v>
      </c>
      <c r="F45" s="216"/>
      <c r="G45" s="217"/>
      <c r="H45" s="218">
        <f>ROUND(IVA*H43,2)</f>
        <v>0</v>
      </c>
      <c r="I45" s="207"/>
    </row>
    <row r="46" spans="1:9" ht="20.100000000000001" customHeight="1" thickTop="1" x14ac:dyDescent="0.2">
      <c r="A46" s="219"/>
      <c r="B46" s="206"/>
      <c r="C46" s="206"/>
      <c r="D46" s="207"/>
      <c r="E46" s="208"/>
      <c r="F46" s="88"/>
      <c r="H46" s="220"/>
      <c r="I46" s="207"/>
    </row>
    <row r="47" spans="1:9" ht="20.100000000000001" customHeight="1" x14ac:dyDescent="0.2">
      <c r="A47" s="221"/>
      <c r="B47" s="221" t="s">
        <v>1037</v>
      </c>
      <c r="C47" s="221"/>
      <c r="D47" s="207"/>
      <c r="E47" s="162"/>
      <c r="F47" s="88"/>
      <c r="H47" s="220">
        <f>Monto_Oferta</f>
        <v>0</v>
      </c>
      <c r="I47" s="207"/>
    </row>
    <row r="48" spans="1:9" ht="20.100000000000001" customHeight="1" x14ac:dyDescent="0.2">
      <c r="I48" s="222"/>
    </row>
    <row r="49" spans="1:9" ht="60" customHeight="1" x14ac:dyDescent="0.2">
      <c r="B49" s="398" t="str">
        <f>"El presente presupuesto asciende a la suma de: " &amp; UPPER(CONVERTIRNUM(Monto_Oferta))</f>
        <v>El presente presupuesto asciende a la suma de: CERO PESOS CON 00/100</v>
      </c>
      <c r="C49" s="398"/>
      <c r="D49" s="398"/>
      <c r="E49" s="398"/>
      <c r="F49" s="398"/>
      <c r="G49" s="398"/>
      <c r="H49" s="398"/>
      <c r="I49" s="398"/>
    </row>
    <row r="50" spans="1:9" x14ac:dyDescent="0.2">
      <c r="A50" s="89" t="s">
        <v>1011</v>
      </c>
    </row>
    <row r="213" spans="2:2" x14ac:dyDescent="0.2">
      <c r="B213" s="175">
        <v>4</v>
      </c>
    </row>
    <row r="263" spans="2:2" x14ac:dyDescent="0.2">
      <c r="B263" s="175">
        <v>4</v>
      </c>
    </row>
    <row r="313" spans="2:2" x14ac:dyDescent="0.2">
      <c r="B313" s="175">
        <v>4</v>
      </c>
    </row>
    <row r="363" spans="2:2" x14ac:dyDescent="0.2">
      <c r="B363" s="175">
        <v>4</v>
      </c>
    </row>
    <row r="413" spans="2:2" x14ac:dyDescent="0.2">
      <c r="B413" s="175">
        <v>5</v>
      </c>
    </row>
    <row r="463" spans="2:2" x14ac:dyDescent="0.2">
      <c r="B463" s="175">
        <v>5</v>
      </c>
    </row>
    <row r="513" spans="2:2" x14ac:dyDescent="0.2">
      <c r="B513" s="175">
        <v>5</v>
      </c>
    </row>
    <row r="563" spans="2:2" x14ac:dyDescent="0.2">
      <c r="B563" s="175">
        <v>5</v>
      </c>
    </row>
    <row r="613" spans="2:2" x14ac:dyDescent="0.2">
      <c r="B613" s="175">
        <v>5</v>
      </c>
    </row>
    <row r="663" spans="2:2" x14ac:dyDescent="0.2">
      <c r="B663" s="175">
        <v>5</v>
      </c>
    </row>
    <row r="713" spans="2:2" x14ac:dyDescent="0.2">
      <c r="B713" s="175">
        <v>5</v>
      </c>
    </row>
    <row r="763" spans="2:2" x14ac:dyDescent="0.2">
      <c r="B763" s="175">
        <v>5</v>
      </c>
    </row>
    <row r="813" spans="2:2" x14ac:dyDescent="0.2">
      <c r="B813" s="175">
        <v>5</v>
      </c>
    </row>
    <row r="863" spans="2:2" x14ac:dyDescent="0.2">
      <c r="B863" s="175">
        <v>5</v>
      </c>
    </row>
    <row r="913" spans="2:2" x14ac:dyDescent="0.2">
      <c r="B913" s="175">
        <v>5</v>
      </c>
    </row>
    <row r="963" spans="2:2" x14ac:dyDescent="0.2">
      <c r="B963" s="175">
        <v>5</v>
      </c>
    </row>
    <row r="964" spans="2:2" x14ac:dyDescent="0.2">
      <c r="B964" s="175" t="e">
        <f>CyP!#REF!</f>
        <v>#REF!</v>
      </c>
    </row>
    <row r="1013" spans="2:2" x14ac:dyDescent="0.2">
      <c r="B1013" s="175">
        <v>5</v>
      </c>
    </row>
    <row r="1014" spans="2:2" x14ac:dyDescent="0.2">
      <c r="B1014" s="175" t="e">
        <f>CyP!#REF!</f>
        <v>#REF!</v>
      </c>
    </row>
    <row r="1063" spans="2:2" x14ac:dyDescent="0.2">
      <c r="B1063" s="175">
        <v>5</v>
      </c>
    </row>
    <row r="1064" spans="2:2" x14ac:dyDescent="0.2">
      <c r="B1064" s="175" t="e">
        <f>CyP!#REF!</f>
        <v>#REF!</v>
      </c>
    </row>
    <row r="1113" spans="2:2" x14ac:dyDescent="0.2">
      <c r="B1113" s="175">
        <v>5</v>
      </c>
    </row>
    <row r="1114" spans="2:2" x14ac:dyDescent="0.2">
      <c r="B1114" s="175" t="e">
        <f>CyP!#REF!</f>
        <v>#REF!</v>
      </c>
    </row>
    <row r="1164" spans="2:2" x14ac:dyDescent="0.2">
      <c r="B1164" s="175" t="e">
        <f>CyP!#REF!</f>
        <v>#REF!</v>
      </c>
    </row>
    <row r="1213" spans="2:2" x14ac:dyDescent="0.2">
      <c r="B1213" s="175">
        <v>7</v>
      </c>
    </row>
    <row r="1214" spans="2:2" x14ac:dyDescent="0.2">
      <c r="B1214" s="175" t="e">
        <f>CyP!#REF!</f>
        <v>#REF!</v>
      </c>
    </row>
    <row r="1264" spans="2:2" x14ac:dyDescent="0.2">
      <c r="B1264" s="175" t="e">
        <f>CyP!#REF!</f>
        <v>#REF!</v>
      </c>
    </row>
    <row r="1313" spans="2:2" x14ac:dyDescent="0.2">
      <c r="B1313" s="175">
        <v>8</v>
      </c>
    </row>
    <row r="1314" spans="2:2" x14ac:dyDescent="0.2">
      <c r="B1314" s="175" t="e">
        <f>CyP!#REF!</f>
        <v>#REF!</v>
      </c>
    </row>
    <row r="1363" spans="2:2" x14ac:dyDescent="0.2">
      <c r="B1363" s="175">
        <v>8</v>
      </c>
    </row>
    <row r="1364" spans="2:2" x14ac:dyDescent="0.2">
      <c r="B1364" s="175" t="e">
        <f>CyP!#REF!</f>
        <v>#REF!</v>
      </c>
    </row>
    <row r="1413" spans="2:2" x14ac:dyDescent="0.2">
      <c r="B1413" s="175">
        <v>8</v>
      </c>
    </row>
    <row r="1414" spans="2:2" x14ac:dyDescent="0.2">
      <c r="B1414" s="175" t="e">
        <f>CyP!#REF!</f>
        <v>#REF!</v>
      </c>
    </row>
    <row r="1463" spans="2:2" x14ac:dyDescent="0.2">
      <c r="B1463" s="175">
        <v>8</v>
      </c>
    </row>
    <row r="1464" spans="2:2" x14ac:dyDescent="0.2">
      <c r="B1464" s="175" t="e">
        <f>CyP!#REF!</f>
        <v>#REF!</v>
      </c>
    </row>
    <row r="1513" spans="2:2" x14ac:dyDescent="0.2">
      <c r="B1513" s="175">
        <v>8</v>
      </c>
    </row>
    <row r="1514" spans="2:2" x14ac:dyDescent="0.2">
      <c r="B1514" s="175" t="e">
        <f>CyP!#REF!</f>
        <v>#REF!</v>
      </c>
    </row>
    <row r="1564" spans="2:2" x14ac:dyDescent="0.2">
      <c r="B1564" s="175" t="e">
        <f>CyP!#REF!</f>
        <v>#REF!</v>
      </c>
    </row>
    <row r="1614" spans="2:2" x14ac:dyDescent="0.2">
      <c r="B1614" s="175" t="e">
        <f>CyP!#REF!</f>
        <v>#REF!</v>
      </c>
    </row>
    <row r="1664" spans="2:2" x14ac:dyDescent="0.2">
      <c r="B1664" s="175" t="e">
        <f>CyP!#REF!</f>
        <v>#REF!</v>
      </c>
    </row>
    <row r="1713" spans="2:2" x14ac:dyDescent="0.2">
      <c r="B1713" s="175">
        <v>12</v>
      </c>
    </row>
    <row r="1714" spans="2:2" x14ac:dyDescent="0.2">
      <c r="B1714" s="175" t="e">
        <f>CyP!#REF!</f>
        <v>#REF!</v>
      </c>
    </row>
    <row r="1763" spans="2:2" x14ac:dyDescent="0.2">
      <c r="B1763" s="175">
        <v>12</v>
      </c>
    </row>
    <row r="1764" spans="2:2" x14ac:dyDescent="0.2">
      <c r="B1764" s="175" t="e">
        <f>CyP!#REF!</f>
        <v>#REF!</v>
      </c>
    </row>
    <row r="1813" spans="2:2" x14ac:dyDescent="0.2">
      <c r="B1813" s="175">
        <v>12</v>
      </c>
    </row>
    <row r="1814" spans="2:2" x14ac:dyDescent="0.2">
      <c r="B1814" s="175" t="e">
        <f>CyP!#REF!</f>
        <v>#REF!</v>
      </c>
    </row>
    <row r="1863" spans="2:2" x14ac:dyDescent="0.2">
      <c r="B1863" s="175">
        <v>12</v>
      </c>
    </row>
    <row r="1864" spans="2:2" x14ac:dyDescent="0.2">
      <c r="B1864" s="175" t="e">
        <f>CyP!#REF!</f>
        <v>#REF!</v>
      </c>
    </row>
    <row r="1913" spans="2:2" x14ac:dyDescent="0.2">
      <c r="B1913" s="175">
        <v>12</v>
      </c>
    </row>
    <row r="1914" spans="2:2" x14ac:dyDescent="0.2">
      <c r="B1914" s="175" t="e">
        <f>CyP!#REF!</f>
        <v>#REF!</v>
      </c>
    </row>
    <row r="1963" spans="2:2" x14ac:dyDescent="0.2">
      <c r="B1963" s="175">
        <v>13</v>
      </c>
    </row>
    <row r="1964" spans="2:2" x14ac:dyDescent="0.2">
      <c r="B1964" s="175" t="e">
        <f>CyP!#REF!</f>
        <v>#REF!</v>
      </c>
    </row>
    <row r="2013" spans="2:2" x14ac:dyDescent="0.2">
      <c r="B2013" s="175">
        <v>13</v>
      </c>
    </row>
    <row r="2014" spans="2:2" x14ac:dyDescent="0.2">
      <c r="B2014" s="175" t="e">
        <f>CyP!#REF!</f>
        <v>#REF!</v>
      </c>
    </row>
  </sheetData>
  <mergeCells count="27">
    <mergeCell ref="B30:C30"/>
    <mergeCell ref="B31:C31"/>
    <mergeCell ref="B32:C32"/>
    <mergeCell ref="A15:A16"/>
    <mergeCell ref="B15:C16"/>
    <mergeCell ref="B25:C25"/>
    <mergeCell ref="D15:D16"/>
    <mergeCell ref="E15:E16"/>
    <mergeCell ref="I15:I16"/>
    <mergeCell ref="H15:H16"/>
    <mergeCell ref="B24:C24"/>
    <mergeCell ref="C2:I2"/>
    <mergeCell ref="B33:C33"/>
    <mergeCell ref="B34:C34"/>
    <mergeCell ref="B49:I49"/>
    <mergeCell ref="F15:F16"/>
    <mergeCell ref="G15:G16"/>
    <mergeCell ref="B18:C18"/>
    <mergeCell ref="B19:C19"/>
    <mergeCell ref="B20:C20"/>
    <mergeCell ref="B21:C21"/>
    <mergeCell ref="B22:C22"/>
    <mergeCell ref="B23:C23"/>
    <mergeCell ref="B26:C26"/>
    <mergeCell ref="B27:C27"/>
    <mergeCell ref="B28:C28"/>
    <mergeCell ref="B29:C29"/>
  </mergeCells>
  <conditionalFormatting sqref="A41:D47 I48">
    <cfRule type="expression" dxfId="275" priority="1580" stopIfTrue="1">
      <formula>#REF!=1</formula>
    </cfRule>
  </conditionalFormatting>
  <conditionalFormatting sqref="A18 A35">
    <cfRule type="expression" dxfId="274" priority="1581" stopIfTrue="1">
      <formula>#REF!&gt;0</formula>
    </cfRule>
    <cfRule type="expression" dxfId="273" priority="1582" stopIfTrue="1">
      <formula>#REF!&gt;0</formula>
    </cfRule>
    <cfRule type="expression" dxfId="272" priority="1583" stopIfTrue="1">
      <formula>#REF!&gt;0</formula>
    </cfRule>
  </conditionalFormatting>
  <conditionalFormatting sqref="B35:C35">
    <cfRule type="expression" dxfId="271" priority="1584" stopIfTrue="1">
      <formula>#REF!&gt;0</formula>
    </cfRule>
    <cfRule type="expression" dxfId="270" priority="1585" stopIfTrue="1">
      <formula>#REF!&gt;0</formula>
    </cfRule>
    <cfRule type="expression" dxfId="269" priority="1586" stopIfTrue="1">
      <formula>#REF!&gt;0</formula>
    </cfRule>
  </conditionalFormatting>
  <conditionalFormatting sqref="A40:D40 B41:C42 B44:C47 A42 A44">
    <cfRule type="expression" dxfId="268" priority="1587" stopIfTrue="1">
      <formula>#REF!=1</formula>
    </cfRule>
  </conditionalFormatting>
  <conditionalFormatting sqref="D40:D47 B40:C42 B44:C47 A40:A47 F40:F47 H41:I42 H44:I47 I43 I40">
    <cfRule type="expression" dxfId="267" priority="1588" stopIfTrue="1">
      <formula>#REF!=1</formula>
    </cfRule>
  </conditionalFormatting>
  <conditionalFormatting sqref="I41">
    <cfRule type="expression" dxfId="266" priority="1578" stopIfTrue="1">
      <formula>#REF!=1</formula>
    </cfRule>
  </conditionalFormatting>
  <conditionalFormatting sqref="I43">
    <cfRule type="expression" dxfId="265" priority="1577" stopIfTrue="1">
      <formula>#REF!=1</formula>
    </cfRule>
  </conditionalFormatting>
  <conditionalFormatting sqref="I45:I46">
    <cfRule type="expression" dxfId="264" priority="1576" stopIfTrue="1">
      <formula>#REF!=1</formula>
    </cfRule>
  </conditionalFormatting>
  <conditionalFormatting sqref="I47">
    <cfRule type="expression" dxfId="263" priority="1575" stopIfTrue="1">
      <formula>#REF!=1</formula>
    </cfRule>
  </conditionalFormatting>
  <conditionalFormatting sqref="I44">
    <cfRule type="expression" dxfId="262" priority="1574" stopIfTrue="1">
      <formula>#REF!=1</formula>
    </cfRule>
  </conditionalFormatting>
  <conditionalFormatting sqref="I42">
    <cfRule type="expression" dxfId="261" priority="1573" stopIfTrue="1">
      <formula>#REF!=1</formula>
    </cfRule>
  </conditionalFormatting>
  <conditionalFormatting sqref="A40 A42 A44">
    <cfRule type="expression" dxfId="260" priority="1572" stopIfTrue="1">
      <formula>#REF!=1</formula>
    </cfRule>
  </conditionalFormatting>
  <conditionalFormatting sqref="B40:C40">
    <cfRule type="expression" dxfId="259" priority="1571" stopIfTrue="1">
      <formula>#REF!=1</formula>
    </cfRule>
  </conditionalFormatting>
  <conditionalFormatting sqref="B43:C43">
    <cfRule type="expression" dxfId="258" priority="1570" stopIfTrue="1">
      <formula>#REF!=1</formula>
    </cfRule>
  </conditionalFormatting>
  <conditionalFormatting sqref="B45:C46">
    <cfRule type="expression" dxfId="257" priority="1569" stopIfTrue="1">
      <formula>#REF!=1</formula>
    </cfRule>
  </conditionalFormatting>
  <conditionalFormatting sqref="A41 A43 A45:A46">
    <cfRule type="expression" dxfId="256" priority="1568" stopIfTrue="1">
      <formula>#REF!=1</formula>
    </cfRule>
  </conditionalFormatting>
  <conditionalFormatting sqref="A41 A43 A45:A46">
    <cfRule type="expression" dxfId="255" priority="1567" stopIfTrue="1">
      <formula>#REF!=1</formula>
    </cfRule>
  </conditionalFormatting>
  <conditionalFormatting sqref="B44:C44">
    <cfRule type="expression" dxfId="254" priority="1437" stopIfTrue="1">
      <formula>#REF!=1</formula>
    </cfRule>
  </conditionalFormatting>
  <conditionalFormatting sqref="B18">
    <cfRule type="expression" dxfId="253" priority="1335" stopIfTrue="1">
      <formula>#REF!&gt;0</formula>
    </cfRule>
    <cfRule type="expression" dxfId="252" priority="1336" stopIfTrue="1">
      <formula>#REF!&gt;0</formula>
    </cfRule>
    <cfRule type="expression" dxfId="251" priority="1337" stopIfTrue="1">
      <formula>#REF!&gt;0</formula>
    </cfRule>
  </conditionalFormatting>
  <conditionalFormatting sqref="A36">
    <cfRule type="expression" dxfId="250" priority="1311" stopIfTrue="1">
      <formula>#REF!&gt;0</formula>
    </cfRule>
    <cfRule type="expression" dxfId="249" priority="1312" stopIfTrue="1">
      <formula>#REF!&gt;0</formula>
    </cfRule>
    <cfRule type="expression" dxfId="248" priority="1313" stopIfTrue="1">
      <formula>#REF!&gt;0</formula>
    </cfRule>
  </conditionalFormatting>
  <conditionalFormatting sqref="H43">
    <cfRule type="expression" dxfId="247" priority="1310" stopIfTrue="1">
      <formula>#REF!=1</formula>
    </cfRule>
  </conditionalFormatting>
  <conditionalFormatting sqref="H40">
    <cfRule type="expression" dxfId="246" priority="1309" stopIfTrue="1">
      <formula>#REF!=1</formula>
    </cfRule>
  </conditionalFormatting>
  <conditionalFormatting sqref="A38:D39">
    <cfRule type="expression" dxfId="245" priority="1304" stopIfTrue="1">
      <formula>#REF!=1</formula>
    </cfRule>
  </conditionalFormatting>
  <conditionalFormatting sqref="A38:D39 F38:F39 I38:I39 A40">
    <cfRule type="expression" dxfId="244" priority="1305" stopIfTrue="1">
      <formula>#REF!=1</formula>
    </cfRule>
  </conditionalFormatting>
  <conditionalFormatting sqref="A38:A40">
    <cfRule type="expression" dxfId="243" priority="1303" stopIfTrue="1">
      <formula>#REF!=1</formula>
    </cfRule>
  </conditionalFormatting>
  <conditionalFormatting sqref="B38:C39">
    <cfRule type="expression" dxfId="242" priority="1302" stopIfTrue="1">
      <formula>#REF!=1</formula>
    </cfRule>
  </conditionalFormatting>
  <conditionalFormatting sqref="H38">
    <cfRule type="expression" dxfId="241" priority="1301" stopIfTrue="1">
      <formula>#REF!=1</formula>
    </cfRule>
  </conditionalFormatting>
  <conditionalFormatting sqref="H39">
    <cfRule type="expression" dxfId="240" priority="1300" stopIfTrue="1">
      <formula>#REF!=1</formula>
    </cfRule>
  </conditionalFormatting>
  <conditionalFormatting sqref="A19">
    <cfRule type="expression" dxfId="239" priority="1288" stopIfTrue="1">
      <formula>#REF!&gt;0</formula>
    </cfRule>
    <cfRule type="expression" dxfId="238" priority="1289" stopIfTrue="1">
      <formula>#REF!&gt;0</formula>
    </cfRule>
    <cfRule type="expression" dxfId="237" priority="1290" stopIfTrue="1">
      <formula>#REF!&gt;0</formula>
    </cfRule>
  </conditionalFormatting>
  <conditionalFormatting sqref="B19 E18:E19">
    <cfRule type="expression" dxfId="236" priority="1285" stopIfTrue="1">
      <formula>#REF!&gt;0</formula>
    </cfRule>
    <cfRule type="expression" dxfId="235" priority="1286" stopIfTrue="1">
      <formula>#REF!&gt;0</formula>
    </cfRule>
    <cfRule type="expression" dxfId="234" priority="1287" stopIfTrue="1">
      <formula>#REF!&gt;0</formula>
    </cfRule>
  </conditionalFormatting>
  <conditionalFormatting sqref="A20">
    <cfRule type="expression" dxfId="233" priority="1282" stopIfTrue="1">
      <formula>#REF!&gt;0</formula>
    </cfRule>
    <cfRule type="expression" dxfId="232" priority="1283" stopIfTrue="1">
      <formula>#REF!&gt;0</formula>
    </cfRule>
    <cfRule type="expression" dxfId="231" priority="1284" stopIfTrue="1">
      <formula>#REF!&gt;0</formula>
    </cfRule>
  </conditionalFormatting>
  <conditionalFormatting sqref="B20 E20">
    <cfRule type="expression" dxfId="230" priority="1279" stopIfTrue="1">
      <formula>#REF!&gt;0</formula>
    </cfRule>
    <cfRule type="expression" dxfId="229" priority="1280" stopIfTrue="1">
      <formula>#REF!&gt;0</formula>
    </cfRule>
    <cfRule type="expression" dxfId="228" priority="1281" stopIfTrue="1">
      <formula>#REF!&gt;0</formula>
    </cfRule>
  </conditionalFormatting>
  <conditionalFormatting sqref="A21">
    <cfRule type="expression" dxfId="227" priority="1276" stopIfTrue="1">
      <formula>#REF!&gt;0</formula>
    </cfRule>
    <cfRule type="expression" dxfId="226" priority="1277" stopIfTrue="1">
      <formula>#REF!&gt;0</formula>
    </cfRule>
    <cfRule type="expression" dxfId="225" priority="1278" stopIfTrue="1">
      <formula>#REF!&gt;0</formula>
    </cfRule>
  </conditionalFormatting>
  <conditionalFormatting sqref="B21 E21">
    <cfRule type="expression" dxfId="224" priority="1273" stopIfTrue="1">
      <formula>#REF!&gt;0</formula>
    </cfRule>
    <cfRule type="expression" dxfId="223" priority="1274" stopIfTrue="1">
      <formula>#REF!&gt;0</formula>
    </cfRule>
    <cfRule type="expression" dxfId="222" priority="1275" stopIfTrue="1">
      <formula>#REF!&gt;0</formula>
    </cfRule>
  </conditionalFormatting>
  <conditionalFormatting sqref="A22">
    <cfRule type="expression" dxfId="221" priority="1270" stopIfTrue="1">
      <formula>#REF!&gt;0</formula>
    </cfRule>
    <cfRule type="expression" dxfId="220" priority="1271" stopIfTrue="1">
      <formula>#REF!&gt;0</formula>
    </cfRule>
    <cfRule type="expression" dxfId="219" priority="1272" stopIfTrue="1">
      <formula>#REF!&gt;0</formula>
    </cfRule>
  </conditionalFormatting>
  <conditionalFormatting sqref="B22 E22">
    <cfRule type="expression" dxfId="218" priority="1267" stopIfTrue="1">
      <formula>#REF!&gt;0</formula>
    </cfRule>
    <cfRule type="expression" dxfId="217" priority="1268" stopIfTrue="1">
      <formula>#REF!&gt;0</formula>
    </cfRule>
    <cfRule type="expression" dxfId="216" priority="1269" stopIfTrue="1">
      <formula>#REF!&gt;0</formula>
    </cfRule>
  </conditionalFormatting>
  <conditionalFormatting sqref="A23">
    <cfRule type="expression" dxfId="215" priority="1264" stopIfTrue="1">
      <formula>#REF!&gt;0</formula>
    </cfRule>
    <cfRule type="expression" dxfId="214" priority="1265" stopIfTrue="1">
      <formula>#REF!&gt;0</formula>
    </cfRule>
    <cfRule type="expression" dxfId="213" priority="1266" stopIfTrue="1">
      <formula>#REF!&gt;0</formula>
    </cfRule>
  </conditionalFormatting>
  <conditionalFormatting sqref="B23 E23">
    <cfRule type="expression" dxfId="212" priority="1261" stopIfTrue="1">
      <formula>#REF!&gt;0</formula>
    </cfRule>
    <cfRule type="expression" dxfId="211" priority="1262" stopIfTrue="1">
      <formula>#REF!&gt;0</formula>
    </cfRule>
    <cfRule type="expression" dxfId="210" priority="1263" stopIfTrue="1">
      <formula>#REF!&gt;0</formula>
    </cfRule>
  </conditionalFormatting>
  <conditionalFormatting sqref="A24">
    <cfRule type="expression" dxfId="209" priority="1258" stopIfTrue="1">
      <formula>#REF!&gt;0</formula>
    </cfRule>
    <cfRule type="expression" dxfId="208" priority="1259" stopIfTrue="1">
      <formula>#REF!&gt;0</formula>
    </cfRule>
    <cfRule type="expression" dxfId="207" priority="1260" stopIfTrue="1">
      <formula>#REF!&gt;0</formula>
    </cfRule>
  </conditionalFormatting>
  <conditionalFormatting sqref="B24 E24">
    <cfRule type="expression" dxfId="206" priority="1255" stopIfTrue="1">
      <formula>#REF!&gt;0</formula>
    </cfRule>
    <cfRule type="expression" dxfId="205" priority="1256" stopIfTrue="1">
      <formula>#REF!&gt;0</formula>
    </cfRule>
    <cfRule type="expression" dxfId="204" priority="1257" stopIfTrue="1">
      <formula>#REF!&gt;0</formula>
    </cfRule>
  </conditionalFormatting>
  <conditionalFormatting sqref="A25">
    <cfRule type="expression" dxfId="203" priority="1252" stopIfTrue="1">
      <formula>#REF!&gt;0</formula>
    </cfRule>
    <cfRule type="expression" dxfId="202" priority="1253" stopIfTrue="1">
      <formula>#REF!&gt;0</formula>
    </cfRule>
    <cfRule type="expression" dxfId="201" priority="1254" stopIfTrue="1">
      <formula>#REF!&gt;0</formula>
    </cfRule>
  </conditionalFormatting>
  <conditionalFormatting sqref="B25 E25">
    <cfRule type="expression" dxfId="200" priority="1249" stopIfTrue="1">
      <formula>#REF!&gt;0</formula>
    </cfRule>
    <cfRule type="expression" dxfId="199" priority="1250" stopIfTrue="1">
      <formula>#REF!&gt;0</formula>
    </cfRule>
    <cfRule type="expression" dxfId="198" priority="1251" stopIfTrue="1">
      <formula>#REF!&gt;0</formula>
    </cfRule>
  </conditionalFormatting>
  <conditionalFormatting sqref="A26">
    <cfRule type="expression" dxfId="197" priority="1246" stopIfTrue="1">
      <formula>#REF!&gt;0</formula>
    </cfRule>
    <cfRule type="expression" dxfId="196" priority="1247" stopIfTrue="1">
      <formula>#REF!&gt;0</formula>
    </cfRule>
    <cfRule type="expression" dxfId="195" priority="1248" stopIfTrue="1">
      <formula>#REF!&gt;0</formula>
    </cfRule>
  </conditionalFormatting>
  <conditionalFormatting sqref="B26 E26">
    <cfRule type="expression" dxfId="194" priority="1243" stopIfTrue="1">
      <formula>#REF!&gt;0</formula>
    </cfRule>
    <cfRule type="expression" dxfId="193" priority="1244" stopIfTrue="1">
      <formula>#REF!&gt;0</formula>
    </cfRule>
    <cfRule type="expression" dxfId="192" priority="1245" stopIfTrue="1">
      <formula>#REF!&gt;0</formula>
    </cfRule>
  </conditionalFormatting>
  <conditionalFormatting sqref="A27">
    <cfRule type="expression" dxfId="191" priority="1240" stopIfTrue="1">
      <formula>#REF!&gt;0</formula>
    </cfRule>
    <cfRule type="expression" dxfId="190" priority="1241" stopIfTrue="1">
      <formula>#REF!&gt;0</formula>
    </cfRule>
    <cfRule type="expression" dxfId="189" priority="1242" stopIfTrue="1">
      <formula>#REF!&gt;0</formula>
    </cfRule>
  </conditionalFormatting>
  <conditionalFormatting sqref="B27 E27">
    <cfRule type="expression" dxfId="188" priority="1237" stopIfTrue="1">
      <formula>#REF!&gt;0</formula>
    </cfRule>
    <cfRule type="expression" dxfId="187" priority="1238" stopIfTrue="1">
      <formula>#REF!&gt;0</formula>
    </cfRule>
    <cfRule type="expression" dxfId="186" priority="1239" stopIfTrue="1">
      <formula>#REF!&gt;0</formula>
    </cfRule>
  </conditionalFormatting>
  <conditionalFormatting sqref="A28">
    <cfRule type="expression" dxfId="185" priority="1234" stopIfTrue="1">
      <formula>#REF!&gt;0</formula>
    </cfRule>
    <cfRule type="expression" dxfId="184" priority="1235" stopIfTrue="1">
      <formula>#REF!&gt;0</formula>
    </cfRule>
    <cfRule type="expression" dxfId="183" priority="1236" stopIfTrue="1">
      <formula>#REF!&gt;0</formula>
    </cfRule>
  </conditionalFormatting>
  <conditionalFormatting sqref="B28 E28">
    <cfRule type="expression" dxfId="182" priority="1231" stopIfTrue="1">
      <formula>#REF!&gt;0</formula>
    </cfRule>
    <cfRule type="expression" dxfId="181" priority="1232" stopIfTrue="1">
      <formula>#REF!&gt;0</formula>
    </cfRule>
    <cfRule type="expression" dxfId="180" priority="1233" stopIfTrue="1">
      <formula>#REF!&gt;0</formula>
    </cfRule>
  </conditionalFormatting>
  <conditionalFormatting sqref="A29">
    <cfRule type="expression" dxfId="179" priority="1228" stopIfTrue="1">
      <formula>#REF!&gt;0</formula>
    </cfRule>
    <cfRule type="expression" dxfId="178" priority="1229" stopIfTrue="1">
      <formula>#REF!&gt;0</formula>
    </cfRule>
    <cfRule type="expression" dxfId="177" priority="1230" stopIfTrue="1">
      <formula>#REF!&gt;0</formula>
    </cfRule>
  </conditionalFormatting>
  <conditionalFormatting sqref="B29 E29">
    <cfRule type="expression" dxfId="176" priority="1225" stopIfTrue="1">
      <formula>#REF!&gt;0</formula>
    </cfRule>
    <cfRule type="expression" dxfId="175" priority="1226" stopIfTrue="1">
      <formula>#REF!&gt;0</formula>
    </cfRule>
    <cfRule type="expression" dxfId="174" priority="1227" stopIfTrue="1">
      <formula>#REF!&gt;0</formula>
    </cfRule>
  </conditionalFormatting>
  <conditionalFormatting sqref="A30">
    <cfRule type="expression" dxfId="173" priority="1222" stopIfTrue="1">
      <formula>#REF!&gt;0</formula>
    </cfRule>
    <cfRule type="expression" dxfId="172" priority="1223" stopIfTrue="1">
      <formula>#REF!&gt;0</formula>
    </cfRule>
    <cfRule type="expression" dxfId="171" priority="1224" stopIfTrue="1">
      <formula>#REF!&gt;0</formula>
    </cfRule>
  </conditionalFormatting>
  <conditionalFormatting sqref="B30 E30">
    <cfRule type="expression" dxfId="170" priority="1219" stopIfTrue="1">
      <formula>#REF!&gt;0</formula>
    </cfRule>
    <cfRule type="expression" dxfId="169" priority="1220" stopIfTrue="1">
      <formula>#REF!&gt;0</formula>
    </cfRule>
    <cfRule type="expression" dxfId="168" priority="1221" stopIfTrue="1">
      <formula>#REF!&gt;0</formula>
    </cfRule>
  </conditionalFormatting>
  <conditionalFormatting sqref="A31">
    <cfRule type="expression" dxfId="167" priority="1216" stopIfTrue="1">
      <formula>#REF!&gt;0</formula>
    </cfRule>
    <cfRule type="expression" dxfId="166" priority="1217" stopIfTrue="1">
      <formula>#REF!&gt;0</formula>
    </cfRule>
    <cfRule type="expression" dxfId="165" priority="1218" stopIfTrue="1">
      <formula>#REF!&gt;0</formula>
    </cfRule>
  </conditionalFormatting>
  <conditionalFormatting sqref="B31 E31">
    <cfRule type="expression" dxfId="164" priority="1213" stopIfTrue="1">
      <formula>#REF!&gt;0</formula>
    </cfRule>
    <cfRule type="expression" dxfId="163" priority="1214" stopIfTrue="1">
      <formula>#REF!&gt;0</formula>
    </cfRule>
    <cfRule type="expression" dxfId="162" priority="1215" stopIfTrue="1">
      <formula>#REF!&gt;0</formula>
    </cfRule>
  </conditionalFormatting>
  <conditionalFormatting sqref="A32">
    <cfRule type="expression" dxfId="161" priority="1210" stopIfTrue="1">
      <formula>#REF!&gt;0</formula>
    </cfRule>
    <cfRule type="expression" dxfId="160" priority="1211" stopIfTrue="1">
      <formula>#REF!&gt;0</formula>
    </cfRule>
    <cfRule type="expression" dxfId="159" priority="1212" stopIfTrue="1">
      <formula>#REF!&gt;0</formula>
    </cfRule>
  </conditionalFormatting>
  <conditionalFormatting sqref="B32 E32">
    <cfRule type="expression" dxfId="158" priority="1207" stopIfTrue="1">
      <formula>#REF!&gt;0</formula>
    </cfRule>
    <cfRule type="expression" dxfId="157" priority="1208" stopIfTrue="1">
      <formula>#REF!&gt;0</formula>
    </cfRule>
    <cfRule type="expression" dxfId="156" priority="1209" stopIfTrue="1">
      <formula>#REF!&gt;0</formula>
    </cfRule>
  </conditionalFormatting>
  <conditionalFormatting sqref="A33">
    <cfRule type="expression" dxfId="155" priority="1204" stopIfTrue="1">
      <formula>#REF!&gt;0</formula>
    </cfRule>
    <cfRule type="expression" dxfId="154" priority="1205" stopIfTrue="1">
      <formula>#REF!&gt;0</formula>
    </cfRule>
    <cfRule type="expression" dxfId="153" priority="1206" stopIfTrue="1">
      <formula>#REF!&gt;0</formula>
    </cfRule>
  </conditionalFormatting>
  <conditionalFormatting sqref="B33 E33">
    <cfRule type="expression" dxfId="152" priority="1201" stopIfTrue="1">
      <formula>#REF!&gt;0</formula>
    </cfRule>
    <cfRule type="expression" dxfId="151" priority="1202" stopIfTrue="1">
      <formula>#REF!&gt;0</formula>
    </cfRule>
    <cfRule type="expression" dxfId="150" priority="1203" stopIfTrue="1">
      <formula>#REF!&gt;0</formula>
    </cfRule>
  </conditionalFormatting>
  <conditionalFormatting sqref="A34">
    <cfRule type="expression" dxfId="149" priority="1198" stopIfTrue="1">
      <formula>#REF!&gt;0</formula>
    </cfRule>
    <cfRule type="expression" dxfId="148" priority="1199" stopIfTrue="1">
      <formula>#REF!&gt;0</formula>
    </cfRule>
    <cfRule type="expression" dxfId="147" priority="1200" stopIfTrue="1">
      <formula>#REF!&gt;0</formula>
    </cfRule>
  </conditionalFormatting>
  <conditionalFormatting sqref="B34 E34">
    <cfRule type="expression" dxfId="146" priority="1195" stopIfTrue="1">
      <formula>#REF!&gt;0</formula>
    </cfRule>
    <cfRule type="expression" dxfId="145" priority="1196" stopIfTrue="1">
      <formula>#REF!&gt;0</formula>
    </cfRule>
    <cfRule type="expression" dxfId="144" priority="1197" stopIfTrue="1">
      <formula>#REF!&gt;0</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Y45"/>
  <sheetViews>
    <sheetView showZeros="0" topLeftCell="A7" zoomScaleNormal="100" zoomScaleSheetLayoutView="100" zoomScalePageLayoutView="70" workbookViewId="0">
      <selection activeCell="B41" sqref="B41"/>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7" style="10" bestFit="1" customWidth="1"/>
    <col min="6" max="6" width="15.5703125" style="9" customWidth="1"/>
    <col min="7" max="7" width="10.7109375" style="10" customWidth="1"/>
    <col min="8" max="8" width="10.7109375" style="9" customWidth="1"/>
    <col min="9" max="28" width="10.7109375" style="120" customWidth="1"/>
    <col min="29" max="77" width="11.42578125" style="120"/>
    <col min="78" max="16384" width="11.42578125" style="9"/>
  </cols>
  <sheetData>
    <row r="1" spans="1:77" s="5" customFormat="1" ht="20.100000000000001" customHeight="1" x14ac:dyDescent="0.2">
      <c r="A1" s="3" t="s">
        <v>11</v>
      </c>
      <c r="B1" s="3"/>
      <c r="C1" s="3" t="str">
        <f>Comitente</f>
        <v>DIRECCION PROVINCIAL REDES DE GAS</v>
      </c>
      <c r="D1" s="4"/>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row>
    <row r="2" spans="1:77" s="6" customFormat="1" ht="20.100000000000001" customHeight="1" x14ac:dyDescent="0.2">
      <c r="A2" s="13" t="s">
        <v>12</v>
      </c>
      <c r="B2" s="13"/>
      <c r="C2" s="13" t="str">
        <f>Obra</f>
        <v>“SERVICIO de MANTENIMIENTO de las INSTALACIONES de GAS en los ESTABLECIMIENTOS EDUCATIVOS”</v>
      </c>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row>
    <row r="3" spans="1:77" s="6" customFormat="1" ht="20.100000000000001" customHeight="1" x14ac:dyDescent="0.2">
      <c r="A3" s="13" t="s">
        <v>16</v>
      </c>
      <c r="B3" s="13"/>
      <c r="C3" s="13" t="str">
        <f>Ubicación</f>
        <v>DEPARTAMENTO JACHAL A</v>
      </c>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row>
    <row r="4" spans="1:77" s="6" customFormat="1" ht="20.100000000000001" customHeight="1" x14ac:dyDescent="0.2">
      <c r="A4" s="13" t="s">
        <v>15</v>
      </c>
      <c r="B4" s="14"/>
      <c r="C4" s="75">
        <f>Licitación_N°</f>
        <v>0</v>
      </c>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c r="BW4" s="118"/>
      <c r="BX4" s="118"/>
      <c r="BY4" s="118"/>
    </row>
    <row r="5" spans="1:77" s="6" customFormat="1" ht="20.100000000000001" customHeight="1" x14ac:dyDescent="0.2">
      <c r="A5" s="13" t="s">
        <v>17</v>
      </c>
      <c r="B5" s="14"/>
      <c r="C5" s="76" t="str">
        <f>Plazo_Obra</f>
        <v>30 dias</v>
      </c>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118"/>
      <c r="AT5" s="118"/>
      <c r="AU5" s="118"/>
      <c r="AV5" s="118"/>
      <c r="AW5" s="118"/>
      <c r="AX5" s="118"/>
      <c r="AY5" s="118"/>
      <c r="AZ5" s="118"/>
      <c r="BA5" s="118"/>
      <c r="BB5" s="118"/>
      <c r="BC5" s="118"/>
      <c r="BD5" s="118"/>
      <c r="BE5" s="118"/>
      <c r="BF5" s="118"/>
      <c r="BG5" s="118"/>
      <c r="BH5" s="118"/>
      <c r="BI5" s="118"/>
      <c r="BJ5" s="118"/>
      <c r="BK5" s="118"/>
      <c r="BL5" s="118"/>
      <c r="BM5" s="118"/>
      <c r="BN5" s="118"/>
      <c r="BO5" s="118"/>
      <c r="BP5" s="118"/>
      <c r="BQ5" s="118"/>
      <c r="BR5" s="118"/>
      <c r="BS5" s="118"/>
      <c r="BT5" s="118"/>
      <c r="BU5" s="118"/>
      <c r="BV5" s="118"/>
      <c r="BW5" s="118"/>
      <c r="BX5" s="118"/>
      <c r="BY5" s="118"/>
    </row>
    <row r="6" spans="1:77" s="6" customFormat="1" ht="20.100000000000001" customHeight="1" x14ac:dyDescent="0.2">
      <c r="A6" s="13" t="s">
        <v>13</v>
      </c>
      <c r="B6" s="13"/>
      <c r="C6" s="13">
        <f>Contratista</f>
        <v>0</v>
      </c>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118"/>
      <c r="BN6" s="118"/>
      <c r="BO6" s="118"/>
      <c r="BP6" s="118"/>
      <c r="BQ6" s="118"/>
      <c r="BR6" s="118"/>
      <c r="BS6" s="118"/>
      <c r="BT6" s="118"/>
      <c r="BU6" s="118"/>
      <c r="BV6" s="118"/>
      <c r="BW6" s="118"/>
      <c r="BX6" s="118"/>
      <c r="BY6" s="118"/>
    </row>
    <row r="7" spans="1:77" s="2" customFormat="1" ht="20.100000000000001" customHeight="1" x14ac:dyDescent="0.2">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row>
    <row r="8" spans="1:77" s="2" customFormat="1" ht="20.100000000000001" customHeight="1" x14ac:dyDescent="0.2">
      <c r="A8" s="412" t="s">
        <v>45</v>
      </c>
      <c r="B8" s="413"/>
      <c r="C8" s="413"/>
      <c r="D8" s="414"/>
      <c r="E8" s="8"/>
      <c r="F8" s="8"/>
      <c r="I8" s="119"/>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c r="BM8" s="119"/>
      <c r="BN8" s="119"/>
      <c r="BO8" s="119"/>
      <c r="BP8" s="119"/>
      <c r="BQ8" s="119"/>
      <c r="BR8" s="119"/>
      <c r="BS8" s="119"/>
      <c r="BT8" s="119"/>
      <c r="BU8" s="119"/>
      <c r="BV8" s="119"/>
      <c r="BW8" s="119"/>
      <c r="BX8" s="119"/>
      <c r="BY8" s="119"/>
    </row>
    <row r="10" spans="1:77" ht="20.100000000000001" customHeight="1" x14ac:dyDescent="0.2">
      <c r="A10" s="409" t="s">
        <v>990</v>
      </c>
      <c r="B10" s="410" t="s">
        <v>0</v>
      </c>
      <c r="C10" s="410"/>
      <c r="D10" s="411" t="s">
        <v>14</v>
      </c>
      <c r="E10" s="54"/>
      <c r="F10" s="372" t="s">
        <v>20</v>
      </c>
      <c r="G10" s="17"/>
      <c r="H10" s="408" t="s">
        <v>19</v>
      </c>
    </row>
    <row r="11" spans="1:77" ht="20.100000000000001" customHeight="1" x14ac:dyDescent="0.2">
      <c r="A11" s="409"/>
      <c r="B11" s="410"/>
      <c r="C11" s="410"/>
      <c r="D11" s="411"/>
      <c r="E11" s="54">
        <v>0</v>
      </c>
      <c r="F11" s="26">
        <v>1</v>
      </c>
      <c r="G11" s="18"/>
      <c r="H11" s="408"/>
    </row>
    <row r="12" spans="1:77" ht="20.100000000000001" customHeight="1" x14ac:dyDescent="0.2">
      <c r="A12" s="27"/>
      <c r="B12" s="59"/>
      <c r="C12" s="59"/>
      <c r="D12" s="60"/>
      <c r="E12" s="54"/>
      <c r="F12" s="28"/>
      <c r="G12" s="18"/>
      <c r="H12" s="90"/>
    </row>
    <row r="13" spans="1:77" ht="20.100000000000001" customHeight="1" x14ac:dyDescent="0.2">
      <c r="A13" s="57">
        <f>CyP!A18</f>
        <v>1</v>
      </c>
      <c r="B13" s="406" t="str">
        <f t="shared" ref="B13" si="0">IFERROR(VLOOKUP(A13,Tabla_CyP,2,FALSE),"")</f>
        <v>Escuela Esteban Gascon</v>
      </c>
      <c r="C13" s="407"/>
      <c r="D13" s="15">
        <f t="shared" ref="D13" si="1">IFERROR(VLOOKUP(A13,Tabla_CyP,9,FALSE),0)</f>
        <v>0</v>
      </c>
      <c r="E13" s="30"/>
      <c r="F13" s="116"/>
      <c r="G13" s="19"/>
      <c r="H13" s="20">
        <f t="shared" ref="H13:H20" si="2">SUM(F13:F13)</f>
        <v>0</v>
      </c>
    </row>
    <row r="14" spans="1:77" ht="20.100000000000001" customHeight="1" x14ac:dyDescent="0.2">
      <c r="A14" s="57">
        <f>CyP!A19</f>
        <v>2</v>
      </c>
      <c r="B14" s="406" t="str">
        <f t="shared" ref="B14:B35" si="3">IFERROR(VLOOKUP(A14,Tabla_CyP,2,FALSE),"")</f>
        <v>Escuela Matías Zapiola – Niquivil</v>
      </c>
      <c r="C14" s="407"/>
      <c r="D14" s="15">
        <f t="shared" ref="D14:D35" si="4">IFERROR(VLOOKUP(A14,Tabla_CyP,9,FALSE),0)</f>
        <v>0</v>
      </c>
      <c r="E14" s="55"/>
      <c r="F14" s="116"/>
      <c r="G14" s="21"/>
      <c r="H14" s="20">
        <f t="shared" si="2"/>
        <v>0</v>
      </c>
    </row>
    <row r="15" spans="1:77" ht="20.100000000000001" customHeight="1" x14ac:dyDescent="0.2">
      <c r="A15" s="57">
        <f>CyP!A20</f>
        <v>3</v>
      </c>
      <c r="B15" s="406" t="str">
        <f t="shared" si="3"/>
        <v xml:space="preserve"> Escuela Monseñor Tomas Cruz – Jardín Kahue</v>
      </c>
      <c r="C15" s="407"/>
      <c r="D15" s="15">
        <f t="shared" si="4"/>
        <v>0</v>
      </c>
      <c r="E15" s="55"/>
      <c r="F15" s="116"/>
      <c r="G15" s="21"/>
      <c r="H15" s="20">
        <f t="shared" si="2"/>
        <v>0</v>
      </c>
    </row>
    <row r="16" spans="1:77" ht="20.100000000000001" customHeight="1" x14ac:dyDescent="0.2">
      <c r="A16" s="57">
        <f>CyP!A21</f>
        <v>4</v>
      </c>
      <c r="B16" s="406" t="str">
        <f t="shared" si="3"/>
        <v xml:space="preserve"> Escuela Juan de Echegaray – Jardín Burbujita</v>
      </c>
      <c r="C16" s="407"/>
      <c r="D16" s="15">
        <f t="shared" si="4"/>
        <v>0</v>
      </c>
      <c r="E16" s="55"/>
      <c r="F16" s="116"/>
      <c r="G16" s="21"/>
      <c r="H16" s="20">
        <f t="shared" si="2"/>
        <v>0</v>
      </c>
    </row>
    <row r="17" spans="1:8" ht="20.100000000000001" customHeight="1" x14ac:dyDescent="0.2">
      <c r="A17" s="57">
        <f>CyP!A22</f>
        <v>5</v>
      </c>
      <c r="B17" s="406" t="str">
        <f t="shared" si="3"/>
        <v xml:space="preserve"> Escuela Juan M. de Pueyrrerdon </v>
      </c>
      <c r="C17" s="407"/>
      <c r="D17" s="15">
        <f t="shared" si="4"/>
        <v>0</v>
      </c>
      <c r="E17" s="55"/>
      <c r="F17" s="116"/>
      <c r="G17" s="21"/>
      <c r="H17" s="20">
        <f t="shared" si="2"/>
        <v>0</v>
      </c>
    </row>
    <row r="18" spans="1:8" ht="20.100000000000001" customHeight="1" x14ac:dyDescent="0.2">
      <c r="A18" s="57">
        <f>CyP!A23</f>
        <v>6</v>
      </c>
      <c r="B18" s="406" t="str">
        <f t="shared" si="3"/>
        <v xml:space="preserve"> Escuela Abejitas de Santa Rita</v>
      </c>
      <c r="C18" s="407"/>
      <c r="D18" s="15">
        <f t="shared" si="4"/>
        <v>0</v>
      </c>
      <c r="E18" s="55"/>
      <c r="F18" s="116"/>
      <c r="G18" s="21"/>
      <c r="H18" s="20">
        <f t="shared" si="2"/>
        <v>0</v>
      </c>
    </row>
    <row r="19" spans="1:8" ht="20.100000000000001" customHeight="1" x14ac:dyDescent="0.2">
      <c r="A19" s="57">
        <f>CyP!A24</f>
        <v>7</v>
      </c>
      <c r="B19" s="406" t="str">
        <f t="shared" si="3"/>
        <v xml:space="preserve"> Escuela EPET Nº 1</v>
      </c>
      <c r="C19" s="407"/>
      <c r="D19" s="15">
        <f t="shared" si="4"/>
        <v>0</v>
      </c>
      <c r="E19" s="55"/>
      <c r="F19" s="116"/>
      <c r="G19" s="21"/>
      <c r="H19" s="20">
        <f t="shared" si="2"/>
        <v>0</v>
      </c>
    </row>
    <row r="20" spans="1:8" ht="20.100000000000001" customHeight="1" x14ac:dyDescent="0.2">
      <c r="A20" s="57">
        <f>CyP!A25</f>
        <v>8</v>
      </c>
      <c r="B20" s="406" t="str">
        <f t="shared" si="3"/>
        <v xml:space="preserve"> Escuela Fronteras Argentina - Dojorti</v>
      </c>
      <c r="C20" s="407"/>
      <c r="D20" s="15">
        <f t="shared" si="4"/>
        <v>0</v>
      </c>
      <c r="E20" s="55"/>
      <c r="F20" s="116"/>
      <c r="G20" s="21"/>
      <c r="H20" s="20">
        <f t="shared" si="2"/>
        <v>0</v>
      </c>
    </row>
    <row r="21" spans="1:8" ht="20.100000000000001" customHeight="1" x14ac:dyDescent="0.2">
      <c r="A21" s="57">
        <f>CyP!A26</f>
        <v>9</v>
      </c>
      <c r="B21" s="406" t="str">
        <f t="shared" si="3"/>
        <v>Escuela General San Martín de Capacitación Laboral Gregoria Matorras</v>
      </c>
      <c r="C21" s="407"/>
      <c r="D21" s="15">
        <f t="shared" si="4"/>
        <v>0</v>
      </c>
      <c r="E21" s="55"/>
      <c r="F21" s="116"/>
      <c r="G21" s="21"/>
      <c r="H21" s="20"/>
    </row>
    <row r="22" spans="1:8" ht="20.100000000000001" customHeight="1" x14ac:dyDescent="0.2">
      <c r="A22" s="57">
        <f>CyP!A27</f>
        <v>10</v>
      </c>
      <c r="B22" s="406" t="str">
        <f t="shared" si="3"/>
        <v>Escuela Fray Justo Santa María de Oro</v>
      </c>
      <c r="C22" s="407"/>
      <c r="D22" s="15">
        <f t="shared" si="4"/>
        <v>0</v>
      </c>
      <c r="E22" s="55"/>
      <c r="F22" s="116"/>
      <c r="G22" s="21"/>
      <c r="H22" s="20"/>
    </row>
    <row r="23" spans="1:8" ht="20.100000000000001" customHeight="1" x14ac:dyDescent="0.2">
      <c r="A23" s="57">
        <f>CyP!A28</f>
        <v>11</v>
      </c>
      <c r="B23" s="406" t="str">
        <f t="shared" si="3"/>
        <v>Escuela Antonio Quaranta</v>
      </c>
      <c r="C23" s="407"/>
      <c r="D23" s="15">
        <f t="shared" si="4"/>
        <v>0</v>
      </c>
      <c r="E23" s="55"/>
      <c r="F23" s="116"/>
      <c r="G23" s="21"/>
      <c r="H23" s="20"/>
    </row>
    <row r="24" spans="1:8" ht="20.100000000000001" customHeight="1" x14ac:dyDescent="0.2">
      <c r="A24" s="57">
        <f>CyP!A29</f>
        <v>12</v>
      </c>
      <c r="B24" s="406" t="str">
        <f t="shared" si="3"/>
        <v>Escuela Provincia de la Pampa</v>
      </c>
      <c r="C24" s="407"/>
      <c r="D24" s="15">
        <f t="shared" si="4"/>
        <v>0</v>
      </c>
      <c r="E24" s="55"/>
      <c r="F24" s="116"/>
      <c r="G24" s="21"/>
      <c r="H24" s="20"/>
    </row>
    <row r="25" spans="1:8" ht="20.100000000000001" customHeight="1" x14ac:dyDescent="0.2">
      <c r="A25" s="57">
        <f>CyP!A30</f>
        <v>13</v>
      </c>
      <c r="B25" s="406" t="str">
        <f t="shared" si="3"/>
        <v xml:space="preserve"> Escuela Bienvenida Sarmiento</v>
      </c>
      <c r="C25" s="407"/>
      <c r="D25" s="15">
        <f t="shared" si="4"/>
        <v>0</v>
      </c>
      <c r="E25" s="55"/>
      <c r="F25" s="116"/>
      <c r="G25" s="21"/>
      <c r="H25" s="20"/>
    </row>
    <row r="26" spans="1:8" ht="20.100000000000001" customHeight="1" x14ac:dyDescent="0.2">
      <c r="A26" s="57">
        <f>CyP!A31</f>
        <v>14</v>
      </c>
      <c r="B26" s="406" t="str">
        <f t="shared" si="3"/>
        <v xml:space="preserve"> Escuela Agrotécnica Manuel Belgrano</v>
      </c>
      <c r="C26" s="407"/>
      <c r="D26" s="15">
        <f t="shared" si="4"/>
        <v>0</v>
      </c>
      <c r="E26" s="55"/>
      <c r="F26" s="116"/>
      <c r="G26" s="21"/>
      <c r="H26" s="20"/>
    </row>
    <row r="27" spans="1:8" ht="20.100000000000001" customHeight="1" x14ac:dyDescent="0.2">
      <c r="A27" s="57">
        <f>CyP!A32</f>
        <v>15</v>
      </c>
      <c r="B27" s="406" t="str">
        <f t="shared" si="3"/>
        <v xml:space="preserve"> Escuela Almirante Ramón Gonzalez  Fernández</v>
      </c>
      <c r="C27" s="407"/>
      <c r="D27" s="15">
        <f t="shared" si="4"/>
        <v>0</v>
      </c>
      <c r="E27" s="55"/>
      <c r="F27" s="116"/>
      <c r="G27" s="21"/>
      <c r="H27" s="20"/>
    </row>
    <row r="28" spans="1:8" ht="20.100000000000001" customHeight="1" x14ac:dyDescent="0.2">
      <c r="A28" s="57">
        <f>CyP!A33</f>
        <v>16</v>
      </c>
      <c r="B28" s="406" t="str">
        <f t="shared" si="3"/>
        <v xml:space="preserve"> Escuela Atenor Flores Vidal</v>
      </c>
      <c r="C28" s="407"/>
      <c r="D28" s="15">
        <f t="shared" si="4"/>
        <v>0</v>
      </c>
      <c r="E28" s="55"/>
      <c r="F28" s="116"/>
      <c r="G28" s="21"/>
      <c r="H28" s="20"/>
    </row>
    <row r="29" spans="1:8" ht="20.100000000000001" customHeight="1" x14ac:dyDescent="0.2">
      <c r="A29" s="57">
        <f>CyP!A34</f>
        <v>0</v>
      </c>
      <c r="B29" s="406" t="str">
        <f t="shared" si="3"/>
        <v/>
      </c>
      <c r="C29" s="407"/>
      <c r="D29" s="15">
        <f t="shared" si="4"/>
        <v>0</v>
      </c>
      <c r="E29" s="55"/>
      <c r="F29" s="116"/>
      <c r="G29" s="21"/>
      <c r="H29" s="20"/>
    </row>
    <row r="30" spans="1:8" ht="20.100000000000001" customHeight="1" x14ac:dyDescent="0.2">
      <c r="A30" s="57" t="e">
        <f>CyP!#REF!</f>
        <v>#REF!</v>
      </c>
      <c r="B30" s="406" t="str">
        <f t="shared" si="3"/>
        <v/>
      </c>
      <c r="C30" s="407"/>
      <c r="D30" s="15">
        <f t="shared" si="4"/>
        <v>0</v>
      </c>
      <c r="E30" s="55"/>
      <c r="F30" s="116"/>
      <c r="G30" s="21"/>
      <c r="H30" s="20"/>
    </row>
    <row r="31" spans="1:8" ht="20.100000000000001" customHeight="1" x14ac:dyDescent="0.2">
      <c r="A31" s="57" t="e">
        <f>CyP!#REF!</f>
        <v>#REF!</v>
      </c>
      <c r="B31" s="406" t="str">
        <f t="shared" si="3"/>
        <v/>
      </c>
      <c r="C31" s="407"/>
      <c r="D31" s="15">
        <f t="shared" si="4"/>
        <v>0</v>
      </c>
      <c r="E31" s="55"/>
      <c r="F31" s="116"/>
      <c r="G31" s="21"/>
      <c r="H31" s="20"/>
    </row>
    <row r="32" spans="1:8" ht="20.100000000000001" customHeight="1" x14ac:dyDescent="0.2">
      <c r="A32" s="57" t="e">
        <f>CyP!#REF!</f>
        <v>#REF!</v>
      </c>
      <c r="B32" s="406" t="str">
        <f t="shared" si="3"/>
        <v/>
      </c>
      <c r="C32" s="407"/>
      <c r="D32" s="15">
        <f t="shared" si="4"/>
        <v>0</v>
      </c>
      <c r="E32" s="55"/>
      <c r="F32" s="116"/>
      <c r="G32" s="21"/>
      <c r="H32" s="20"/>
    </row>
    <row r="33" spans="1:77" ht="20.100000000000001" customHeight="1" x14ac:dyDescent="0.2">
      <c r="A33" s="57" t="e">
        <f>CyP!#REF!</f>
        <v>#REF!</v>
      </c>
      <c r="B33" s="406" t="str">
        <f t="shared" si="3"/>
        <v/>
      </c>
      <c r="C33" s="407"/>
      <c r="D33" s="15">
        <f t="shared" si="4"/>
        <v>0</v>
      </c>
      <c r="E33" s="55"/>
      <c r="F33" s="116"/>
      <c r="G33" s="21"/>
      <c r="H33" s="20"/>
    </row>
    <row r="34" spans="1:77" ht="20.100000000000001" customHeight="1" x14ac:dyDescent="0.2">
      <c r="A34" s="57" t="e">
        <f>CyP!#REF!</f>
        <v>#REF!</v>
      </c>
      <c r="B34" s="406" t="str">
        <f t="shared" si="3"/>
        <v/>
      </c>
      <c r="C34" s="407"/>
      <c r="D34" s="15">
        <f t="shared" si="4"/>
        <v>0</v>
      </c>
      <c r="E34" s="55"/>
      <c r="F34" s="116"/>
      <c r="G34" s="21"/>
      <c r="H34" s="20"/>
    </row>
    <row r="35" spans="1:77" ht="20.100000000000001" customHeight="1" x14ac:dyDescent="0.2">
      <c r="A35" s="57" t="e">
        <f>CyP!#REF!</f>
        <v>#REF!</v>
      </c>
      <c r="B35" s="406" t="str">
        <f t="shared" si="3"/>
        <v/>
      </c>
      <c r="C35" s="407"/>
      <c r="D35" s="15">
        <f t="shared" si="4"/>
        <v>0</v>
      </c>
      <c r="E35" s="55"/>
      <c r="F35" s="116"/>
      <c r="G35" s="21"/>
      <c r="H35" s="20"/>
    </row>
    <row r="36" spans="1:77" s="10" customFormat="1" ht="20.100000000000001" customHeight="1" x14ac:dyDescent="0.2">
      <c r="A36" s="61" t="s">
        <v>3</v>
      </c>
      <c r="B36" s="29" t="s">
        <v>3</v>
      </c>
      <c r="C36" s="29"/>
      <c r="D36" s="62" t="s">
        <v>4</v>
      </c>
      <c r="E36" s="30"/>
      <c r="F36" s="64"/>
      <c r="H36" s="22">
        <f>SUM(F36:F36)</f>
        <v>0</v>
      </c>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row>
    <row r="37" spans="1:77" ht="20.100000000000001" customHeight="1" x14ac:dyDescent="0.2">
      <c r="A37" s="61" t="s">
        <v>3</v>
      </c>
      <c r="B37" s="59" t="s">
        <v>10</v>
      </c>
      <c r="C37" s="63"/>
      <c r="D37" s="58">
        <f>SUM(D13:D36)</f>
        <v>0</v>
      </c>
      <c r="E37" s="56"/>
      <c r="F37" s="31"/>
    </row>
    <row r="38" spans="1:77" ht="20.100000000000001" customHeight="1" x14ac:dyDescent="0.2">
      <c r="A38" s="32"/>
      <c r="B38" s="32"/>
      <c r="C38" s="32"/>
      <c r="D38" s="32"/>
      <c r="E38" s="33"/>
      <c r="F38" s="32"/>
    </row>
    <row r="39" spans="1:77" ht="20.100000000000001" customHeight="1" x14ac:dyDescent="0.2">
      <c r="A39" s="32"/>
      <c r="B39" s="32"/>
      <c r="C39" s="32"/>
      <c r="D39" s="34" t="s">
        <v>21</v>
      </c>
      <c r="E39" s="33">
        <v>0</v>
      </c>
      <c r="F39" s="35">
        <f>SUMPRODUCT($D$13:$D$35,F13:F35)</f>
        <v>0</v>
      </c>
      <c r="G39" s="23"/>
    </row>
    <row r="40" spans="1:77" ht="20.100000000000001" customHeight="1" x14ac:dyDescent="0.2">
      <c r="A40" s="32"/>
      <c r="B40" s="32"/>
      <c r="C40" s="32"/>
      <c r="D40" s="34" t="s">
        <v>22</v>
      </c>
      <c r="E40" s="33">
        <v>0</v>
      </c>
      <c r="F40" s="35">
        <f>E40+F39</f>
        <v>0</v>
      </c>
      <c r="G40" s="23"/>
    </row>
    <row r="41" spans="1:77" ht="20.100000000000001" customHeight="1" x14ac:dyDescent="0.2">
      <c r="A41" s="32"/>
      <c r="B41" s="32"/>
      <c r="C41" s="32"/>
      <c r="D41" s="36"/>
      <c r="E41" s="37" t="s">
        <v>1012</v>
      </c>
      <c r="F41" s="32"/>
    </row>
    <row r="42" spans="1:77" ht="20.100000000000001" customHeight="1" x14ac:dyDescent="0.2">
      <c r="A42" s="32"/>
      <c r="B42" s="32"/>
      <c r="C42" s="32"/>
      <c r="D42" s="34" t="s">
        <v>23</v>
      </c>
      <c r="E42" s="38">
        <f>Anticipo_Financiero*Monto_Oferta</f>
        <v>0</v>
      </c>
      <c r="F42" s="38">
        <f t="shared" ref="F42" si="5">Monto_Oferta*F39*(1-Anticipo_Financiero)</f>
        <v>0</v>
      </c>
      <c r="G42" s="11"/>
      <c r="H42" s="25"/>
    </row>
    <row r="43" spans="1:77" ht="20.100000000000001" customHeight="1" x14ac:dyDescent="0.2">
      <c r="A43" s="32"/>
      <c r="B43" s="32"/>
      <c r="C43" s="32"/>
      <c r="D43" s="34" t="s">
        <v>988</v>
      </c>
      <c r="E43" s="38">
        <f>E42</f>
        <v>0</v>
      </c>
      <c r="F43" s="38">
        <f>E43+F42</f>
        <v>0</v>
      </c>
      <c r="G43" s="11"/>
    </row>
    <row r="44" spans="1:77" ht="20.100000000000001" customHeight="1" x14ac:dyDescent="0.2">
      <c r="E44" s="24">
        <v>0</v>
      </c>
    </row>
    <row r="45" spans="1:77" ht="20.100000000000001" customHeight="1" x14ac:dyDescent="0.2">
      <c r="E45" s="24">
        <v>0</v>
      </c>
    </row>
  </sheetData>
  <mergeCells count="28">
    <mergeCell ref="B29:C29"/>
    <mergeCell ref="B30:C30"/>
    <mergeCell ref="B31:C31"/>
    <mergeCell ref="B32:C32"/>
    <mergeCell ref="A8:D8"/>
    <mergeCell ref="B19:C19"/>
    <mergeCell ref="B20:C20"/>
    <mergeCell ref="B21:C21"/>
    <mergeCell ref="B22:C22"/>
    <mergeCell ref="B23:C23"/>
    <mergeCell ref="B24:C24"/>
    <mergeCell ref="B25:C25"/>
    <mergeCell ref="B33:C33"/>
    <mergeCell ref="B34:C34"/>
    <mergeCell ref="B35:C35"/>
    <mergeCell ref="H10:H11"/>
    <mergeCell ref="A10:A11"/>
    <mergeCell ref="B10:C11"/>
    <mergeCell ref="D10:D11"/>
    <mergeCell ref="B18:C18"/>
    <mergeCell ref="B13:C13"/>
    <mergeCell ref="B14:C14"/>
    <mergeCell ref="B15:C15"/>
    <mergeCell ref="B16:C16"/>
    <mergeCell ref="B17:C17"/>
    <mergeCell ref="B26:C26"/>
    <mergeCell ref="B27:C27"/>
    <mergeCell ref="B28:C28"/>
  </mergeCells>
  <conditionalFormatting sqref="A13:B13 A36:A37">
    <cfRule type="expression" dxfId="143" priority="159" stopIfTrue="1">
      <formula>#REF!&gt;0</formula>
    </cfRule>
    <cfRule type="expression" dxfId="142" priority="160" stopIfTrue="1">
      <formula>#REF!&gt;0</formula>
    </cfRule>
    <cfRule type="expression" dxfId="141" priority="161" stopIfTrue="1">
      <formula>#REF!&gt;0</formula>
    </cfRule>
  </conditionalFormatting>
  <conditionalFormatting sqref="B36:C36">
    <cfRule type="expression" dxfId="140" priority="162" stopIfTrue="1">
      <formula>#REF!&gt;0</formula>
    </cfRule>
    <cfRule type="expression" dxfId="139" priority="163" stopIfTrue="1">
      <formula>#REF!&gt;0</formula>
    </cfRule>
    <cfRule type="expression" dxfId="138" priority="164" stopIfTrue="1">
      <formula>#REF!&gt;0</formula>
    </cfRule>
  </conditionalFormatting>
  <conditionalFormatting sqref="A14:B35">
    <cfRule type="expression" dxfId="137" priority="1" stopIfTrue="1">
      <formula>#REF!&gt;0</formula>
    </cfRule>
    <cfRule type="expression" dxfId="136" priority="2" stopIfTrue="1">
      <formula>#REF!&gt;0</formula>
    </cfRule>
    <cfRule type="expression" dxfId="135" priority="3" stopIfTrue="1">
      <formula>#REF!&gt;0</formula>
    </cfRule>
  </conditionalFormatting>
  <pageMargins left="0.7" right="0.7" top="0.75" bottom="0.75" header="0.3" footer="0.3"/>
  <pageSetup paperSize="9" scale="80" pageOrder="overThenDown"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D7" sqref="D7:D9"/>
    </sheetView>
  </sheetViews>
  <sheetFormatPr baseColWidth="10" defaultColWidth="10.7109375" defaultRowHeight="19.5" customHeight="1" x14ac:dyDescent="0.2"/>
  <cols>
    <col min="2" max="2" width="43.28515625" customWidth="1"/>
    <col min="3" max="3" width="52.28515625" bestFit="1" customWidth="1"/>
  </cols>
  <sheetData>
    <row r="1" spans="1:4" ht="19.5" customHeight="1" x14ac:dyDescent="0.2">
      <c r="A1" s="353" t="s">
        <v>13</v>
      </c>
      <c r="B1" s="353"/>
      <c r="C1" s="353">
        <f>+PTyCI!C6</f>
        <v>0</v>
      </c>
      <c r="D1" s="353"/>
    </row>
    <row r="2" spans="1:4" ht="19.5" customHeight="1" x14ac:dyDescent="0.2">
      <c r="A2" s="353" t="s">
        <v>47</v>
      </c>
      <c r="B2" s="353"/>
      <c r="C2" s="354">
        <f>CyP!C11</f>
        <v>0</v>
      </c>
      <c r="D2" s="353"/>
    </row>
    <row r="3" spans="1:4" ht="19.5" customHeight="1" x14ac:dyDescent="0.2">
      <c r="A3" s="353"/>
      <c r="B3" s="353"/>
      <c r="C3" s="353"/>
      <c r="D3" s="353"/>
    </row>
    <row r="4" spans="1:4" ht="19.5" customHeight="1" x14ac:dyDescent="0.2">
      <c r="A4" s="415" t="s">
        <v>1223</v>
      </c>
      <c r="B4" s="415"/>
      <c r="C4" s="415"/>
      <c r="D4" s="415"/>
    </row>
    <row r="5" spans="1:4" ht="19.5" customHeight="1" thickBot="1" x14ac:dyDescent="0.25">
      <c r="A5" s="353"/>
      <c r="B5" s="353"/>
      <c r="C5" s="353"/>
      <c r="D5" s="353"/>
    </row>
    <row r="6" spans="1:4" ht="19.5" customHeight="1" thickBot="1" x14ac:dyDescent="0.25">
      <c r="A6" s="355" t="s">
        <v>1224</v>
      </c>
      <c r="B6" s="356" t="s">
        <v>996</v>
      </c>
      <c r="C6" s="356" t="s">
        <v>997</v>
      </c>
      <c r="D6" s="357" t="s">
        <v>1225</v>
      </c>
    </row>
    <row r="7" spans="1:4" ht="19.5" customHeight="1" x14ac:dyDescent="0.2">
      <c r="A7" s="358">
        <v>1</v>
      </c>
      <c r="B7" s="359"/>
      <c r="C7" s="359" t="e">
        <f>+VLOOKUP(B7,Indices!$A:$H,5,FALSE)</f>
        <v>#N/A</v>
      </c>
      <c r="D7" s="360"/>
    </row>
    <row r="8" spans="1:4" ht="19.5" customHeight="1" x14ac:dyDescent="0.2">
      <c r="A8" s="361">
        <v>2</v>
      </c>
      <c r="B8" s="359"/>
      <c r="C8" s="359" t="e">
        <f>+VLOOKUP(B8,Indices!$A:$H,5,FALSE)</f>
        <v>#N/A</v>
      </c>
      <c r="D8" s="362"/>
    </row>
    <row r="9" spans="1:4" ht="19.5" customHeight="1" x14ac:dyDescent="0.2">
      <c r="A9" s="361">
        <v>3</v>
      </c>
      <c r="B9" s="359"/>
      <c r="C9" s="359" t="e">
        <f>+VLOOKUP(B9,Indices!$A:$H,5,FALSE)</f>
        <v>#N/A</v>
      </c>
      <c r="D9" s="362"/>
    </row>
    <row r="10" spans="1:4" ht="19.5" customHeight="1" x14ac:dyDescent="0.2">
      <c r="A10" s="361">
        <v>4</v>
      </c>
      <c r="B10" s="359"/>
      <c r="C10" s="359" t="e">
        <f>+VLOOKUP(B10,Indices!$A:$H,5,FALSE)</f>
        <v>#N/A</v>
      </c>
      <c r="D10" s="362"/>
    </row>
    <row r="11" spans="1:4" ht="19.5" customHeight="1" x14ac:dyDescent="0.2">
      <c r="A11" s="361">
        <v>5</v>
      </c>
      <c r="B11" s="359"/>
      <c r="C11" s="359" t="e">
        <f>+VLOOKUP(B11,Indices!$A:$H,5,FALSE)</f>
        <v>#N/A</v>
      </c>
      <c r="D11" s="362"/>
    </row>
    <row r="12" spans="1:4" ht="19.5" customHeight="1" x14ac:dyDescent="0.2">
      <c r="A12" s="361">
        <v>6</v>
      </c>
      <c r="B12" s="359"/>
      <c r="C12" s="359" t="e">
        <f>+VLOOKUP(B12,Indices!$A:$H,5,FALSE)</f>
        <v>#N/A</v>
      </c>
      <c r="D12" s="362"/>
    </row>
    <row r="13" spans="1:4" ht="19.5" customHeight="1" x14ac:dyDescent="0.2">
      <c r="A13" s="361">
        <v>7</v>
      </c>
      <c r="B13" s="359"/>
      <c r="C13" s="359" t="e">
        <f>+VLOOKUP(B13,Indices!$A:$H,5,FALSE)</f>
        <v>#N/A</v>
      </c>
      <c r="D13" s="362"/>
    </row>
    <row r="14" spans="1:4" ht="19.5" customHeight="1" x14ac:dyDescent="0.2">
      <c r="A14" s="361">
        <v>8</v>
      </c>
      <c r="B14" s="359"/>
      <c r="C14" s="359" t="e">
        <f>+VLOOKUP(B14,Indices!$A:$H,5,FALSE)</f>
        <v>#N/A</v>
      </c>
      <c r="D14" s="362"/>
    </row>
    <row r="15" spans="1:4" ht="19.5" customHeight="1" x14ac:dyDescent="0.2">
      <c r="A15" s="361">
        <v>9</v>
      </c>
      <c r="B15" s="359"/>
      <c r="C15" s="359" t="e">
        <f>+VLOOKUP(B15,Indices!$A:$H,5,FALSE)</f>
        <v>#N/A</v>
      </c>
      <c r="D15" s="362"/>
    </row>
    <row r="16" spans="1:4" ht="19.5" customHeight="1" thickBot="1" x14ac:dyDescent="0.25">
      <c r="A16" s="363">
        <v>10</v>
      </c>
      <c r="B16" s="359"/>
      <c r="C16" s="359" t="e">
        <f>+VLOOKUP(B16,Indices!$A:$H,5,FALSE)</f>
        <v>#N/A</v>
      </c>
      <c r="D16" s="364"/>
    </row>
    <row r="17" spans="1:1" ht="19.5" customHeight="1" x14ac:dyDescent="0.2">
      <c r="A17" t="s">
        <v>1011</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409"/>
  <sheetViews>
    <sheetView view="pageBreakPreview" zoomScaleNormal="100" zoomScaleSheetLayoutView="100" workbookViewId="0">
      <selection activeCell="H6" sqref="H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5703125" style="10" customWidth="1"/>
    <col min="6" max="6" width="12" style="342" customWidth="1"/>
    <col min="7" max="7" width="12.140625" style="343" customWidth="1"/>
    <col min="8" max="8" width="13.140625" style="343" customWidth="1"/>
    <col min="9" max="9" width="10.7109375" style="10" customWidth="1"/>
    <col min="10" max="29" width="10.7109375" style="120" customWidth="1"/>
    <col min="30" max="78" width="11.42578125" style="120"/>
    <col min="79" max="16384" width="11.42578125" style="9"/>
  </cols>
  <sheetData>
    <row r="1" spans="1:78" s="5" customFormat="1" ht="20.100000000000001" customHeight="1" x14ac:dyDescent="0.2">
      <c r="A1" s="3" t="s">
        <v>11</v>
      </c>
      <c r="B1" s="3"/>
      <c r="C1" s="3" t="str">
        <f>Comitente</f>
        <v>DIRECCION PROVINCIAL REDES DE GAS</v>
      </c>
      <c r="D1" s="4"/>
      <c r="F1" s="336"/>
      <c r="G1" s="336"/>
      <c r="H1" s="336"/>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row>
    <row r="2" spans="1:78" s="6" customFormat="1" ht="20.100000000000001" customHeight="1" x14ac:dyDescent="0.2">
      <c r="A2" s="13" t="s">
        <v>12</v>
      </c>
      <c r="B2" s="13"/>
      <c r="C2" s="13" t="str">
        <f>Obra</f>
        <v>“SERVICIO de MANTENIMIENTO de las INSTALACIONES de GAS en los ESTABLECIMIENTOS EDUCATIVOS”</v>
      </c>
      <c r="F2" s="337"/>
      <c r="G2" s="337"/>
      <c r="H2" s="337"/>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row>
    <row r="3" spans="1:78" s="6" customFormat="1" ht="20.100000000000001" customHeight="1" x14ac:dyDescent="0.2">
      <c r="A3" s="13" t="s">
        <v>16</v>
      </c>
      <c r="B3" s="13"/>
      <c r="C3" s="13" t="str">
        <f>Ubicación</f>
        <v>DEPARTAMENTO JACHAL A</v>
      </c>
      <c r="F3" s="337"/>
      <c r="G3" s="337"/>
      <c r="H3" s="337"/>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row>
    <row r="4" spans="1:78" s="6" customFormat="1" ht="20.100000000000001" customHeight="1" x14ac:dyDescent="0.2">
      <c r="A4" s="13" t="s">
        <v>15</v>
      </c>
      <c r="B4" s="14"/>
      <c r="C4" s="75">
        <f>Licitación_N°</f>
        <v>0</v>
      </c>
      <c r="F4" s="337"/>
      <c r="G4" s="337"/>
      <c r="H4" s="337"/>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c r="BW4" s="118"/>
      <c r="BX4" s="118"/>
      <c r="BY4" s="118"/>
      <c r="BZ4" s="118"/>
    </row>
    <row r="5" spans="1:78" s="6" customFormat="1" ht="20.100000000000001" customHeight="1" thickBot="1" x14ac:dyDescent="0.25">
      <c r="A5" s="13" t="s">
        <v>17</v>
      </c>
      <c r="B5" s="14"/>
      <c r="C5" s="76" t="str">
        <f>Plazo_Obra</f>
        <v>30 dias</v>
      </c>
      <c r="F5" s="337"/>
      <c r="G5" s="337"/>
      <c r="H5" s="337"/>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118"/>
      <c r="AT5" s="118"/>
      <c r="AU5" s="118"/>
      <c r="AV5" s="118"/>
      <c r="AW5" s="118"/>
      <c r="AX5" s="118"/>
      <c r="AY5" s="118"/>
      <c r="AZ5" s="118"/>
      <c r="BA5" s="118"/>
      <c r="BB5" s="118"/>
      <c r="BC5" s="118"/>
      <c r="BD5" s="118"/>
      <c r="BE5" s="118"/>
      <c r="BF5" s="118"/>
      <c r="BG5" s="118"/>
      <c r="BH5" s="118"/>
      <c r="BI5" s="118"/>
      <c r="BJ5" s="118"/>
      <c r="BK5" s="118"/>
      <c r="BL5" s="118"/>
      <c r="BM5" s="118"/>
      <c r="BN5" s="118"/>
      <c r="BO5" s="118"/>
      <c r="BP5" s="118"/>
      <c r="BQ5" s="118"/>
      <c r="BR5" s="118"/>
      <c r="BS5" s="118"/>
      <c r="BT5" s="118"/>
      <c r="BU5" s="118"/>
      <c r="BV5" s="118"/>
      <c r="BW5" s="118"/>
      <c r="BX5" s="118"/>
      <c r="BY5" s="118"/>
      <c r="BZ5" s="118"/>
    </row>
    <row r="6" spans="1:78" s="6" customFormat="1" ht="20.100000000000001" customHeight="1" thickBot="1" x14ac:dyDescent="0.25">
      <c r="A6" s="13" t="s">
        <v>13</v>
      </c>
      <c r="B6" s="13"/>
      <c r="C6" s="13">
        <f>Contratista</f>
        <v>0</v>
      </c>
      <c r="F6" s="346" t="s">
        <v>1219</v>
      </c>
      <c r="G6" s="348">
        <f>+'MED OBRA'!J6</f>
        <v>0</v>
      </c>
      <c r="H6" s="347" t="e">
        <f>+'MED OBRA'!K6</f>
        <v>#REF!</v>
      </c>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118"/>
      <c r="BN6" s="118"/>
      <c r="BO6" s="118"/>
      <c r="BP6" s="118"/>
      <c r="BQ6" s="118"/>
      <c r="BR6" s="118"/>
      <c r="BS6" s="118"/>
      <c r="BT6" s="118"/>
      <c r="BU6" s="118"/>
      <c r="BV6" s="118"/>
      <c r="BW6" s="118"/>
      <c r="BX6" s="118"/>
      <c r="BY6" s="118"/>
      <c r="BZ6" s="118"/>
    </row>
    <row r="7" spans="1:78" s="2" customFormat="1" ht="20.100000000000001" customHeight="1" x14ac:dyDescent="0.2">
      <c r="F7" s="338"/>
      <c r="G7" s="338"/>
      <c r="H7" s="338"/>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row>
    <row r="8" spans="1:78" s="2" customFormat="1" ht="20.100000000000001" customHeight="1" x14ac:dyDescent="0.2">
      <c r="A8" s="412" t="s">
        <v>1215</v>
      </c>
      <c r="B8" s="413"/>
      <c r="C8" s="413"/>
      <c r="D8" s="414"/>
      <c r="E8" s="8"/>
      <c r="F8" s="339"/>
      <c r="G8" s="339"/>
      <c r="H8" s="339"/>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c r="BM8" s="119"/>
      <c r="BN8" s="119"/>
      <c r="BO8" s="119"/>
      <c r="BP8" s="119"/>
      <c r="BQ8" s="119"/>
      <c r="BR8" s="119"/>
      <c r="BS8" s="119"/>
      <c r="BT8" s="119"/>
      <c r="BU8" s="119"/>
      <c r="BV8" s="119"/>
      <c r="BW8" s="119"/>
      <c r="BX8" s="119"/>
      <c r="BY8" s="119"/>
      <c r="BZ8" s="119"/>
    </row>
    <row r="10" spans="1:78" ht="12.75" x14ac:dyDescent="0.2">
      <c r="A10" s="409" t="s">
        <v>990</v>
      </c>
      <c r="B10" s="410" t="s">
        <v>0</v>
      </c>
      <c r="C10" s="410"/>
      <c r="D10" s="411" t="s">
        <v>14</v>
      </c>
      <c r="E10" s="54"/>
      <c r="F10" s="416">
        <f>+'MED OBRA'!I10</f>
        <v>1</v>
      </c>
      <c r="G10" s="417"/>
      <c r="H10" s="418"/>
      <c r="I10" s="18"/>
      <c r="J10" s="121"/>
    </row>
    <row r="11" spans="1:78" ht="25.5" x14ac:dyDescent="0.2">
      <c r="A11" s="409"/>
      <c r="B11" s="410"/>
      <c r="C11" s="410"/>
      <c r="D11" s="411"/>
      <c r="E11" s="54"/>
      <c r="F11" s="309" t="s">
        <v>1216</v>
      </c>
      <c r="G11" s="309" t="s">
        <v>1217</v>
      </c>
      <c r="H11" s="309" t="s">
        <v>1218</v>
      </c>
      <c r="I11" s="18"/>
    </row>
    <row r="12" spans="1:78" ht="20.100000000000001" customHeight="1" x14ac:dyDescent="0.2">
      <c r="A12" s="27"/>
      <c r="B12" s="59"/>
      <c r="C12" s="59"/>
      <c r="D12" s="60"/>
      <c r="E12" s="54"/>
      <c r="F12" s="311"/>
      <c r="G12" s="311"/>
      <c r="H12" s="311"/>
      <c r="I12" s="310"/>
    </row>
    <row r="13" spans="1:78" ht="20.100000000000001" customHeight="1" x14ac:dyDescent="0.2">
      <c r="A13" s="57">
        <f>CyP!A18</f>
        <v>1</v>
      </c>
      <c r="B13" s="406" t="str">
        <f t="shared" ref="B13" si="0">IFERROR(VLOOKUP(A13,Tabla_CyP,2,FALSE),"")</f>
        <v>Escuela Esteban Gascon</v>
      </c>
      <c r="C13" s="407"/>
      <c r="D13" s="15">
        <f t="shared" ref="D13" si="1">IFERROR(VLOOKUP(A13,Tabla_CyP,9,FALSE),0)</f>
        <v>0</v>
      </c>
      <c r="E13" s="30"/>
      <c r="F13" s="340">
        <f>+VLOOKUP($A13,'MED OBRA'!$A$13:$K$212,9,FALSE)</f>
        <v>0</v>
      </c>
      <c r="G13" s="340" t="e">
        <f>+VLOOKUP($A13,'MED OBRA'!$A$13:$K$212,10,FALSE)</f>
        <v>#REF!</v>
      </c>
      <c r="H13" s="340" t="e">
        <f>+VLOOKUP($A13,'MED OBRA'!$A$13:$K$212,11,FALSE)</f>
        <v>#REF!</v>
      </c>
      <c r="I13" s="19"/>
    </row>
    <row r="14" spans="1:78" ht="20.100000000000001" customHeight="1" x14ac:dyDescent="0.2">
      <c r="A14" s="57">
        <f>CyP!A19</f>
        <v>2</v>
      </c>
      <c r="B14" s="406" t="str">
        <f t="shared" ref="B14:B77" si="2">IFERROR(VLOOKUP(A14,Tabla_CyP,2,FALSE),"")</f>
        <v>Escuela Matías Zapiola – Niquivil</v>
      </c>
      <c r="C14" s="407"/>
      <c r="D14" s="15">
        <f t="shared" ref="D14:D77" si="3">IFERROR(VLOOKUP(A14,Tabla_CyP,9,FALSE),0)</f>
        <v>0</v>
      </c>
      <c r="E14" s="30"/>
      <c r="F14" s="340">
        <f>+VLOOKUP($A14,'MED OBRA'!$A$13:$K$212,9,FALSE)</f>
        <v>0</v>
      </c>
      <c r="G14" s="340">
        <f>+VLOOKUP($A14,'MED OBRA'!$A$13:$K$212,10,FALSE)</f>
        <v>0</v>
      </c>
      <c r="H14" s="340">
        <f>+VLOOKUP($A14,'MED OBRA'!$A$13:$K$212,11,FALSE)</f>
        <v>0</v>
      </c>
      <c r="I14" s="19"/>
    </row>
    <row r="15" spans="1:78" ht="20.100000000000001" customHeight="1" x14ac:dyDescent="0.2">
      <c r="A15" s="57">
        <f>CyP!A20</f>
        <v>3</v>
      </c>
      <c r="B15" s="406" t="str">
        <f t="shared" si="2"/>
        <v xml:space="preserve"> Escuela Monseñor Tomas Cruz – Jardín Kahue</v>
      </c>
      <c r="C15" s="407"/>
      <c r="D15" s="15">
        <f t="shared" si="3"/>
        <v>0</v>
      </c>
      <c r="E15" s="30"/>
      <c r="F15" s="340">
        <f>+VLOOKUP($A15,'MED OBRA'!$A$13:$K$212,9,FALSE)</f>
        <v>0</v>
      </c>
      <c r="G15" s="340">
        <f>+VLOOKUP($A15,'MED OBRA'!$A$13:$K$212,10,FALSE)</f>
        <v>0</v>
      </c>
      <c r="H15" s="340">
        <f>+VLOOKUP($A15,'MED OBRA'!$A$13:$K$212,11,FALSE)</f>
        <v>0</v>
      </c>
      <c r="I15" s="19"/>
    </row>
    <row r="16" spans="1:78" ht="20.100000000000001" customHeight="1" x14ac:dyDescent="0.2">
      <c r="A16" s="57">
        <f>CyP!A21</f>
        <v>4</v>
      </c>
      <c r="B16" s="406" t="str">
        <f t="shared" si="2"/>
        <v xml:space="preserve"> Escuela Juan de Echegaray – Jardín Burbujita</v>
      </c>
      <c r="C16" s="407"/>
      <c r="D16" s="15">
        <f t="shared" si="3"/>
        <v>0</v>
      </c>
      <c r="E16" s="30"/>
      <c r="F16" s="340">
        <f>+VLOOKUP($A16,'MED OBRA'!$A$13:$K$212,9,FALSE)</f>
        <v>0</v>
      </c>
      <c r="G16" s="340">
        <f>+VLOOKUP($A16,'MED OBRA'!$A$13:$K$212,10,FALSE)</f>
        <v>0</v>
      </c>
      <c r="H16" s="340">
        <f>+VLOOKUP($A16,'MED OBRA'!$A$13:$K$212,11,FALSE)</f>
        <v>0</v>
      </c>
      <c r="I16" s="19"/>
    </row>
    <row r="17" spans="1:9" ht="20.100000000000001" customHeight="1" x14ac:dyDescent="0.2">
      <c r="A17" s="57">
        <f>CyP!A22</f>
        <v>5</v>
      </c>
      <c r="B17" s="406" t="str">
        <f t="shared" si="2"/>
        <v xml:space="preserve"> Escuela Juan M. de Pueyrrerdon </v>
      </c>
      <c r="C17" s="407"/>
      <c r="D17" s="15">
        <f t="shared" si="3"/>
        <v>0</v>
      </c>
      <c r="E17" s="30"/>
      <c r="F17" s="340">
        <f>+VLOOKUP($A17,'MED OBRA'!$A$13:$K$212,9,FALSE)</f>
        <v>0</v>
      </c>
      <c r="G17" s="340">
        <f>+VLOOKUP($A17,'MED OBRA'!$A$13:$K$212,10,FALSE)</f>
        <v>0</v>
      </c>
      <c r="H17" s="340">
        <f>+VLOOKUP($A17,'MED OBRA'!$A$13:$K$212,11,FALSE)</f>
        <v>0</v>
      </c>
      <c r="I17" s="19"/>
    </row>
    <row r="18" spans="1:9" ht="20.100000000000001" customHeight="1" x14ac:dyDescent="0.2">
      <c r="A18" s="57">
        <f>CyP!A23</f>
        <v>6</v>
      </c>
      <c r="B18" s="406" t="str">
        <f t="shared" si="2"/>
        <v xml:space="preserve"> Escuela Abejitas de Santa Rita</v>
      </c>
      <c r="C18" s="407"/>
      <c r="D18" s="15">
        <f t="shared" si="3"/>
        <v>0</v>
      </c>
      <c r="E18" s="30"/>
      <c r="F18" s="340">
        <f>+VLOOKUP($A18,'MED OBRA'!$A$13:$K$212,9,FALSE)</f>
        <v>0</v>
      </c>
      <c r="G18" s="340">
        <f>+VLOOKUP($A18,'MED OBRA'!$A$13:$K$212,10,FALSE)</f>
        <v>0</v>
      </c>
      <c r="H18" s="340">
        <f>+VLOOKUP($A18,'MED OBRA'!$A$13:$K$212,11,FALSE)</f>
        <v>0</v>
      </c>
      <c r="I18" s="19"/>
    </row>
    <row r="19" spans="1:9" ht="20.100000000000001" customHeight="1" x14ac:dyDescent="0.2">
      <c r="A19" s="57">
        <f>CyP!A24</f>
        <v>7</v>
      </c>
      <c r="B19" s="406" t="str">
        <f t="shared" si="2"/>
        <v xml:space="preserve"> Escuela EPET Nº 1</v>
      </c>
      <c r="C19" s="407"/>
      <c r="D19" s="15">
        <f t="shared" si="3"/>
        <v>0</v>
      </c>
      <c r="E19" s="30"/>
      <c r="F19" s="340">
        <f>+VLOOKUP($A19,'MED OBRA'!$A$13:$K$212,9,FALSE)</f>
        <v>0</v>
      </c>
      <c r="G19" s="340">
        <f>+VLOOKUP($A19,'MED OBRA'!$A$13:$K$212,10,FALSE)</f>
        <v>0</v>
      </c>
      <c r="H19" s="340">
        <f>+VLOOKUP($A19,'MED OBRA'!$A$13:$K$212,11,FALSE)</f>
        <v>0</v>
      </c>
      <c r="I19" s="19"/>
    </row>
    <row r="20" spans="1:9" ht="20.100000000000001" customHeight="1" x14ac:dyDescent="0.2">
      <c r="A20" s="57">
        <f>CyP!A25</f>
        <v>8</v>
      </c>
      <c r="B20" s="406" t="str">
        <f t="shared" si="2"/>
        <v xml:space="preserve"> Escuela Fronteras Argentina - Dojorti</v>
      </c>
      <c r="C20" s="407"/>
      <c r="D20" s="15">
        <f t="shared" si="3"/>
        <v>0</v>
      </c>
      <c r="E20" s="30"/>
      <c r="F20" s="340">
        <f>+VLOOKUP($A20,'MED OBRA'!$A$13:$K$212,9,FALSE)</f>
        <v>0</v>
      </c>
      <c r="G20" s="340">
        <f>+VLOOKUP($A20,'MED OBRA'!$A$13:$K$212,10,FALSE)</f>
        <v>0</v>
      </c>
      <c r="H20" s="340">
        <f>+VLOOKUP($A20,'MED OBRA'!$A$13:$K$212,11,FALSE)</f>
        <v>0</v>
      </c>
      <c r="I20" s="19"/>
    </row>
    <row r="21" spans="1:9" ht="20.100000000000001" customHeight="1" x14ac:dyDescent="0.2">
      <c r="A21" s="57">
        <f>CyP!A26</f>
        <v>9</v>
      </c>
      <c r="B21" s="406" t="str">
        <f t="shared" si="2"/>
        <v>Escuela General San Martín de Capacitación Laboral Gregoria Matorras</v>
      </c>
      <c r="C21" s="407"/>
      <c r="D21" s="15">
        <f t="shared" si="3"/>
        <v>0</v>
      </c>
      <c r="E21" s="30"/>
      <c r="F21" s="340">
        <f>+VLOOKUP($A21,'MED OBRA'!$A$13:$K$212,9,FALSE)</f>
        <v>0</v>
      </c>
      <c r="G21" s="340">
        <f>+VLOOKUP($A21,'MED OBRA'!$A$13:$K$212,10,FALSE)</f>
        <v>0</v>
      </c>
      <c r="H21" s="340">
        <f>+VLOOKUP($A21,'MED OBRA'!$A$13:$K$212,11,FALSE)</f>
        <v>0</v>
      </c>
      <c r="I21" s="19"/>
    </row>
    <row r="22" spans="1:9" ht="20.100000000000001" customHeight="1" x14ac:dyDescent="0.2">
      <c r="A22" s="57">
        <f>CyP!A27</f>
        <v>10</v>
      </c>
      <c r="B22" s="406" t="str">
        <f t="shared" si="2"/>
        <v>Escuela Fray Justo Santa María de Oro</v>
      </c>
      <c r="C22" s="407"/>
      <c r="D22" s="15">
        <f t="shared" si="3"/>
        <v>0</v>
      </c>
      <c r="E22" s="30"/>
      <c r="F22" s="340">
        <f>+VLOOKUP($A22,'MED OBRA'!$A$13:$K$212,9,FALSE)</f>
        <v>0</v>
      </c>
      <c r="G22" s="340">
        <f>+VLOOKUP($A22,'MED OBRA'!$A$13:$K$212,10,FALSE)</f>
        <v>0</v>
      </c>
      <c r="H22" s="340">
        <f>+VLOOKUP($A22,'MED OBRA'!$A$13:$K$212,11,FALSE)</f>
        <v>0</v>
      </c>
      <c r="I22" s="19"/>
    </row>
    <row r="23" spans="1:9" ht="20.100000000000001" customHeight="1" x14ac:dyDescent="0.2">
      <c r="A23" s="57">
        <f>CyP!A28</f>
        <v>11</v>
      </c>
      <c r="B23" s="406" t="str">
        <f t="shared" si="2"/>
        <v>Escuela Antonio Quaranta</v>
      </c>
      <c r="C23" s="407"/>
      <c r="D23" s="15">
        <f t="shared" si="3"/>
        <v>0</v>
      </c>
      <c r="E23" s="30"/>
      <c r="F23" s="340">
        <f>+VLOOKUP($A23,'MED OBRA'!$A$13:$K$212,9,FALSE)</f>
        <v>0</v>
      </c>
      <c r="G23" s="340">
        <f>+VLOOKUP($A23,'MED OBRA'!$A$13:$K$212,10,FALSE)</f>
        <v>0</v>
      </c>
      <c r="H23" s="340">
        <f>+VLOOKUP($A23,'MED OBRA'!$A$13:$K$212,11,FALSE)</f>
        <v>0</v>
      </c>
      <c r="I23" s="19"/>
    </row>
    <row r="24" spans="1:9" ht="20.100000000000001" customHeight="1" x14ac:dyDescent="0.2">
      <c r="A24" s="57">
        <f>CyP!A29</f>
        <v>12</v>
      </c>
      <c r="B24" s="406" t="str">
        <f t="shared" si="2"/>
        <v>Escuela Provincia de la Pampa</v>
      </c>
      <c r="C24" s="407"/>
      <c r="D24" s="15">
        <f t="shared" si="3"/>
        <v>0</v>
      </c>
      <c r="E24" s="30"/>
      <c r="F24" s="340">
        <f>+VLOOKUP($A24,'MED OBRA'!$A$13:$K$212,9,FALSE)</f>
        <v>0</v>
      </c>
      <c r="G24" s="340">
        <f>+VLOOKUP($A24,'MED OBRA'!$A$13:$K$212,10,FALSE)</f>
        <v>0</v>
      </c>
      <c r="H24" s="340">
        <f>+VLOOKUP($A24,'MED OBRA'!$A$13:$K$212,11,FALSE)</f>
        <v>0</v>
      </c>
      <c r="I24" s="19"/>
    </row>
    <row r="25" spans="1:9" ht="20.100000000000001" customHeight="1" x14ac:dyDescent="0.2">
      <c r="A25" s="57">
        <f>CyP!A30</f>
        <v>13</v>
      </c>
      <c r="B25" s="406" t="str">
        <f t="shared" si="2"/>
        <v xml:space="preserve"> Escuela Bienvenida Sarmiento</v>
      </c>
      <c r="C25" s="407"/>
      <c r="D25" s="15">
        <f t="shared" si="3"/>
        <v>0</v>
      </c>
      <c r="E25" s="30"/>
      <c r="F25" s="340">
        <f>+VLOOKUP($A25,'MED OBRA'!$A$13:$K$212,9,FALSE)</f>
        <v>0</v>
      </c>
      <c r="G25" s="340">
        <f>+VLOOKUP($A25,'MED OBRA'!$A$13:$K$212,10,FALSE)</f>
        <v>0</v>
      </c>
      <c r="H25" s="340">
        <f>+VLOOKUP($A25,'MED OBRA'!$A$13:$K$212,11,FALSE)</f>
        <v>0</v>
      </c>
      <c r="I25" s="19"/>
    </row>
    <row r="26" spans="1:9" ht="20.100000000000001" customHeight="1" x14ac:dyDescent="0.2">
      <c r="A26" s="57">
        <f>CyP!A31</f>
        <v>14</v>
      </c>
      <c r="B26" s="406" t="str">
        <f t="shared" si="2"/>
        <v xml:space="preserve"> Escuela Agrotécnica Manuel Belgrano</v>
      </c>
      <c r="C26" s="407"/>
      <c r="D26" s="15">
        <f t="shared" si="3"/>
        <v>0</v>
      </c>
      <c r="E26" s="30"/>
      <c r="F26" s="340">
        <f>+VLOOKUP($A26,'MED OBRA'!$A$13:$K$212,9,FALSE)</f>
        <v>0</v>
      </c>
      <c r="G26" s="340">
        <f>+VLOOKUP($A26,'MED OBRA'!$A$13:$K$212,10,FALSE)</f>
        <v>0</v>
      </c>
      <c r="H26" s="340">
        <f>+VLOOKUP($A26,'MED OBRA'!$A$13:$K$212,11,FALSE)</f>
        <v>0</v>
      </c>
      <c r="I26" s="19"/>
    </row>
    <row r="27" spans="1:9" ht="20.100000000000001" customHeight="1" x14ac:dyDescent="0.2">
      <c r="A27" s="57">
        <f>CyP!A32</f>
        <v>15</v>
      </c>
      <c r="B27" s="406" t="str">
        <f t="shared" si="2"/>
        <v xml:space="preserve"> Escuela Almirante Ramón Gonzalez  Fernández</v>
      </c>
      <c r="C27" s="407"/>
      <c r="D27" s="15">
        <f t="shared" si="3"/>
        <v>0</v>
      </c>
      <c r="E27" s="30"/>
      <c r="F27" s="340">
        <f>+VLOOKUP($A27,'MED OBRA'!$A$13:$K$212,9,FALSE)</f>
        <v>0</v>
      </c>
      <c r="G27" s="340">
        <f>+VLOOKUP($A27,'MED OBRA'!$A$13:$K$212,10,FALSE)</f>
        <v>0</v>
      </c>
      <c r="H27" s="340">
        <f>+VLOOKUP($A27,'MED OBRA'!$A$13:$K$212,11,FALSE)</f>
        <v>0</v>
      </c>
      <c r="I27" s="19"/>
    </row>
    <row r="28" spans="1:9" ht="20.100000000000001" customHeight="1" x14ac:dyDescent="0.2">
      <c r="A28" s="57">
        <f>CyP!A33</f>
        <v>16</v>
      </c>
      <c r="B28" s="406" t="str">
        <f t="shared" si="2"/>
        <v xml:space="preserve"> Escuela Atenor Flores Vidal</v>
      </c>
      <c r="C28" s="407"/>
      <c r="D28" s="15">
        <f t="shared" si="3"/>
        <v>0</v>
      </c>
      <c r="E28" s="30"/>
      <c r="F28" s="340">
        <f>+VLOOKUP($A28,'MED OBRA'!$A$13:$K$212,9,FALSE)</f>
        <v>0</v>
      </c>
      <c r="G28" s="340">
        <f>+VLOOKUP($A28,'MED OBRA'!$A$13:$K$212,10,FALSE)</f>
        <v>0</v>
      </c>
      <c r="H28" s="340">
        <f>+VLOOKUP($A28,'MED OBRA'!$A$13:$K$212,11,FALSE)</f>
        <v>0</v>
      </c>
      <c r="I28" s="19"/>
    </row>
    <row r="29" spans="1:9" ht="20.100000000000001" customHeight="1" x14ac:dyDescent="0.2">
      <c r="A29" s="57">
        <f>CyP!A34</f>
        <v>0</v>
      </c>
      <c r="B29" s="406" t="str">
        <f t="shared" si="2"/>
        <v/>
      </c>
      <c r="C29" s="407"/>
      <c r="D29" s="15">
        <f t="shared" si="3"/>
        <v>0</v>
      </c>
      <c r="E29" s="30"/>
      <c r="F29" s="340">
        <f>+VLOOKUP($A29,'MED OBRA'!$A$13:$K$212,9,FALSE)</f>
        <v>0</v>
      </c>
      <c r="G29" s="340" t="e">
        <f>+VLOOKUP($A29,'MED OBRA'!$A$13:$K$212,10,FALSE)</f>
        <v>#DIV/0!</v>
      </c>
      <c r="H29" s="340" t="e">
        <f>+VLOOKUP($A29,'MED OBRA'!$A$13:$K$212,11,FALSE)</f>
        <v>#DIV/0!</v>
      </c>
      <c r="I29" s="19"/>
    </row>
    <row r="30" spans="1:9" ht="20.100000000000001" customHeight="1" x14ac:dyDescent="0.2">
      <c r="A30" s="57" t="e">
        <f>CyP!#REF!</f>
        <v>#REF!</v>
      </c>
      <c r="B30" s="406" t="str">
        <f t="shared" si="2"/>
        <v/>
      </c>
      <c r="C30" s="407"/>
      <c r="D30" s="15">
        <f t="shared" si="3"/>
        <v>0</v>
      </c>
      <c r="E30" s="30"/>
      <c r="F30" s="340" t="e">
        <f>+VLOOKUP($A30,'MED OBRA'!$A$13:$K$212,9,FALSE)</f>
        <v>#REF!</v>
      </c>
      <c r="G30" s="340" t="e">
        <f>+VLOOKUP($A30,'MED OBRA'!$A$13:$K$212,10,FALSE)</f>
        <v>#REF!</v>
      </c>
      <c r="H30" s="340" t="e">
        <f>+VLOOKUP($A30,'MED OBRA'!$A$13:$K$212,11,FALSE)</f>
        <v>#REF!</v>
      </c>
      <c r="I30" s="19"/>
    </row>
    <row r="31" spans="1:9" ht="20.100000000000001" customHeight="1" x14ac:dyDescent="0.2">
      <c r="A31" s="57" t="e">
        <f>CyP!#REF!</f>
        <v>#REF!</v>
      </c>
      <c r="B31" s="406" t="str">
        <f t="shared" si="2"/>
        <v/>
      </c>
      <c r="C31" s="407"/>
      <c r="D31" s="15">
        <f t="shared" si="3"/>
        <v>0</v>
      </c>
      <c r="E31" s="30"/>
      <c r="F31" s="340" t="e">
        <f>+VLOOKUP($A31,'MED OBRA'!$A$13:$K$212,9,FALSE)</f>
        <v>#REF!</v>
      </c>
      <c r="G31" s="340" t="e">
        <f>+VLOOKUP($A31,'MED OBRA'!$A$13:$K$212,10,FALSE)</f>
        <v>#REF!</v>
      </c>
      <c r="H31" s="340" t="e">
        <f>+VLOOKUP($A31,'MED OBRA'!$A$13:$K$212,11,FALSE)</f>
        <v>#REF!</v>
      </c>
      <c r="I31" s="19"/>
    </row>
    <row r="32" spans="1:9" ht="20.100000000000001" customHeight="1" x14ac:dyDescent="0.2">
      <c r="A32" s="57" t="e">
        <f>CyP!#REF!</f>
        <v>#REF!</v>
      </c>
      <c r="B32" s="406" t="str">
        <f t="shared" si="2"/>
        <v/>
      </c>
      <c r="C32" s="407"/>
      <c r="D32" s="15">
        <f t="shared" si="3"/>
        <v>0</v>
      </c>
      <c r="E32" s="30"/>
      <c r="F32" s="340" t="e">
        <f>+VLOOKUP($A32,'MED OBRA'!$A$13:$K$212,9,FALSE)</f>
        <v>#REF!</v>
      </c>
      <c r="G32" s="340" t="e">
        <f>+VLOOKUP($A32,'MED OBRA'!$A$13:$K$212,10,FALSE)</f>
        <v>#REF!</v>
      </c>
      <c r="H32" s="340" t="e">
        <f>+VLOOKUP($A32,'MED OBRA'!$A$13:$K$212,11,FALSE)</f>
        <v>#REF!</v>
      </c>
      <c r="I32" s="19"/>
    </row>
    <row r="33" spans="1:9" ht="20.100000000000001" customHeight="1" x14ac:dyDescent="0.2">
      <c r="A33" s="57" t="e">
        <f>CyP!#REF!</f>
        <v>#REF!</v>
      </c>
      <c r="B33" s="406" t="str">
        <f t="shared" si="2"/>
        <v/>
      </c>
      <c r="C33" s="407"/>
      <c r="D33" s="15">
        <f t="shared" si="3"/>
        <v>0</v>
      </c>
      <c r="E33" s="30"/>
      <c r="F33" s="340" t="e">
        <f>+VLOOKUP($A33,'MED OBRA'!$A$13:$K$212,9,FALSE)</f>
        <v>#REF!</v>
      </c>
      <c r="G33" s="340" t="e">
        <f>+VLOOKUP($A33,'MED OBRA'!$A$13:$K$212,10,FALSE)</f>
        <v>#REF!</v>
      </c>
      <c r="H33" s="340" t="e">
        <f>+VLOOKUP($A33,'MED OBRA'!$A$13:$K$212,11,FALSE)</f>
        <v>#REF!</v>
      </c>
      <c r="I33" s="19"/>
    </row>
    <row r="34" spans="1:9" ht="20.100000000000001" customHeight="1" x14ac:dyDescent="0.2">
      <c r="A34" s="57" t="e">
        <f>CyP!#REF!</f>
        <v>#REF!</v>
      </c>
      <c r="B34" s="406" t="str">
        <f t="shared" si="2"/>
        <v/>
      </c>
      <c r="C34" s="407"/>
      <c r="D34" s="15">
        <f t="shared" si="3"/>
        <v>0</v>
      </c>
      <c r="E34" s="30"/>
      <c r="F34" s="340" t="e">
        <f>+VLOOKUP($A34,'MED OBRA'!$A$13:$K$212,9,FALSE)</f>
        <v>#REF!</v>
      </c>
      <c r="G34" s="340" t="e">
        <f>+VLOOKUP($A34,'MED OBRA'!$A$13:$K$212,10,FALSE)</f>
        <v>#REF!</v>
      </c>
      <c r="H34" s="340" t="e">
        <f>+VLOOKUP($A34,'MED OBRA'!$A$13:$K$212,11,FALSE)</f>
        <v>#REF!</v>
      </c>
      <c r="I34" s="19"/>
    </row>
    <row r="35" spans="1:9" ht="20.100000000000001" customHeight="1" x14ac:dyDescent="0.2">
      <c r="A35" s="57" t="e">
        <f>CyP!#REF!</f>
        <v>#REF!</v>
      </c>
      <c r="B35" s="406" t="str">
        <f t="shared" si="2"/>
        <v/>
      </c>
      <c r="C35" s="407"/>
      <c r="D35" s="15">
        <f t="shared" si="3"/>
        <v>0</v>
      </c>
      <c r="E35" s="30"/>
      <c r="F35" s="340" t="e">
        <f>+VLOOKUP($A35,'MED OBRA'!$A$13:$K$212,9,FALSE)</f>
        <v>#REF!</v>
      </c>
      <c r="G35" s="340" t="e">
        <f>+VLOOKUP($A35,'MED OBRA'!$A$13:$K$212,10,FALSE)</f>
        <v>#REF!</v>
      </c>
      <c r="H35" s="340" t="e">
        <f>+VLOOKUP($A35,'MED OBRA'!$A$13:$K$212,11,FALSE)</f>
        <v>#REF!</v>
      </c>
      <c r="I35" s="19"/>
    </row>
    <row r="36" spans="1:9" ht="20.100000000000001" customHeight="1" x14ac:dyDescent="0.2">
      <c r="A36" s="57" t="e">
        <f>CyP!#REF!</f>
        <v>#REF!</v>
      </c>
      <c r="B36" s="406" t="str">
        <f t="shared" si="2"/>
        <v/>
      </c>
      <c r="C36" s="407"/>
      <c r="D36" s="15">
        <f t="shared" si="3"/>
        <v>0</v>
      </c>
      <c r="E36" s="30"/>
      <c r="F36" s="340" t="e">
        <f>+VLOOKUP($A36,'MED OBRA'!$A$13:$K$212,9,FALSE)</f>
        <v>#REF!</v>
      </c>
      <c r="G36" s="340" t="e">
        <f>+VLOOKUP($A36,'MED OBRA'!$A$13:$K$212,10,FALSE)</f>
        <v>#REF!</v>
      </c>
      <c r="H36" s="340" t="e">
        <f>+VLOOKUP($A36,'MED OBRA'!$A$13:$K$212,11,FALSE)</f>
        <v>#REF!</v>
      </c>
      <c r="I36" s="19"/>
    </row>
    <row r="37" spans="1:9" ht="20.100000000000001" customHeight="1" x14ac:dyDescent="0.2">
      <c r="A37" s="57" t="e">
        <f>CyP!#REF!</f>
        <v>#REF!</v>
      </c>
      <c r="B37" s="406" t="str">
        <f t="shared" si="2"/>
        <v/>
      </c>
      <c r="C37" s="407"/>
      <c r="D37" s="15">
        <f t="shared" si="3"/>
        <v>0</v>
      </c>
      <c r="E37" s="30"/>
      <c r="F37" s="340" t="e">
        <f>+VLOOKUP($A37,'MED OBRA'!$A$13:$K$212,9,FALSE)</f>
        <v>#REF!</v>
      </c>
      <c r="G37" s="340" t="e">
        <f>+VLOOKUP($A37,'MED OBRA'!$A$13:$K$212,10,FALSE)</f>
        <v>#REF!</v>
      </c>
      <c r="H37" s="340" t="e">
        <f>+VLOOKUP($A37,'MED OBRA'!$A$13:$K$212,11,FALSE)</f>
        <v>#REF!</v>
      </c>
      <c r="I37" s="19"/>
    </row>
    <row r="38" spans="1:9" ht="20.100000000000001" customHeight="1" x14ac:dyDescent="0.2">
      <c r="A38" s="57" t="e">
        <f>CyP!#REF!</f>
        <v>#REF!</v>
      </c>
      <c r="B38" s="406" t="str">
        <f t="shared" si="2"/>
        <v/>
      </c>
      <c r="C38" s="407"/>
      <c r="D38" s="15">
        <f t="shared" si="3"/>
        <v>0</v>
      </c>
      <c r="E38" s="30"/>
      <c r="F38" s="340" t="e">
        <f>+VLOOKUP($A38,'MED OBRA'!$A$13:$K$212,9,FALSE)</f>
        <v>#REF!</v>
      </c>
      <c r="G38" s="340" t="e">
        <f>+VLOOKUP($A38,'MED OBRA'!$A$13:$K$212,10,FALSE)</f>
        <v>#REF!</v>
      </c>
      <c r="H38" s="340" t="e">
        <f>+VLOOKUP($A38,'MED OBRA'!$A$13:$K$212,11,FALSE)</f>
        <v>#REF!</v>
      </c>
      <c r="I38" s="19"/>
    </row>
    <row r="39" spans="1:9" ht="20.100000000000001" customHeight="1" x14ac:dyDescent="0.2">
      <c r="A39" s="57" t="e">
        <f>CyP!#REF!</f>
        <v>#REF!</v>
      </c>
      <c r="B39" s="406" t="str">
        <f t="shared" si="2"/>
        <v/>
      </c>
      <c r="C39" s="407"/>
      <c r="D39" s="15">
        <f t="shared" si="3"/>
        <v>0</v>
      </c>
      <c r="E39" s="30"/>
      <c r="F39" s="340" t="e">
        <f>+VLOOKUP($A39,'MED OBRA'!$A$13:$K$212,9,FALSE)</f>
        <v>#REF!</v>
      </c>
      <c r="G39" s="340" t="e">
        <f>+VLOOKUP($A39,'MED OBRA'!$A$13:$K$212,10,FALSE)</f>
        <v>#REF!</v>
      </c>
      <c r="H39" s="340" t="e">
        <f>+VLOOKUP($A39,'MED OBRA'!$A$13:$K$212,11,FALSE)</f>
        <v>#REF!</v>
      </c>
      <c r="I39" s="19"/>
    </row>
    <row r="40" spans="1:9" ht="20.100000000000001" customHeight="1" x14ac:dyDescent="0.2">
      <c r="A40" s="57" t="e">
        <f>CyP!#REF!</f>
        <v>#REF!</v>
      </c>
      <c r="B40" s="406" t="str">
        <f t="shared" si="2"/>
        <v/>
      </c>
      <c r="C40" s="407"/>
      <c r="D40" s="15">
        <f t="shared" si="3"/>
        <v>0</v>
      </c>
      <c r="E40" s="30"/>
      <c r="F40" s="340" t="e">
        <f>+VLOOKUP($A40,'MED OBRA'!$A$13:$K$212,9,FALSE)</f>
        <v>#REF!</v>
      </c>
      <c r="G40" s="340" t="e">
        <f>+VLOOKUP($A40,'MED OBRA'!$A$13:$K$212,10,FALSE)</f>
        <v>#REF!</v>
      </c>
      <c r="H40" s="340" t="e">
        <f>+VLOOKUP($A40,'MED OBRA'!$A$13:$K$212,11,FALSE)</f>
        <v>#REF!</v>
      </c>
      <c r="I40" s="19"/>
    </row>
    <row r="41" spans="1:9" ht="20.100000000000001" customHeight="1" x14ac:dyDescent="0.2">
      <c r="A41" s="57" t="e">
        <f>CyP!#REF!</f>
        <v>#REF!</v>
      </c>
      <c r="B41" s="406" t="str">
        <f t="shared" si="2"/>
        <v/>
      </c>
      <c r="C41" s="407"/>
      <c r="D41" s="15">
        <f t="shared" si="3"/>
        <v>0</v>
      </c>
      <c r="E41" s="30"/>
      <c r="F41" s="340" t="e">
        <f>+VLOOKUP($A41,'MED OBRA'!$A$13:$K$212,9,FALSE)</f>
        <v>#REF!</v>
      </c>
      <c r="G41" s="340" t="e">
        <f>+VLOOKUP($A41,'MED OBRA'!$A$13:$K$212,10,FALSE)</f>
        <v>#REF!</v>
      </c>
      <c r="H41" s="340" t="e">
        <f>+VLOOKUP($A41,'MED OBRA'!$A$13:$K$212,11,FALSE)</f>
        <v>#REF!</v>
      </c>
      <c r="I41" s="19"/>
    </row>
    <row r="42" spans="1:9" ht="20.100000000000001" customHeight="1" x14ac:dyDescent="0.2">
      <c r="A42" s="57" t="e">
        <f>CyP!#REF!</f>
        <v>#REF!</v>
      </c>
      <c r="B42" s="406" t="str">
        <f t="shared" si="2"/>
        <v/>
      </c>
      <c r="C42" s="407"/>
      <c r="D42" s="15">
        <f t="shared" si="3"/>
        <v>0</v>
      </c>
      <c r="E42" s="30"/>
      <c r="F42" s="340" t="e">
        <f>+VLOOKUP($A42,'MED OBRA'!$A$13:$K$212,9,FALSE)</f>
        <v>#REF!</v>
      </c>
      <c r="G42" s="340" t="e">
        <f>+VLOOKUP($A42,'MED OBRA'!$A$13:$K$212,10,FALSE)</f>
        <v>#REF!</v>
      </c>
      <c r="H42" s="340" t="e">
        <f>+VLOOKUP($A42,'MED OBRA'!$A$13:$K$212,11,FALSE)</f>
        <v>#REF!</v>
      </c>
      <c r="I42" s="19"/>
    </row>
    <row r="43" spans="1:9" ht="20.100000000000001" customHeight="1" x14ac:dyDescent="0.2">
      <c r="A43" s="57" t="e">
        <f>CyP!#REF!</f>
        <v>#REF!</v>
      </c>
      <c r="B43" s="406" t="str">
        <f t="shared" si="2"/>
        <v/>
      </c>
      <c r="C43" s="407"/>
      <c r="D43" s="15">
        <f t="shared" si="3"/>
        <v>0</v>
      </c>
      <c r="E43" s="30"/>
      <c r="F43" s="340" t="e">
        <f>+VLOOKUP($A43,'MED OBRA'!$A$13:$K$212,9,FALSE)</f>
        <v>#REF!</v>
      </c>
      <c r="G43" s="340" t="e">
        <f>+VLOOKUP($A43,'MED OBRA'!$A$13:$K$212,10,FALSE)</f>
        <v>#REF!</v>
      </c>
      <c r="H43" s="340" t="e">
        <f>+VLOOKUP($A43,'MED OBRA'!$A$13:$K$212,11,FALSE)</f>
        <v>#REF!</v>
      </c>
      <c r="I43" s="19"/>
    </row>
    <row r="44" spans="1:9" ht="20.100000000000001" customHeight="1" x14ac:dyDescent="0.2">
      <c r="A44" s="57" t="e">
        <f>CyP!#REF!</f>
        <v>#REF!</v>
      </c>
      <c r="B44" s="406" t="str">
        <f t="shared" si="2"/>
        <v/>
      </c>
      <c r="C44" s="407"/>
      <c r="D44" s="15">
        <f t="shared" si="3"/>
        <v>0</v>
      </c>
      <c r="E44" s="30"/>
      <c r="F44" s="340" t="e">
        <f>+VLOOKUP($A44,'MED OBRA'!$A$13:$K$212,9,FALSE)</f>
        <v>#REF!</v>
      </c>
      <c r="G44" s="340" t="e">
        <f>+VLOOKUP($A44,'MED OBRA'!$A$13:$K$212,10,FALSE)</f>
        <v>#REF!</v>
      </c>
      <c r="H44" s="340" t="e">
        <f>+VLOOKUP($A44,'MED OBRA'!$A$13:$K$212,11,FALSE)</f>
        <v>#REF!</v>
      </c>
      <c r="I44" s="19"/>
    </row>
    <row r="45" spans="1:9" ht="20.100000000000001" customHeight="1" x14ac:dyDescent="0.2">
      <c r="A45" s="57" t="e">
        <f>CyP!#REF!</f>
        <v>#REF!</v>
      </c>
      <c r="B45" s="406" t="str">
        <f t="shared" si="2"/>
        <v/>
      </c>
      <c r="C45" s="407"/>
      <c r="D45" s="15">
        <f t="shared" si="3"/>
        <v>0</v>
      </c>
      <c r="E45" s="30"/>
      <c r="F45" s="340" t="e">
        <f>+VLOOKUP($A45,'MED OBRA'!$A$13:$K$212,9,FALSE)</f>
        <v>#REF!</v>
      </c>
      <c r="G45" s="340" t="e">
        <f>+VLOOKUP($A45,'MED OBRA'!$A$13:$K$212,10,FALSE)</f>
        <v>#REF!</v>
      </c>
      <c r="H45" s="340" t="e">
        <f>+VLOOKUP($A45,'MED OBRA'!$A$13:$K$212,11,FALSE)</f>
        <v>#REF!</v>
      </c>
      <c r="I45" s="19"/>
    </row>
    <row r="46" spans="1:9" ht="20.100000000000001" customHeight="1" x14ac:dyDescent="0.2">
      <c r="A46" s="57" t="e">
        <f>CyP!#REF!</f>
        <v>#REF!</v>
      </c>
      <c r="B46" s="406" t="str">
        <f t="shared" si="2"/>
        <v/>
      </c>
      <c r="C46" s="407"/>
      <c r="D46" s="15">
        <f t="shared" si="3"/>
        <v>0</v>
      </c>
      <c r="E46" s="30"/>
      <c r="F46" s="340" t="e">
        <f>+VLOOKUP($A46,'MED OBRA'!$A$13:$K$212,9,FALSE)</f>
        <v>#REF!</v>
      </c>
      <c r="G46" s="340" t="e">
        <f>+VLOOKUP($A46,'MED OBRA'!$A$13:$K$212,10,FALSE)</f>
        <v>#REF!</v>
      </c>
      <c r="H46" s="340" t="e">
        <f>+VLOOKUP($A46,'MED OBRA'!$A$13:$K$212,11,FALSE)</f>
        <v>#REF!</v>
      </c>
      <c r="I46" s="19"/>
    </row>
    <row r="47" spans="1:9" ht="20.100000000000001" customHeight="1" x14ac:dyDescent="0.2">
      <c r="A47" s="57" t="e">
        <f>CyP!#REF!</f>
        <v>#REF!</v>
      </c>
      <c r="B47" s="406" t="str">
        <f t="shared" si="2"/>
        <v/>
      </c>
      <c r="C47" s="407"/>
      <c r="D47" s="15">
        <f t="shared" si="3"/>
        <v>0</v>
      </c>
      <c r="E47" s="30"/>
      <c r="F47" s="340" t="e">
        <f>+VLOOKUP($A47,'MED OBRA'!$A$13:$K$212,9,FALSE)</f>
        <v>#REF!</v>
      </c>
      <c r="G47" s="340" t="e">
        <f>+VLOOKUP($A47,'MED OBRA'!$A$13:$K$212,10,FALSE)</f>
        <v>#REF!</v>
      </c>
      <c r="H47" s="340" t="e">
        <f>+VLOOKUP($A47,'MED OBRA'!$A$13:$K$212,11,FALSE)</f>
        <v>#REF!</v>
      </c>
      <c r="I47" s="19"/>
    </row>
    <row r="48" spans="1:9" ht="20.100000000000001" customHeight="1" x14ac:dyDescent="0.2">
      <c r="A48" s="57" t="e">
        <f>CyP!#REF!</f>
        <v>#REF!</v>
      </c>
      <c r="B48" s="406" t="str">
        <f t="shared" si="2"/>
        <v/>
      </c>
      <c r="C48" s="407"/>
      <c r="D48" s="15">
        <f t="shared" si="3"/>
        <v>0</v>
      </c>
      <c r="E48" s="30"/>
      <c r="F48" s="340" t="e">
        <f>+VLOOKUP($A48,'MED OBRA'!$A$13:$K$212,9,FALSE)</f>
        <v>#REF!</v>
      </c>
      <c r="G48" s="340" t="e">
        <f>+VLOOKUP($A48,'MED OBRA'!$A$13:$K$212,10,FALSE)</f>
        <v>#REF!</v>
      </c>
      <c r="H48" s="340" t="e">
        <f>+VLOOKUP($A48,'MED OBRA'!$A$13:$K$212,11,FALSE)</f>
        <v>#REF!</v>
      </c>
      <c r="I48" s="19"/>
    </row>
    <row r="49" spans="1:9" ht="20.100000000000001" customHeight="1" x14ac:dyDescent="0.2">
      <c r="A49" s="57" t="e">
        <f>CyP!#REF!</f>
        <v>#REF!</v>
      </c>
      <c r="B49" s="406" t="str">
        <f t="shared" si="2"/>
        <v/>
      </c>
      <c r="C49" s="407"/>
      <c r="D49" s="15">
        <f t="shared" si="3"/>
        <v>0</v>
      </c>
      <c r="E49" s="30"/>
      <c r="F49" s="340" t="e">
        <f>+VLOOKUP($A49,'MED OBRA'!$A$13:$K$212,9,FALSE)</f>
        <v>#REF!</v>
      </c>
      <c r="G49" s="340" t="e">
        <f>+VLOOKUP($A49,'MED OBRA'!$A$13:$K$212,10,FALSE)</f>
        <v>#REF!</v>
      </c>
      <c r="H49" s="340" t="e">
        <f>+VLOOKUP($A49,'MED OBRA'!$A$13:$K$212,11,FALSE)</f>
        <v>#REF!</v>
      </c>
      <c r="I49" s="19"/>
    </row>
    <row r="50" spans="1:9" ht="20.100000000000001" customHeight="1" x14ac:dyDescent="0.2">
      <c r="A50" s="57" t="e">
        <f>CyP!#REF!</f>
        <v>#REF!</v>
      </c>
      <c r="B50" s="406" t="str">
        <f t="shared" si="2"/>
        <v/>
      </c>
      <c r="C50" s="407"/>
      <c r="D50" s="15">
        <f t="shared" si="3"/>
        <v>0</v>
      </c>
      <c r="E50" s="30"/>
      <c r="F50" s="340" t="e">
        <f>+VLOOKUP($A50,'MED OBRA'!$A$13:$K$212,9,FALSE)</f>
        <v>#REF!</v>
      </c>
      <c r="G50" s="340" t="e">
        <f>+VLOOKUP($A50,'MED OBRA'!$A$13:$K$212,10,FALSE)</f>
        <v>#REF!</v>
      </c>
      <c r="H50" s="340" t="e">
        <f>+VLOOKUP($A50,'MED OBRA'!$A$13:$K$212,11,FALSE)</f>
        <v>#REF!</v>
      </c>
      <c r="I50" s="19"/>
    </row>
    <row r="51" spans="1:9" ht="20.100000000000001" customHeight="1" x14ac:dyDescent="0.2">
      <c r="A51" s="57" t="e">
        <f>CyP!#REF!</f>
        <v>#REF!</v>
      </c>
      <c r="B51" s="406" t="str">
        <f t="shared" si="2"/>
        <v/>
      </c>
      <c r="C51" s="407"/>
      <c r="D51" s="15">
        <f t="shared" si="3"/>
        <v>0</v>
      </c>
      <c r="E51" s="30"/>
      <c r="F51" s="340" t="e">
        <f>+VLOOKUP($A51,'MED OBRA'!$A$13:$K$212,9,FALSE)</f>
        <v>#REF!</v>
      </c>
      <c r="G51" s="340" t="e">
        <f>+VLOOKUP($A51,'MED OBRA'!$A$13:$K$212,10,FALSE)</f>
        <v>#REF!</v>
      </c>
      <c r="H51" s="340" t="e">
        <f>+VLOOKUP($A51,'MED OBRA'!$A$13:$K$212,11,FALSE)</f>
        <v>#REF!</v>
      </c>
      <c r="I51" s="19"/>
    </row>
    <row r="52" spans="1:9" ht="20.100000000000001" customHeight="1" x14ac:dyDescent="0.2">
      <c r="A52" s="57" t="e">
        <f>CyP!#REF!</f>
        <v>#REF!</v>
      </c>
      <c r="B52" s="406" t="str">
        <f t="shared" si="2"/>
        <v/>
      </c>
      <c r="C52" s="407"/>
      <c r="D52" s="15">
        <f t="shared" si="3"/>
        <v>0</v>
      </c>
      <c r="E52" s="30"/>
      <c r="F52" s="340" t="e">
        <f>+VLOOKUP($A52,'MED OBRA'!$A$13:$K$212,9,FALSE)</f>
        <v>#REF!</v>
      </c>
      <c r="G52" s="340" t="e">
        <f>+VLOOKUP($A52,'MED OBRA'!$A$13:$K$212,10,FALSE)</f>
        <v>#REF!</v>
      </c>
      <c r="H52" s="340" t="e">
        <f>+VLOOKUP($A52,'MED OBRA'!$A$13:$K$212,11,FALSE)</f>
        <v>#REF!</v>
      </c>
      <c r="I52" s="19"/>
    </row>
    <row r="53" spans="1:9" ht="20.100000000000001" customHeight="1" x14ac:dyDescent="0.2">
      <c r="A53" s="57" t="e">
        <f>CyP!#REF!</f>
        <v>#REF!</v>
      </c>
      <c r="B53" s="406" t="str">
        <f t="shared" si="2"/>
        <v/>
      </c>
      <c r="C53" s="407"/>
      <c r="D53" s="15">
        <f t="shared" si="3"/>
        <v>0</v>
      </c>
      <c r="E53" s="30"/>
      <c r="F53" s="340" t="e">
        <f>+VLOOKUP($A53,'MED OBRA'!$A$13:$K$212,9,FALSE)</f>
        <v>#REF!</v>
      </c>
      <c r="G53" s="340" t="e">
        <f>+VLOOKUP($A53,'MED OBRA'!$A$13:$K$212,10,FALSE)</f>
        <v>#REF!</v>
      </c>
      <c r="H53" s="340" t="e">
        <f>+VLOOKUP($A53,'MED OBRA'!$A$13:$K$212,11,FALSE)</f>
        <v>#REF!</v>
      </c>
      <c r="I53" s="19"/>
    </row>
    <row r="54" spans="1:9" ht="20.100000000000001" customHeight="1" x14ac:dyDescent="0.2">
      <c r="A54" s="57" t="e">
        <f>CyP!#REF!</f>
        <v>#REF!</v>
      </c>
      <c r="B54" s="406" t="str">
        <f t="shared" si="2"/>
        <v/>
      </c>
      <c r="C54" s="407"/>
      <c r="D54" s="15">
        <f t="shared" si="3"/>
        <v>0</v>
      </c>
      <c r="E54" s="30"/>
      <c r="F54" s="340" t="e">
        <f>+VLOOKUP($A54,'MED OBRA'!$A$13:$K$212,9,FALSE)</f>
        <v>#REF!</v>
      </c>
      <c r="G54" s="340" t="e">
        <f>+VLOOKUP($A54,'MED OBRA'!$A$13:$K$212,10,FALSE)</f>
        <v>#REF!</v>
      </c>
      <c r="H54" s="340" t="e">
        <f>+VLOOKUP($A54,'MED OBRA'!$A$13:$K$212,11,FALSE)</f>
        <v>#REF!</v>
      </c>
      <c r="I54" s="19"/>
    </row>
    <row r="55" spans="1:9" ht="20.100000000000001" customHeight="1" x14ac:dyDescent="0.2">
      <c r="A55" s="57" t="e">
        <f>CyP!#REF!</f>
        <v>#REF!</v>
      </c>
      <c r="B55" s="406" t="str">
        <f t="shared" si="2"/>
        <v/>
      </c>
      <c r="C55" s="407"/>
      <c r="D55" s="15">
        <f t="shared" si="3"/>
        <v>0</v>
      </c>
      <c r="E55" s="30"/>
      <c r="F55" s="340" t="e">
        <f>+VLOOKUP($A55,'MED OBRA'!$A$13:$K$212,9,FALSE)</f>
        <v>#REF!</v>
      </c>
      <c r="G55" s="340" t="e">
        <f>+VLOOKUP($A55,'MED OBRA'!$A$13:$K$212,10,FALSE)</f>
        <v>#REF!</v>
      </c>
      <c r="H55" s="340" t="e">
        <f>+VLOOKUP($A55,'MED OBRA'!$A$13:$K$212,11,FALSE)</f>
        <v>#REF!</v>
      </c>
      <c r="I55" s="19"/>
    </row>
    <row r="56" spans="1:9" ht="20.100000000000001" customHeight="1" x14ac:dyDescent="0.2">
      <c r="A56" s="57" t="e">
        <f>CyP!#REF!</f>
        <v>#REF!</v>
      </c>
      <c r="B56" s="406" t="str">
        <f t="shared" si="2"/>
        <v/>
      </c>
      <c r="C56" s="407"/>
      <c r="D56" s="15">
        <f t="shared" si="3"/>
        <v>0</v>
      </c>
      <c r="E56" s="30"/>
      <c r="F56" s="340" t="e">
        <f>+VLOOKUP($A56,'MED OBRA'!$A$13:$K$212,9,FALSE)</f>
        <v>#REF!</v>
      </c>
      <c r="G56" s="340" t="e">
        <f>+VLOOKUP($A56,'MED OBRA'!$A$13:$K$212,10,FALSE)</f>
        <v>#REF!</v>
      </c>
      <c r="H56" s="340" t="e">
        <f>+VLOOKUP($A56,'MED OBRA'!$A$13:$K$212,11,FALSE)</f>
        <v>#REF!</v>
      </c>
      <c r="I56" s="19"/>
    </row>
    <row r="57" spans="1:9" ht="20.100000000000001" customHeight="1" x14ac:dyDescent="0.2">
      <c r="A57" s="57" t="e">
        <f>CyP!#REF!</f>
        <v>#REF!</v>
      </c>
      <c r="B57" s="406" t="str">
        <f t="shared" si="2"/>
        <v/>
      </c>
      <c r="C57" s="407"/>
      <c r="D57" s="15">
        <f t="shared" si="3"/>
        <v>0</v>
      </c>
      <c r="E57" s="30"/>
      <c r="F57" s="340" t="e">
        <f>+VLOOKUP($A57,'MED OBRA'!$A$13:$K$212,9,FALSE)</f>
        <v>#REF!</v>
      </c>
      <c r="G57" s="340" t="e">
        <f>+VLOOKUP($A57,'MED OBRA'!$A$13:$K$212,10,FALSE)</f>
        <v>#REF!</v>
      </c>
      <c r="H57" s="340" t="e">
        <f>+VLOOKUP($A57,'MED OBRA'!$A$13:$K$212,11,FALSE)</f>
        <v>#REF!</v>
      </c>
      <c r="I57" s="19"/>
    </row>
    <row r="58" spans="1:9" ht="20.100000000000001" customHeight="1" x14ac:dyDescent="0.2">
      <c r="A58" s="57" t="e">
        <f>CyP!#REF!</f>
        <v>#REF!</v>
      </c>
      <c r="B58" s="406" t="str">
        <f t="shared" si="2"/>
        <v/>
      </c>
      <c r="C58" s="407"/>
      <c r="D58" s="15">
        <f t="shared" si="3"/>
        <v>0</v>
      </c>
      <c r="E58" s="30"/>
      <c r="F58" s="340" t="e">
        <f>+VLOOKUP($A58,'MED OBRA'!$A$13:$K$212,9,FALSE)</f>
        <v>#REF!</v>
      </c>
      <c r="G58" s="340" t="e">
        <f>+VLOOKUP($A58,'MED OBRA'!$A$13:$K$212,10,FALSE)</f>
        <v>#REF!</v>
      </c>
      <c r="H58" s="340" t="e">
        <f>+VLOOKUP($A58,'MED OBRA'!$A$13:$K$212,11,FALSE)</f>
        <v>#REF!</v>
      </c>
      <c r="I58" s="19"/>
    </row>
    <row r="59" spans="1:9" ht="20.100000000000001" customHeight="1" x14ac:dyDescent="0.2">
      <c r="A59" s="57" t="e">
        <f>CyP!#REF!</f>
        <v>#REF!</v>
      </c>
      <c r="B59" s="406" t="str">
        <f t="shared" si="2"/>
        <v/>
      </c>
      <c r="C59" s="407"/>
      <c r="D59" s="15">
        <f t="shared" si="3"/>
        <v>0</v>
      </c>
      <c r="E59" s="30"/>
      <c r="F59" s="340" t="e">
        <f>+VLOOKUP($A59,'MED OBRA'!$A$13:$K$212,9,FALSE)</f>
        <v>#REF!</v>
      </c>
      <c r="G59" s="340" t="e">
        <f>+VLOOKUP($A59,'MED OBRA'!$A$13:$K$212,10,FALSE)</f>
        <v>#REF!</v>
      </c>
      <c r="H59" s="340" t="e">
        <f>+VLOOKUP($A59,'MED OBRA'!$A$13:$K$212,11,FALSE)</f>
        <v>#REF!</v>
      </c>
      <c r="I59" s="19"/>
    </row>
    <row r="60" spans="1:9" ht="20.100000000000001" customHeight="1" x14ac:dyDescent="0.2">
      <c r="A60" s="57" t="e">
        <f>CyP!#REF!</f>
        <v>#REF!</v>
      </c>
      <c r="B60" s="406" t="str">
        <f t="shared" si="2"/>
        <v/>
      </c>
      <c r="C60" s="407"/>
      <c r="D60" s="15">
        <f t="shared" si="3"/>
        <v>0</v>
      </c>
      <c r="E60" s="30"/>
      <c r="F60" s="340" t="e">
        <f>+VLOOKUP($A60,'MED OBRA'!$A$13:$K$212,9,FALSE)</f>
        <v>#REF!</v>
      </c>
      <c r="G60" s="340" t="e">
        <f>+VLOOKUP($A60,'MED OBRA'!$A$13:$K$212,10,FALSE)</f>
        <v>#REF!</v>
      </c>
      <c r="H60" s="340" t="e">
        <f>+VLOOKUP($A60,'MED OBRA'!$A$13:$K$212,11,FALSE)</f>
        <v>#REF!</v>
      </c>
      <c r="I60" s="19"/>
    </row>
    <row r="61" spans="1:9" ht="20.100000000000001" customHeight="1" x14ac:dyDescent="0.2">
      <c r="A61" s="57" t="e">
        <f>CyP!#REF!</f>
        <v>#REF!</v>
      </c>
      <c r="B61" s="406" t="str">
        <f t="shared" si="2"/>
        <v/>
      </c>
      <c r="C61" s="407"/>
      <c r="D61" s="15">
        <f t="shared" si="3"/>
        <v>0</v>
      </c>
      <c r="E61" s="30"/>
      <c r="F61" s="340" t="e">
        <f>+VLOOKUP($A61,'MED OBRA'!$A$13:$K$212,9,FALSE)</f>
        <v>#REF!</v>
      </c>
      <c r="G61" s="340" t="e">
        <f>+VLOOKUP($A61,'MED OBRA'!$A$13:$K$212,10,FALSE)</f>
        <v>#REF!</v>
      </c>
      <c r="H61" s="340" t="e">
        <f>+VLOOKUP($A61,'MED OBRA'!$A$13:$K$212,11,FALSE)</f>
        <v>#REF!</v>
      </c>
      <c r="I61" s="19"/>
    </row>
    <row r="62" spans="1:9" ht="20.100000000000001" customHeight="1" x14ac:dyDescent="0.2">
      <c r="A62" s="57" t="e">
        <f>CyP!#REF!</f>
        <v>#REF!</v>
      </c>
      <c r="B62" s="406" t="str">
        <f t="shared" si="2"/>
        <v/>
      </c>
      <c r="C62" s="407"/>
      <c r="D62" s="15">
        <f t="shared" si="3"/>
        <v>0</v>
      </c>
      <c r="E62" s="30"/>
      <c r="F62" s="340" t="e">
        <f>+VLOOKUP($A62,'MED OBRA'!$A$13:$K$212,9,FALSE)</f>
        <v>#REF!</v>
      </c>
      <c r="G62" s="340" t="e">
        <f>+VLOOKUP($A62,'MED OBRA'!$A$13:$K$212,10,FALSE)</f>
        <v>#REF!</v>
      </c>
      <c r="H62" s="340" t="e">
        <f>+VLOOKUP($A62,'MED OBRA'!$A$13:$K$212,11,FALSE)</f>
        <v>#REF!</v>
      </c>
      <c r="I62" s="19"/>
    </row>
    <row r="63" spans="1:9" ht="20.100000000000001" customHeight="1" x14ac:dyDescent="0.2">
      <c r="A63" s="57" t="e">
        <f>CyP!#REF!</f>
        <v>#REF!</v>
      </c>
      <c r="B63" s="406" t="str">
        <f t="shared" si="2"/>
        <v/>
      </c>
      <c r="C63" s="407"/>
      <c r="D63" s="15">
        <f t="shared" si="3"/>
        <v>0</v>
      </c>
      <c r="E63" s="30"/>
      <c r="F63" s="340" t="e">
        <f>+VLOOKUP($A63,'MED OBRA'!$A$13:$K$212,9,FALSE)</f>
        <v>#REF!</v>
      </c>
      <c r="G63" s="340" t="e">
        <f>+VLOOKUP($A63,'MED OBRA'!$A$13:$K$212,10,FALSE)</f>
        <v>#REF!</v>
      </c>
      <c r="H63" s="340" t="e">
        <f>+VLOOKUP($A63,'MED OBRA'!$A$13:$K$212,11,FALSE)</f>
        <v>#REF!</v>
      </c>
      <c r="I63" s="19"/>
    </row>
    <row r="64" spans="1:9" ht="20.100000000000001" customHeight="1" x14ac:dyDescent="0.2">
      <c r="A64" s="57" t="e">
        <f>CyP!#REF!</f>
        <v>#REF!</v>
      </c>
      <c r="B64" s="406" t="str">
        <f t="shared" si="2"/>
        <v/>
      </c>
      <c r="C64" s="407"/>
      <c r="D64" s="15">
        <f t="shared" si="3"/>
        <v>0</v>
      </c>
      <c r="E64" s="30"/>
      <c r="F64" s="340" t="e">
        <f>+VLOOKUP($A64,'MED OBRA'!$A$13:$K$212,9,FALSE)</f>
        <v>#REF!</v>
      </c>
      <c r="G64" s="340" t="e">
        <f>+VLOOKUP($A64,'MED OBRA'!$A$13:$K$212,10,FALSE)</f>
        <v>#REF!</v>
      </c>
      <c r="H64" s="340" t="e">
        <f>+VLOOKUP($A64,'MED OBRA'!$A$13:$K$212,11,FALSE)</f>
        <v>#REF!</v>
      </c>
      <c r="I64" s="19"/>
    </row>
    <row r="65" spans="1:9" ht="20.100000000000001" customHeight="1" x14ac:dyDescent="0.2">
      <c r="A65" s="57" t="e">
        <f>CyP!#REF!</f>
        <v>#REF!</v>
      </c>
      <c r="B65" s="406" t="str">
        <f t="shared" si="2"/>
        <v/>
      </c>
      <c r="C65" s="407"/>
      <c r="D65" s="15">
        <f t="shared" si="3"/>
        <v>0</v>
      </c>
      <c r="E65" s="30"/>
      <c r="F65" s="340" t="e">
        <f>+VLOOKUP($A65,'MED OBRA'!$A$13:$K$212,9,FALSE)</f>
        <v>#REF!</v>
      </c>
      <c r="G65" s="340" t="e">
        <f>+VLOOKUP($A65,'MED OBRA'!$A$13:$K$212,10,FALSE)</f>
        <v>#REF!</v>
      </c>
      <c r="H65" s="340" t="e">
        <f>+VLOOKUP($A65,'MED OBRA'!$A$13:$K$212,11,FALSE)</f>
        <v>#REF!</v>
      </c>
      <c r="I65" s="19"/>
    </row>
    <row r="66" spans="1:9" ht="20.100000000000001" customHeight="1" x14ac:dyDescent="0.2">
      <c r="A66" s="57" t="e">
        <f>CyP!#REF!</f>
        <v>#REF!</v>
      </c>
      <c r="B66" s="406" t="str">
        <f t="shared" si="2"/>
        <v/>
      </c>
      <c r="C66" s="407"/>
      <c r="D66" s="15">
        <f t="shared" si="3"/>
        <v>0</v>
      </c>
      <c r="E66" s="30"/>
      <c r="F66" s="340" t="e">
        <f>+VLOOKUP($A66,'MED OBRA'!$A$13:$K$212,9,FALSE)</f>
        <v>#REF!</v>
      </c>
      <c r="G66" s="340" t="e">
        <f>+VLOOKUP($A66,'MED OBRA'!$A$13:$K$212,10,FALSE)</f>
        <v>#REF!</v>
      </c>
      <c r="H66" s="340" t="e">
        <f>+VLOOKUP($A66,'MED OBRA'!$A$13:$K$212,11,FALSE)</f>
        <v>#REF!</v>
      </c>
      <c r="I66" s="19"/>
    </row>
    <row r="67" spans="1:9" ht="20.100000000000001" customHeight="1" x14ac:dyDescent="0.2">
      <c r="A67" s="57" t="e">
        <f>CyP!#REF!</f>
        <v>#REF!</v>
      </c>
      <c r="B67" s="406" t="str">
        <f t="shared" si="2"/>
        <v/>
      </c>
      <c r="C67" s="407"/>
      <c r="D67" s="15">
        <f t="shared" si="3"/>
        <v>0</v>
      </c>
      <c r="E67" s="30"/>
      <c r="F67" s="340" t="e">
        <f>+VLOOKUP($A67,'MED OBRA'!$A$13:$K$212,9,FALSE)</f>
        <v>#REF!</v>
      </c>
      <c r="G67" s="340" t="e">
        <f>+VLOOKUP($A67,'MED OBRA'!$A$13:$K$212,10,FALSE)</f>
        <v>#REF!</v>
      </c>
      <c r="H67" s="340" t="e">
        <f>+VLOOKUP($A67,'MED OBRA'!$A$13:$K$212,11,FALSE)</f>
        <v>#REF!</v>
      </c>
      <c r="I67" s="19"/>
    </row>
    <row r="68" spans="1:9" ht="20.100000000000001" customHeight="1" x14ac:dyDescent="0.2">
      <c r="A68" s="57" t="e">
        <f>CyP!#REF!</f>
        <v>#REF!</v>
      </c>
      <c r="B68" s="406" t="str">
        <f t="shared" si="2"/>
        <v/>
      </c>
      <c r="C68" s="407"/>
      <c r="D68" s="15">
        <f t="shared" si="3"/>
        <v>0</v>
      </c>
      <c r="E68" s="30"/>
      <c r="F68" s="340" t="e">
        <f>+VLOOKUP($A68,'MED OBRA'!$A$13:$K$212,9,FALSE)</f>
        <v>#REF!</v>
      </c>
      <c r="G68" s="340" t="e">
        <f>+VLOOKUP($A68,'MED OBRA'!$A$13:$K$212,10,FALSE)</f>
        <v>#REF!</v>
      </c>
      <c r="H68" s="340" t="e">
        <f>+VLOOKUP($A68,'MED OBRA'!$A$13:$K$212,11,FALSE)</f>
        <v>#REF!</v>
      </c>
      <c r="I68" s="19"/>
    </row>
    <row r="69" spans="1:9" ht="20.100000000000001" customHeight="1" x14ac:dyDescent="0.2">
      <c r="A69" s="57" t="e">
        <f>CyP!#REF!</f>
        <v>#REF!</v>
      </c>
      <c r="B69" s="406" t="str">
        <f t="shared" si="2"/>
        <v/>
      </c>
      <c r="C69" s="407"/>
      <c r="D69" s="15">
        <f t="shared" si="3"/>
        <v>0</v>
      </c>
      <c r="E69" s="30"/>
      <c r="F69" s="340" t="e">
        <f>+VLOOKUP($A69,'MED OBRA'!$A$13:$K$212,9,FALSE)</f>
        <v>#REF!</v>
      </c>
      <c r="G69" s="340" t="e">
        <f>+VLOOKUP($A69,'MED OBRA'!$A$13:$K$212,10,FALSE)</f>
        <v>#REF!</v>
      </c>
      <c r="H69" s="340" t="e">
        <f>+VLOOKUP($A69,'MED OBRA'!$A$13:$K$212,11,FALSE)</f>
        <v>#REF!</v>
      </c>
      <c r="I69" s="19"/>
    </row>
    <row r="70" spans="1:9" ht="20.100000000000001" customHeight="1" x14ac:dyDescent="0.2">
      <c r="A70" s="57" t="e">
        <f>CyP!#REF!</f>
        <v>#REF!</v>
      </c>
      <c r="B70" s="406" t="str">
        <f t="shared" si="2"/>
        <v/>
      </c>
      <c r="C70" s="407"/>
      <c r="D70" s="15">
        <f t="shared" si="3"/>
        <v>0</v>
      </c>
      <c r="E70" s="30"/>
      <c r="F70" s="340" t="e">
        <f>+VLOOKUP($A70,'MED OBRA'!$A$13:$K$212,9,FALSE)</f>
        <v>#REF!</v>
      </c>
      <c r="G70" s="340" t="e">
        <f>+VLOOKUP($A70,'MED OBRA'!$A$13:$K$212,10,FALSE)</f>
        <v>#REF!</v>
      </c>
      <c r="H70" s="340" t="e">
        <f>+VLOOKUP($A70,'MED OBRA'!$A$13:$K$212,11,FALSE)</f>
        <v>#REF!</v>
      </c>
      <c r="I70" s="19"/>
    </row>
    <row r="71" spans="1:9" ht="20.100000000000001" customHeight="1" x14ac:dyDescent="0.2">
      <c r="A71" s="57" t="e">
        <f>CyP!#REF!</f>
        <v>#REF!</v>
      </c>
      <c r="B71" s="406" t="str">
        <f t="shared" si="2"/>
        <v/>
      </c>
      <c r="C71" s="407"/>
      <c r="D71" s="15">
        <f t="shared" si="3"/>
        <v>0</v>
      </c>
      <c r="E71" s="30"/>
      <c r="F71" s="340" t="e">
        <f>+VLOOKUP($A71,'MED OBRA'!$A$13:$K$212,9,FALSE)</f>
        <v>#REF!</v>
      </c>
      <c r="G71" s="340" t="e">
        <f>+VLOOKUP($A71,'MED OBRA'!$A$13:$K$212,10,FALSE)</f>
        <v>#REF!</v>
      </c>
      <c r="H71" s="340" t="e">
        <f>+VLOOKUP($A71,'MED OBRA'!$A$13:$K$212,11,FALSE)</f>
        <v>#REF!</v>
      </c>
      <c r="I71" s="19"/>
    </row>
    <row r="72" spans="1:9" ht="20.100000000000001" customHeight="1" x14ac:dyDescent="0.2">
      <c r="A72" s="57" t="e">
        <f>CyP!#REF!</f>
        <v>#REF!</v>
      </c>
      <c r="B72" s="406" t="str">
        <f t="shared" si="2"/>
        <v/>
      </c>
      <c r="C72" s="407"/>
      <c r="D72" s="15">
        <f t="shared" si="3"/>
        <v>0</v>
      </c>
      <c r="E72" s="30"/>
      <c r="F72" s="340" t="e">
        <f>+VLOOKUP($A72,'MED OBRA'!$A$13:$K$212,9,FALSE)</f>
        <v>#REF!</v>
      </c>
      <c r="G72" s="340" t="e">
        <f>+VLOOKUP($A72,'MED OBRA'!$A$13:$K$212,10,FALSE)</f>
        <v>#REF!</v>
      </c>
      <c r="H72" s="340" t="e">
        <f>+VLOOKUP($A72,'MED OBRA'!$A$13:$K$212,11,FALSE)</f>
        <v>#REF!</v>
      </c>
      <c r="I72" s="19"/>
    </row>
    <row r="73" spans="1:9" ht="20.100000000000001" customHeight="1" x14ac:dyDescent="0.2">
      <c r="A73" s="57" t="e">
        <f>CyP!#REF!</f>
        <v>#REF!</v>
      </c>
      <c r="B73" s="406" t="str">
        <f t="shared" si="2"/>
        <v/>
      </c>
      <c r="C73" s="407"/>
      <c r="D73" s="15">
        <f t="shared" si="3"/>
        <v>0</v>
      </c>
      <c r="E73" s="30"/>
      <c r="F73" s="340" t="e">
        <f>+VLOOKUP($A73,'MED OBRA'!$A$13:$K$212,9,FALSE)</f>
        <v>#REF!</v>
      </c>
      <c r="G73" s="340" t="e">
        <f>+VLOOKUP($A73,'MED OBRA'!$A$13:$K$212,10,FALSE)</f>
        <v>#REF!</v>
      </c>
      <c r="H73" s="340" t="e">
        <f>+VLOOKUP($A73,'MED OBRA'!$A$13:$K$212,11,FALSE)</f>
        <v>#REF!</v>
      </c>
      <c r="I73" s="19"/>
    </row>
    <row r="74" spans="1:9" ht="20.100000000000001" customHeight="1" x14ac:dyDescent="0.2">
      <c r="A74" s="57" t="e">
        <f>CyP!#REF!</f>
        <v>#REF!</v>
      </c>
      <c r="B74" s="406" t="str">
        <f t="shared" si="2"/>
        <v/>
      </c>
      <c r="C74" s="407"/>
      <c r="D74" s="15">
        <f t="shared" si="3"/>
        <v>0</v>
      </c>
      <c r="E74" s="30"/>
      <c r="F74" s="340" t="e">
        <f>+VLOOKUP($A74,'MED OBRA'!$A$13:$K$212,9,FALSE)</f>
        <v>#REF!</v>
      </c>
      <c r="G74" s="340" t="e">
        <f>+VLOOKUP($A74,'MED OBRA'!$A$13:$K$212,10,FALSE)</f>
        <v>#REF!</v>
      </c>
      <c r="H74" s="340" t="e">
        <f>+VLOOKUP($A74,'MED OBRA'!$A$13:$K$212,11,FALSE)</f>
        <v>#REF!</v>
      </c>
      <c r="I74" s="19"/>
    </row>
    <row r="75" spans="1:9" ht="20.100000000000001" customHeight="1" x14ac:dyDescent="0.2">
      <c r="A75" s="57" t="e">
        <f>CyP!#REF!</f>
        <v>#REF!</v>
      </c>
      <c r="B75" s="406" t="str">
        <f t="shared" si="2"/>
        <v/>
      </c>
      <c r="C75" s="407"/>
      <c r="D75" s="15">
        <f t="shared" si="3"/>
        <v>0</v>
      </c>
      <c r="E75" s="30"/>
      <c r="F75" s="340" t="e">
        <f>+VLOOKUP($A75,'MED OBRA'!$A$13:$K$212,9,FALSE)</f>
        <v>#REF!</v>
      </c>
      <c r="G75" s="340" t="e">
        <f>+VLOOKUP($A75,'MED OBRA'!$A$13:$K$212,10,FALSE)</f>
        <v>#REF!</v>
      </c>
      <c r="H75" s="340" t="e">
        <f>+VLOOKUP($A75,'MED OBRA'!$A$13:$K$212,11,FALSE)</f>
        <v>#REF!</v>
      </c>
      <c r="I75" s="19"/>
    </row>
    <row r="76" spans="1:9" ht="20.100000000000001" customHeight="1" x14ac:dyDescent="0.2">
      <c r="A76" s="57" t="e">
        <f>CyP!#REF!</f>
        <v>#REF!</v>
      </c>
      <c r="B76" s="406" t="str">
        <f t="shared" si="2"/>
        <v/>
      </c>
      <c r="C76" s="407"/>
      <c r="D76" s="15">
        <f t="shared" si="3"/>
        <v>0</v>
      </c>
      <c r="E76" s="30"/>
      <c r="F76" s="340" t="e">
        <f>+VLOOKUP($A76,'MED OBRA'!$A$13:$K$212,9,FALSE)</f>
        <v>#REF!</v>
      </c>
      <c r="G76" s="340" t="e">
        <f>+VLOOKUP($A76,'MED OBRA'!$A$13:$K$212,10,FALSE)</f>
        <v>#REF!</v>
      </c>
      <c r="H76" s="340" t="e">
        <f>+VLOOKUP($A76,'MED OBRA'!$A$13:$K$212,11,FALSE)</f>
        <v>#REF!</v>
      </c>
      <c r="I76" s="19"/>
    </row>
    <row r="77" spans="1:9" ht="20.100000000000001" customHeight="1" x14ac:dyDescent="0.2">
      <c r="A77" s="57" t="e">
        <f>CyP!#REF!</f>
        <v>#REF!</v>
      </c>
      <c r="B77" s="406" t="str">
        <f t="shared" si="2"/>
        <v/>
      </c>
      <c r="C77" s="407"/>
      <c r="D77" s="15">
        <f t="shared" si="3"/>
        <v>0</v>
      </c>
      <c r="E77" s="30"/>
      <c r="F77" s="340" t="e">
        <f>+VLOOKUP($A77,'MED OBRA'!$A$13:$K$212,9,FALSE)</f>
        <v>#REF!</v>
      </c>
      <c r="G77" s="340" t="e">
        <f>+VLOOKUP($A77,'MED OBRA'!$A$13:$K$212,10,FALSE)</f>
        <v>#REF!</v>
      </c>
      <c r="H77" s="340" t="e">
        <f>+VLOOKUP($A77,'MED OBRA'!$A$13:$K$212,11,FALSE)</f>
        <v>#REF!</v>
      </c>
      <c r="I77" s="19"/>
    </row>
    <row r="78" spans="1:9" ht="20.100000000000001" customHeight="1" x14ac:dyDescent="0.2">
      <c r="A78" s="57" t="e">
        <f>CyP!#REF!</f>
        <v>#REF!</v>
      </c>
      <c r="B78" s="406" t="str">
        <f t="shared" ref="B78:B141" si="4">IFERROR(VLOOKUP(A78,Tabla_CyP,2,FALSE),"")</f>
        <v/>
      </c>
      <c r="C78" s="407"/>
      <c r="D78" s="15">
        <f t="shared" ref="D78:D141" si="5">IFERROR(VLOOKUP(A78,Tabla_CyP,9,FALSE),0)</f>
        <v>0</v>
      </c>
      <c r="E78" s="30"/>
      <c r="F78" s="340" t="e">
        <f>+VLOOKUP($A78,'MED OBRA'!$A$13:$K$212,9,FALSE)</f>
        <v>#REF!</v>
      </c>
      <c r="G78" s="340" t="e">
        <f>+VLOOKUP($A78,'MED OBRA'!$A$13:$K$212,10,FALSE)</f>
        <v>#REF!</v>
      </c>
      <c r="H78" s="340" t="e">
        <f>+VLOOKUP($A78,'MED OBRA'!$A$13:$K$212,11,FALSE)</f>
        <v>#REF!</v>
      </c>
      <c r="I78" s="19"/>
    </row>
    <row r="79" spans="1:9" ht="20.100000000000001" customHeight="1" x14ac:dyDescent="0.2">
      <c r="A79" s="57" t="e">
        <f>CyP!#REF!</f>
        <v>#REF!</v>
      </c>
      <c r="B79" s="406" t="str">
        <f t="shared" si="4"/>
        <v/>
      </c>
      <c r="C79" s="407"/>
      <c r="D79" s="15">
        <f t="shared" si="5"/>
        <v>0</v>
      </c>
      <c r="E79" s="30"/>
      <c r="F79" s="340" t="e">
        <f>+VLOOKUP($A79,'MED OBRA'!$A$13:$K$212,9,FALSE)</f>
        <v>#REF!</v>
      </c>
      <c r="G79" s="340" t="e">
        <f>+VLOOKUP($A79,'MED OBRA'!$A$13:$K$212,10,FALSE)</f>
        <v>#REF!</v>
      </c>
      <c r="H79" s="340" t="e">
        <f>+VLOOKUP($A79,'MED OBRA'!$A$13:$K$212,11,FALSE)</f>
        <v>#REF!</v>
      </c>
      <c r="I79" s="19"/>
    </row>
    <row r="80" spans="1:9" ht="20.100000000000001" customHeight="1" x14ac:dyDescent="0.2">
      <c r="A80" s="57" t="e">
        <f>CyP!#REF!</f>
        <v>#REF!</v>
      </c>
      <c r="B80" s="406" t="str">
        <f t="shared" si="4"/>
        <v/>
      </c>
      <c r="C80" s="407"/>
      <c r="D80" s="15">
        <f t="shared" si="5"/>
        <v>0</v>
      </c>
      <c r="E80" s="30"/>
      <c r="F80" s="340" t="e">
        <f>+VLOOKUP($A80,'MED OBRA'!$A$13:$K$212,9,FALSE)</f>
        <v>#REF!</v>
      </c>
      <c r="G80" s="340" t="e">
        <f>+VLOOKUP($A80,'MED OBRA'!$A$13:$K$212,10,FALSE)</f>
        <v>#REF!</v>
      </c>
      <c r="H80" s="340" t="e">
        <f>+VLOOKUP($A80,'MED OBRA'!$A$13:$K$212,11,FALSE)</f>
        <v>#REF!</v>
      </c>
      <c r="I80" s="19"/>
    </row>
    <row r="81" spans="1:9" ht="20.100000000000001" customHeight="1" x14ac:dyDescent="0.2">
      <c r="A81" s="57" t="e">
        <f>CyP!#REF!</f>
        <v>#REF!</v>
      </c>
      <c r="B81" s="406" t="str">
        <f t="shared" si="4"/>
        <v/>
      </c>
      <c r="C81" s="407"/>
      <c r="D81" s="15">
        <f t="shared" si="5"/>
        <v>0</v>
      </c>
      <c r="E81" s="30"/>
      <c r="F81" s="340" t="e">
        <f>+VLOOKUP($A81,'MED OBRA'!$A$13:$K$212,9,FALSE)</f>
        <v>#REF!</v>
      </c>
      <c r="G81" s="340" t="e">
        <f>+VLOOKUP($A81,'MED OBRA'!$A$13:$K$212,10,FALSE)</f>
        <v>#REF!</v>
      </c>
      <c r="H81" s="340" t="e">
        <f>+VLOOKUP($A81,'MED OBRA'!$A$13:$K$212,11,FALSE)</f>
        <v>#REF!</v>
      </c>
      <c r="I81" s="19"/>
    </row>
    <row r="82" spans="1:9" ht="20.100000000000001" customHeight="1" x14ac:dyDescent="0.2">
      <c r="A82" s="57" t="e">
        <f>CyP!#REF!</f>
        <v>#REF!</v>
      </c>
      <c r="B82" s="406" t="str">
        <f t="shared" si="4"/>
        <v/>
      </c>
      <c r="C82" s="407"/>
      <c r="D82" s="15">
        <f t="shared" si="5"/>
        <v>0</v>
      </c>
      <c r="E82" s="30"/>
      <c r="F82" s="340" t="e">
        <f>+VLOOKUP($A82,'MED OBRA'!$A$13:$K$212,9,FALSE)</f>
        <v>#REF!</v>
      </c>
      <c r="G82" s="340" t="e">
        <f>+VLOOKUP($A82,'MED OBRA'!$A$13:$K$212,10,FALSE)</f>
        <v>#REF!</v>
      </c>
      <c r="H82" s="340" t="e">
        <f>+VLOOKUP($A82,'MED OBRA'!$A$13:$K$212,11,FALSE)</f>
        <v>#REF!</v>
      </c>
      <c r="I82" s="19"/>
    </row>
    <row r="83" spans="1:9" ht="20.100000000000001" customHeight="1" x14ac:dyDescent="0.2">
      <c r="A83" s="57" t="e">
        <f>CyP!#REF!</f>
        <v>#REF!</v>
      </c>
      <c r="B83" s="406" t="str">
        <f t="shared" si="4"/>
        <v/>
      </c>
      <c r="C83" s="407"/>
      <c r="D83" s="15">
        <f t="shared" si="5"/>
        <v>0</v>
      </c>
      <c r="E83" s="30"/>
      <c r="F83" s="340" t="e">
        <f>+VLOOKUP($A83,'MED OBRA'!$A$13:$K$212,9,FALSE)</f>
        <v>#REF!</v>
      </c>
      <c r="G83" s="340" t="e">
        <f>+VLOOKUP($A83,'MED OBRA'!$A$13:$K$212,10,FALSE)</f>
        <v>#REF!</v>
      </c>
      <c r="H83" s="340" t="e">
        <f>+VLOOKUP($A83,'MED OBRA'!$A$13:$K$212,11,FALSE)</f>
        <v>#REF!</v>
      </c>
      <c r="I83" s="19"/>
    </row>
    <row r="84" spans="1:9" ht="20.100000000000001" customHeight="1" x14ac:dyDescent="0.2">
      <c r="A84" s="57" t="e">
        <f>CyP!#REF!</f>
        <v>#REF!</v>
      </c>
      <c r="B84" s="406" t="str">
        <f t="shared" si="4"/>
        <v/>
      </c>
      <c r="C84" s="407"/>
      <c r="D84" s="15">
        <f t="shared" si="5"/>
        <v>0</v>
      </c>
      <c r="E84" s="30"/>
      <c r="F84" s="340" t="e">
        <f>+VLOOKUP($A84,'MED OBRA'!$A$13:$K$212,9,FALSE)</f>
        <v>#REF!</v>
      </c>
      <c r="G84" s="340" t="e">
        <f>+VLOOKUP($A84,'MED OBRA'!$A$13:$K$212,10,FALSE)</f>
        <v>#REF!</v>
      </c>
      <c r="H84" s="340" t="e">
        <f>+VLOOKUP($A84,'MED OBRA'!$A$13:$K$212,11,FALSE)</f>
        <v>#REF!</v>
      </c>
      <c r="I84" s="19"/>
    </row>
    <row r="85" spans="1:9" ht="20.100000000000001" customHeight="1" x14ac:dyDescent="0.2">
      <c r="A85" s="57" t="e">
        <f>CyP!#REF!</f>
        <v>#REF!</v>
      </c>
      <c r="B85" s="406" t="str">
        <f t="shared" si="4"/>
        <v/>
      </c>
      <c r="C85" s="407"/>
      <c r="D85" s="15">
        <f t="shared" si="5"/>
        <v>0</v>
      </c>
      <c r="E85" s="30"/>
      <c r="F85" s="340" t="e">
        <f>+VLOOKUP($A85,'MED OBRA'!$A$13:$K$212,9,FALSE)</f>
        <v>#REF!</v>
      </c>
      <c r="G85" s="340" t="e">
        <f>+VLOOKUP($A85,'MED OBRA'!$A$13:$K$212,10,FALSE)</f>
        <v>#REF!</v>
      </c>
      <c r="H85" s="340" t="e">
        <f>+VLOOKUP($A85,'MED OBRA'!$A$13:$K$212,11,FALSE)</f>
        <v>#REF!</v>
      </c>
      <c r="I85" s="19"/>
    </row>
    <row r="86" spans="1:9" ht="20.100000000000001" customHeight="1" x14ac:dyDescent="0.2">
      <c r="A86" s="57" t="e">
        <f>CyP!#REF!</f>
        <v>#REF!</v>
      </c>
      <c r="B86" s="406" t="str">
        <f t="shared" si="4"/>
        <v/>
      </c>
      <c r="C86" s="407"/>
      <c r="D86" s="15">
        <f t="shared" si="5"/>
        <v>0</v>
      </c>
      <c r="E86" s="30"/>
      <c r="F86" s="340" t="e">
        <f>+VLOOKUP($A86,'MED OBRA'!$A$13:$K$212,9,FALSE)</f>
        <v>#REF!</v>
      </c>
      <c r="G86" s="340" t="e">
        <f>+VLOOKUP($A86,'MED OBRA'!$A$13:$K$212,10,FALSE)</f>
        <v>#REF!</v>
      </c>
      <c r="H86" s="340" t="e">
        <f>+VLOOKUP($A86,'MED OBRA'!$A$13:$K$212,11,FALSE)</f>
        <v>#REF!</v>
      </c>
      <c r="I86" s="19"/>
    </row>
    <row r="87" spans="1:9" ht="20.100000000000001" customHeight="1" x14ac:dyDescent="0.2">
      <c r="A87" s="57" t="e">
        <f>CyP!#REF!</f>
        <v>#REF!</v>
      </c>
      <c r="B87" s="406" t="str">
        <f t="shared" si="4"/>
        <v/>
      </c>
      <c r="C87" s="407"/>
      <c r="D87" s="15">
        <f t="shared" si="5"/>
        <v>0</v>
      </c>
      <c r="E87" s="30"/>
      <c r="F87" s="340" t="e">
        <f>+VLOOKUP($A87,'MED OBRA'!$A$13:$K$212,9,FALSE)</f>
        <v>#REF!</v>
      </c>
      <c r="G87" s="340" t="e">
        <f>+VLOOKUP($A87,'MED OBRA'!$A$13:$K$212,10,FALSE)</f>
        <v>#REF!</v>
      </c>
      <c r="H87" s="340" t="e">
        <f>+VLOOKUP($A87,'MED OBRA'!$A$13:$K$212,11,FALSE)</f>
        <v>#REF!</v>
      </c>
      <c r="I87" s="19"/>
    </row>
    <row r="88" spans="1:9" ht="20.100000000000001" customHeight="1" x14ac:dyDescent="0.2">
      <c r="A88" s="57" t="e">
        <f>CyP!#REF!</f>
        <v>#REF!</v>
      </c>
      <c r="B88" s="406" t="str">
        <f t="shared" si="4"/>
        <v/>
      </c>
      <c r="C88" s="407"/>
      <c r="D88" s="15">
        <f t="shared" si="5"/>
        <v>0</v>
      </c>
      <c r="E88" s="30"/>
      <c r="F88" s="340" t="e">
        <f>+VLOOKUP($A88,'MED OBRA'!$A$13:$K$212,9,FALSE)</f>
        <v>#REF!</v>
      </c>
      <c r="G88" s="340" t="e">
        <f>+VLOOKUP($A88,'MED OBRA'!$A$13:$K$212,10,FALSE)</f>
        <v>#REF!</v>
      </c>
      <c r="H88" s="340" t="e">
        <f>+VLOOKUP($A88,'MED OBRA'!$A$13:$K$212,11,FALSE)</f>
        <v>#REF!</v>
      </c>
      <c r="I88" s="19"/>
    </row>
    <row r="89" spans="1:9" ht="20.100000000000001" customHeight="1" x14ac:dyDescent="0.2">
      <c r="A89" s="57" t="e">
        <f>CyP!#REF!</f>
        <v>#REF!</v>
      </c>
      <c r="B89" s="406" t="str">
        <f t="shared" si="4"/>
        <v/>
      </c>
      <c r="C89" s="407"/>
      <c r="D89" s="15">
        <f t="shared" si="5"/>
        <v>0</v>
      </c>
      <c r="E89" s="30"/>
      <c r="F89" s="340" t="e">
        <f>+VLOOKUP($A89,'MED OBRA'!$A$13:$K$212,9,FALSE)</f>
        <v>#REF!</v>
      </c>
      <c r="G89" s="340" t="e">
        <f>+VLOOKUP($A89,'MED OBRA'!$A$13:$K$212,10,FALSE)</f>
        <v>#REF!</v>
      </c>
      <c r="H89" s="340" t="e">
        <f>+VLOOKUP($A89,'MED OBRA'!$A$13:$K$212,11,FALSE)</f>
        <v>#REF!</v>
      </c>
      <c r="I89" s="19"/>
    </row>
    <row r="90" spans="1:9" ht="20.100000000000001" customHeight="1" x14ac:dyDescent="0.2">
      <c r="A90" s="57" t="e">
        <f>CyP!#REF!</f>
        <v>#REF!</v>
      </c>
      <c r="B90" s="406" t="str">
        <f t="shared" si="4"/>
        <v/>
      </c>
      <c r="C90" s="407"/>
      <c r="D90" s="15">
        <f t="shared" si="5"/>
        <v>0</v>
      </c>
      <c r="E90" s="30"/>
      <c r="F90" s="340" t="e">
        <f>+VLOOKUP($A90,'MED OBRA'!$A$13:$K$212,9,FALSE)</f>
        <v>#REF!</v>
      </c>
      <c r="G90" s="340" t="e">
        <f>+VLOOKUP($A90,'MED OBRA'!$A$13:$K$212,10,FALSE)</f>
        <v>#REF!</v>
      </c>
      <c r="H90" s="340" t="e">
        <f>+VLOOKUP($A90,'MED OBRA'!$A$13:$K$212,11,FALSE)</f>
        <v>#REF!</v>
      </c>
      <c r="I90" s="19"/>
    </row>
    <row r="91" spans="1:9" ht="20.100000000000001" customHeight="1" x14ac:dyDescent="0.2">
      <c r="A91" s="57" t="e">
        <f>CyP!#REF!</f>
        <v>#REF!</v>
      </c>
      <c r="B91" s="406" t="str">
        <f t="shared" si="4"/>
        <v/>
      </c>
      <c r="C91" s="407"/>
      <c r="D91" s="15">
        <f t="shared" si="5"/>
        <v>0</v>
      </c>
      <c r="E91" s="30"/>
      <c r="F91" s="340" t="e">
        <f>+VLOOKUP($A91,'MED OBRA'!$A$13:$K$212,9,FALSE)</f>
        <v>#REF!</v>
      </c>
      <c r="G91" s="340" t="e">
        <f>+VLOOKUP($A91,'MED OBRA'!$A$13:$K$212,10,FALSE)</f>
        <v>#REF!</v>
      </c>
      <c r="H91" s="340" t="e">
        <f>+VLOOKUP($A91,'MED OBRA'!$A$13:$K$212,11,FALSE)</f>
        <v>#REF!</v>
      </c>
      <c r="I91" s="19"/>
    </row>
    <row r="92" spans="1:9" ht="20.100000000000001" customHeight="1" x14ac:dyDescent="0.2">
      <c r="A92" s="57" t="e">
        <f>CyP!#REF!</f>
        <v>#REF!</v>
      </c>
      <c r="B92" s="406" t="str">
        <f t="shared" si="4"/>
        <v/>
      </c>
      <c r="C92" s="407"/>
      <c r="D92" s="15">
        <f t="shared" si="5"/>
        <v>0</v>
      </c>
      <c r="E92" s="30"/>
      <c r="F92" s="340" t="e">
        <f>+VLOOKUP($A92,'MED OBRA'!$A$13:$K$212,9,FALSE)</f>
        <v>#REF!</v>
      </c>
      <c r="G92" s="340" t="e">
        <f>+VLOOKUP($A92,'MED OBRA'!$A$13:$K$212,10,FALSE)</f>
        <v>#REF!</v>
      </c>
      <c r="H92" s="340" t="e">
        <f>+VLOOKUP($A92,'MED OBRA'!$A$13:$K$212,11,FALSE)</f>
        <v>#REF!</v>
      </c>
      <c r="I92" s="19"/>
    </row>
    <row r="93" spans="1:9" ht="20.100000000000001" customHeight="1" x14ac:dyDescent="0.2">
      <c r="A93" s="57" t="e">
        <f>CyP!#REF!</f>
        <v>#REF!</v>
      </c>
      <c r="B93" s="406" t="str">
        <f t="shared" si="4"/>
        <v/>
      </c>
      <c r="C93" s="407"/>
      <c r="D93" s="15">
        <f t="shared" si="5"/>
        <v>0</v>
      </c>
      <c r="E93" s="30"/>
      <c r="F93" s="340" t="e">
        <f>+VLOOKUP($A93,'MED OBRA'!$A$13:$K$212,9,FALSE)</f>
        <v>#REF!</v>
      </c>
      <c r="G93" s="340" t="e">
        <f>+VLOOKUP($A93,'MED OBRA'!$A$13:$K$212,10,FALSE)</f>
        <v>#REF!</v>
      </c>
      <c r="H93" s="340" t="e">
        <f>+VLOOKUP($A93,'MED OBRA'!$A$13:$K$212,11,FALSE)</f>
        <v>#REF!</v>
      </c>
      <c r="I93" s="19"/>
    </row>
    <row r="94" spans="1:9" ht="20.100000000000001" customHeight="1" x14ac:dyDescent="0.2">
      <c r="A94" s="57" t="e">
        <f>CyP!#REF!</f>
        <v>#REF!</v>
      </c>
      <c r="B94" s="406" t="str">
        <f t="shared" si="4"/>
        <v/>
      </c>
      <c r="C94" s="407"/>
      <c r="D94" s="15">
        <f t="shared" si="5"/>
        <v>0</v>
      </c>
      <c r="E94" s="30"/>
      <c r="F94" s="340" t="e">
        <f>+VLOOKUP($A94,'MED OBRA'!$A$13:$K$212,9,FALSE)</f>
        <v>#REF!</v>
      </c>
      <c r="G94" s="340" t="e">
        <f>+VLOOKUP($A94,'MED OBRA'!$A$13:$K$212,10,FALSE)</f>
        <v>#REF!</v>
      </c>
      <c r="H94" s="340" t="e">
        <f>+VLOOKUP($A94,'MED OBRA'!$A$13:$K$212,11,FALSE)</f>
        <v>#REF!</v>
      </c>
      <c r="I94" s="19"/>
    </row>
    <row r="95" spans="1:9" ht="20.100000000000001" customHeight="1" x14ac:dyDescent="0.2">
      <c r="A95" s="57" t="e">
        <f>CyP!#REF!</f>
        <v>#REF!</v>
      </c>
      <c r="B95" s="406" t="str">
        <f t="shared" si="4"/>
        <v/>
      </c>
      <c r="C95" s="407"/>
      <c r="D95" s="15">
        <f t="shared" si="5"/>
        <v>0</v>
      </c>
      <c r="E95" s="30"/>
      <c r="F95" s="340" t="e">
        <f>+VLOOKUP($A95,'MED OBRA'!$A$13:$K$212,9,FALSE)</f>
        <v>#REF!</v>
      </c>
      <c r="G95" s="340" t="e">
        <f>+VLOOKUP($A95,'MED OBRA'!$A$13:$K$212,10,FALSE)</f>
        <v>#REF!</v>
      </c>
      <c r="H95" s="340" t="e">
        <f>+VLOOKUP($A95,'MED OBRA'!$A$13:$K$212,11,FALSE)</f>
        <v>#REF!</v>
      </c>
      <c r="I95" s="19"/>
    </row>
    <row r="96" spans="1:9" ht="20.100000000000001" customHeight="1" x14ac:dyDescent="0.2">
      <c r="A96" s="57" t="e">
        <f>CyP!#REF!</f>
        <v>#REF!</v>
      </c>
      <c r="B96" s="406" t="str">
        <f t="shared" si="4"/>
        <v/>
      </c>
      <c r="C96" s="407"/>
      <c r="D96" s="15">
        <f t="shared" si="5"/>
        <v>0</v>
      </c>
      <c r="E96" s="30"/>
      <c r="F96" s="340" t="e">
        <f>+VLOOKUP($A96,'MED OBRA'!$A$13:$K$212,9,FALSE)</f>
        <v>#REF!</v>
      </c>
      <c r="G96" s="340" t="e">
        <f>+VLOOKUP($A96,'MED OBRA'!$A$13:$K$212,10,FALSE)</f>
        <v>#REF!</v>
      </c>
      <c r="H96" s="340" t="e">
        <f>+VLOOKUP($A96,'MED OBRA'!$A$13:$K$212,11,FALSE)</f>
        <v>#REF!</v>
      </c>
      <c r="I96" s="19"/>
    </row>
    <row r="97" spans="1:9" ht="20.100000000000001" customHeight="1" x14ac:dyDescent="0.2">
      <c r="A97" s="57" t="e">
        <f>CyP!#REF!</f>
        <v>#REF!</v>
      </c>
      <c r="B97" s="406" t="str">
        <f t="shared" si="4"/>
        <v/>
      </c>
      <c r="C97" s="407"/>
      <c r="D97" s="15">
        <f t="shared" si="5"/>
        <v>0</v>
      </c>
      <c r="E97" s="30"/>
      <c r="F97" s="340" t="e">
        <f>+VLOOKUP($A97,'MED OBRA'!$A$13:$K$212,9,FALSE)</f>
        <v>#REF!</v>
      </c>
      <c r="G97" s="340" t="e">
        <f>+VLOOKUP($A97,'MED OBRA'!$A$13:$K$212,10,FALSE)</f>
        <v>#REF!</v>
      </c>
      <c r="H97" s="340" t="e">
        <f>+VLOOKUP($A97,'MED OBRA'!$A$13:$K$212,11,FALSE)</f>
        <v>#REF!</v>
      </c>
      <c r="I97" s="19"/>
    </row>
    <row r="98" spans="1:9" ht="20.100000000000001" customHeight="1" x14ac:dyDescent="0.2">
      <c r="A98" s="57" t="e">
        <f>CyP!#REF!</f>
        <v>#REF!</v>
      </c>
      <c r="B98" s="406" t="str">
        <f t="shared" si="4"/>
        <v/>
      </c>
      <c r="C98" s="407"/>
      <c r="D98" s="15">
        <f t="shared" si="5"/>
        <v>0</v>
      </c>
      <c r="E98" s="30"/>
      <c r="F98" s="340" t="e">
        <f>+VLOOKUP($A98,'MED OBRA'!$A$13:$K$212,9,FALSE)</f>
        <v>#REF!</v>
      </c>
      <c r="G98" s="340" t="e">
        <f>+VLOOKUP($A98,'MED OBRA'!$A$13:$K$212,10,FALSE)</f>
        <v>#REF!</v>
      </c>
      <c r="H98" s="340" t="e">
        <f>+VLOOKUP($A98,'MED OBRA'!$A$13:$K$212,11,FALSE)</f>
        <v>#REF!</v>
      </c>
      <c r="I98" s="19"/>
    </row>
    <row r="99" spans="1:9" ht="20.100000000000001" customHeight="1" x14ac:dyDescent="0.2">
      <c r="A99" s="57" t="e">
        <f>CyP!#REF!</f>
        <v>#REF!</v>
      </c>
      <c r="B99" s="406" t="str">
        <f t="shared" si="4"/>
        <v/>
      </c>
      <c r="C99" s="407"/>
      <c r="D99" s="15">
        <f t="shared" si="5"/>
        <v>0</v>
      </c>
      <c r="E99" s="30"/>
      <c r="F99" s="340" t="e">
        <f>+VLOOKUP($A99,'MED OBRA'!$A$13:$K$212,9,FALSE)</f>
        <v>#REF!</v>
      </c>
      <c r="G99" s="340" t="e">
        <f>+VLOOKUP($A99,'MED OBRA'!$A$13:$K$212,10,FALSE)</f>
        <v>#REF!</v>
      </c>
      <c r="H99" s="340" t="e">
        <f>+VLOOKUP($A99,'MED OBRA'!$A$13:$K$212,11,FALSE)</f>
        <v>#REF!</v>
      </c>
      <c r="I99" s="19"/>
    </row>
    <row r="100" spans="1:9" ht="20.100000000000001" customHeight="1" x14ac:dyDescent="0.2">
      <c r="A100" s="57" t="e">
        <f>CyP!#REF!</f>
        <v>#REF!</v>
      </c>
      <c r="B100" s="406" t="str">
        <f t="shared" si="4"/>
        <v/>
      </c>
      <c r="C100" s="407"/>
      <c r="D100" s="15">
        <f t="shared" si="5"/>
        <v>0</v>
      </c>
      <c r="E100" s="30"/>
      <c r="F100" s="340" t="e">
        <f>+VLOOKUP($A100,'MED OBRA'!$A$13:$K$212,9,FALSE)</f>
        <v>#REF!</v>
      </c>
      <c r="G100" s="340" t="e">
        <f>+VLOOKUP($A100,'MED OBRA'!$A$13:$K$212,10,FALSE)</f>
        <v>#REF!</v>
      </c>
      <c r="H100" s="340" t="e">
        <f>+VLOOKUP($A100,'MED OBRA'!$A$13:$K$212,11,FALSE)</f>
        <v>#REF!</v>
      </c>
      <c r="I100" s="19"/>
    </row>
    <row r="101" spans="1:9" ht="20.100000000000001" customHeight="1" x14ac:dyDescent="0.2">
      <c r="A101" s="57" t="e">
        <f>CyP!#REF!</f>
        <v>#REF!</v>
      </c>
      <c r="B101" s="406" t="str">
        <f t="shared" si="4"/>
        <v/>
      </c>
      <c r="C101" s="407"/>
      <c r="D101" s="15">
        <f t="shared" si="5"/>
        <v>0</v>
      </c>
      <c r="E101" s="30"/>
      <c r="F101" s="340" t="e">
        <f>+VLOOKUP($A101,'MED OBRA'!$A$13:$K$212,9,FALSE)</f>
        <v>#REF!</v>
      </c>
      <c r="G101" s="340" t="e">
        <f>+VLOOKUP($A101,'MED OBRA'!$A$13:$K$212,10,FALSE)</f>
        <v>#REF!</v>
      </c>
      <c r="H101" s="340" t="e">
        <f>+VLOOKUP($A101,'MED OBRA'!$A$13:$K$212,11,FALSE)</f>
        <v>#REF!</v>
      </c>
      <c r="I101" s="19"/>
    </row>
    <row r="102" spans="1:9" ht="20.100000000000001" customHeight="1" x14ac:dyDescent="0.2">
      <c r="A102" s="57" t="e">
        <f>CyP!#REF!</f>
        <v>#REF!</v>
      </c>
      <c r="B102" s="406" t="str">
        <f t="shared" si="4"/>
        <v/>
      </c>
      <c r="C102" s="407"/>
      <c r="D102" s="15">
        <f t="shared" si="5"/>
        <v>0</v>
      </c>
      <c r="E102" s="30"/>
      <c r="F102" s="340" t="e">
        <f>+VLOOKUP($A102,'MED OBRA'!$A$13:$K$212,9,FALSE)</f>
        <v>#REF!</v>
      </c>
      <c r="G102" s="340" t="e">
        <f>+VLOOKUP($A102,'MED OBRA'!$A$13:$K$212,10,FALSE)</f>
        <v>#REF!</v>
      </c>
      <c r="H102" s="340" t="e">
        <f>+VLOOKUP($A102,'MED OBRA'!$A$13:$K$212,11,FALSE)</f>
        <v>#REF!</v>
      </c>
      <c r="I102" s="19"/>
    </row>
    <row r="103" spans="1:9" ht="20.100000000000001" customHeight="1" x14ac:dyDescent="0.2">
      <c r="A103" s="57" t="e">
        <f>CyP!#REF!</f>
        <v>#REF!</v>
      </c>
      <c r="B103" s="406" t="str">
        <f t="shared" si="4"/>
        <v/>
      </c>
      <c r="C103" s="407"/>
      <c r="D103" s="15">
        <f t="shared" si="5"/>
        <v>0</v>
      </c>
      <c r="E103" s="30"/>
      <c r="F103" s="340" t="e">
        <f>+VLOOKUP($A103,'MED OBRA'!$A$13:$K$212,9,FALSE)</f>
        <v>#REF!</v>
      </c>
      <c r="G103" s="340" t="e">
        <f>+VLOOKUP($A103,'MED OBRA'!$A$13:$K$212,10,FALSE)</f>
        <v>#REF!</v>
      </c>
      <c r="H103" s="340" t="e">
        <f>+VLOOKUP($A103,'MED OBRA'!$A$13:$K$212,11,FALSE)</f>
        <v>#REF!</v>
      </c>
      <c r="I103" s="19"/>
    </row>
    <row r="104" spans="1:9" ht="20.100000000000001" customHeight="1" x14ac:dyDescent="0.2">
      <c r="A104" s="57" t="e">
        <f>CyP!#REF!</f>
        <v>#REF!</v>
      </c>
      <c r="B104" s="406" t="str">
        <f t="shared" si="4"/>
        <v/>
      </c>
      <c r="C104" s="407"/>
      <c r="D104" s="15">
        <f t="shared" si="5"/>
        <v>0</v>
      </c>
      <c r="E104" s="30"/>
      <c r="F104" s="340" t="e">
        <f>+VLOOKUP($A104,'MED OBRA'!$A$13:$K$212,9,FALSE)</f>
        <v>#REF!</v>
      </c>
      <c r="G104" s="340" t="e">
        <f>+VLOOKUP($A104,'MED OBRA'!$A$13:$K$212,10,FALSE)</f>
        <v>#REF!</v>
      </c>
      <c r="H104" s="340" t="e">
        <f>+VLOOKUP($A104,'MED OBRA'!$A$13:$K$212,11,FALSE)</f>
        <v>#REF!</v>
      </c>
      <c r="I104" s="19"/>
    </row>
    <row r="105" spans="1:9" ht="20.100000000000001" customHeight="1" x14ac:dyDescent="0.2">
      <c r="A105" s="57" t="e">
        <f>CyP!#REF!</f>
        <v>#REF!</v>
      </c>
      <c r="B105" s="406" t="str">
        <f t="shared" si="4"/>
        <v/>
      </c>
      <c r="C105" s="407"/>
      <c r="D105" s="15">
        <f t="shared" si="5"/>
        <v>0</v>
      </c>
      <c r="E105" s="30"/>
      <c r="F105" s="340" t="e">
        <f>+VLOOKUP($A105,'MED OBRA'!$A$13:$K$212,9,FALSE)</f>
        <v>#REF!</v>
      </c>
      <c r="G105" s="340" t="e">
        <f>+VLOOKUP($A105,'MED OBRA'!$A$13:$K$212,10,FALSE)</f>
        <v>#REF!</v>
      </c>
      <c r="H105" s="340" t="e">
        <f>+VLOOKUP($A105,'MED OBRA'!$A$13:$K$212,11,FALSE)</f>
        <v>#REF!</v>
      </c>
      <c r="I105" s="19"/>
    </row>
    <row r="106" spans="1:9" ht="20.100000000000001" customHeight="1" x14ac:dyDescent="0.2">
      <c r="A106" s="57" t="e">
        <f>CyP!#REF!</f>
        <v>#REF!</v>
      </c>
      <c r="B106" s="406" t="str">
        <f t="shared" si="4"/>
        <v/>
      </c>
      <c r="C106" s="407"/>
      <c r="D106" s="15">
        <f t="shared" si="5"/>
        <v>0</v>
      </c>
      <c r="E106" s="30"/>
      <c r="F106" s="340" t="e">
        <f>+VLOOKUP($A106,'MED OBRA'!$A$13:$K$212,9,FALSE)</f>
        <v>#REF!</v>
      </c>
      <c r="G106" s="340" t="e">
        <f>+VLOOKUP($A106,'MED OBRA'!$A$13:$K$212,10,FALSE)</f>
        <v>#REF!</v>
      </c>
      <c r="H106" s="340" t="e">
        <f>+VLOOKUP($A106,'MED OBRA'!$A$13:$K$212,11,FALSE)</f>
        <v>#REF!</v>
      </c>
      <c r="I106" s="19"/>
    </row>
    <row r="107" spans="1:9" ht="20.100000000000001" customHeight="1" x14ac:dyDescent="0.2">
      <c r="A107" s="57" t="e">
        <f>CyP!#REF!</f>
        <v>#REF!</v>
      </c>
      <c r="B107" s="406" t="str">
        <f t="shared" si="4"/>
        <v/>
      </c>
      <c r="C107" s="407"/>
      <c r="D107" s="15">
        <f t="shared" si="5"/>
        <v>0</v>
      </c>
      <c r="E107" s="30"/>
      <c r="F107" s="340" t="e">
        <f>+VLOOKUP($A107,'MED OBRA'!$A$13:$K$212,9,FALSE)</f>
        <v>#REF!</v>
      </c>
      <c r="G107" s="340" t="e">
        <f>+VLOOKUP($A107,'MED OBRA'!$A$13:$K$212,10,FALSE)</f>
        <v>#REF!</v>
      </c>
      <c r="H107" s="340" t="e">
        <f>+VLOOKUP($A107,'MED OBRA'!$A$13:$K$212,11,FALSE)</f>
        <v>#REF!</v>
      </c>
      <c r="I107" s="19"/>
    </row>
    <row r="108" spans="1:9" ht="20.100000000000001" customHeight="1" x14ac:dyDescent="0.2">
      <c r="A108" s="57" t="e">
        <f>CyP!#REF!</f>
        <v>#REF!</v>
      </c>
      <c r="B108" s="406" t="str">
        <f t="shared" si="4"/>
        <v/>
      </c>
      <c r="C108" s="407"/>
      <c r="D108" s="15">
        <f t="shared" si="5"/>
        <v>0</v>
      </c>
      <c r="E108" s="30"/>
      <c r="F108" s="340" t="e">
        <f>+VLOOKUP($A108,'MED OBRA'!$A$13:$K$212,9,FALSE)</f>
        <v>#REF!</v>
      </c>
      <c r="G108" s="340" t="e">
        <f>+VLOOKUP($A108,'MED OBRA'!$A$13:$K$212,10,FALSE)</f>
        <v>#REF!</v>
      </c>
      <c r="H108" s="340" t="e">
        <f>+VLOOKUP($A108,'MED OBRA'!$A$13:$K$212,11,FALSE)</f>
        <v>#REF!</v>
      </c>
      <c r="I108" s="19"/>
    </row>
    <row r="109" spans="1:9" ht="20.100000000000001" customHeight="1" x14ac:dyDescent="0.2">
      <c r="A109" s="57" t="e">
        <f>CyP!#REF!</f>
        <v>#REF!</v>
      </c>
      <c r="B109" s="406" t="str">
        <f t="shared" si="4"/>
        <v/>
      </c>
      <c r="C109" s="407"/>
      <c r="D109" s="15">
        <f t="shared" si="5"/>
        <v>0</v>
      </c>
      <c r="E109" s="30"/>
      <c r="F109" s="340" t="e">
        <f>+VLOOKUP($A109,'MED OBRA'!$A$13:$K$212,9,FALSE)</f>
        <v>#REF!</v>
      </c>
      <c r="G109" s="340" t="e">
        <f>+VLOOKUP($A109,'MED OBRA'!$A$13:$K$212,10,FALSE)</f>
        <v>#REF!</v>
      </c>
      <c r="H109" s="340" t="e">
        <f>+VLOOKUP($A109,'MED OBRA'!$A$13:$K$212,11,FALSE)</f>
        <v>#REF!</v>
      </c>
      <c r="I109" s="19"/>
    </row>
    <row r="110" spans="1:9" ht="20.100000000000001" customHeight="1" x14ac:dyDescent="0.2">
      <c r="A110" s="57" t="e">
        <f>CyP!#REF!</f>
        <v>#REF!</v>
      </c>
      <c r="B110" s="406" t="str">
        <f t="shared" si="4"/>
        <v/>
      </c>
      <c r="C110" s="407"/>
      <c r="D110" s="15">
        <f t="shared" si="5"/>
        <v>0</v>
      </c>
      <c r="E110" s="30"/>
      <c r="F110" s="340" t="e">
        <f>+VLOOKUP($A110,'MED OBRA'!$A$13:$K$212,9,FALSE)</f>
        <v>#REF!</v>
      </c>
      <c r="G110" s="340" t="e">
        <f>+VLOOKUP($A110,'MED OBRA'!$A$13:$K$212,10,FALSE)</f>
        <v>#REF!</v>
      </c>
      <c r="H110" s="340" t="e">
        <f>+VLOOKUP($A110,'MED OBRA'!$A$13:$K$212,11,FALSE)</f>
        <v>#REF!</v>
      </c>
      <c r="I110" s="19"/>
    </row>
    <row r="111" spans="1:9" ht="20.100000000000001" customHeight="1" x14ac:dyDescent="0.2">
      <c r="A111" s="57" t="e">
        <f>CyP!#REF!</f>
        <v>#REF!</v>
      </c>
      <c r="B111" s="406" t="str">
        <f t="shared" si="4"/>
        <v/>
      </c>
      <c r="C111" s="407"/>
      <c r="D111" s="15">
        <f t="shared" si="5"/>
        <v>0</v>
      </c>
      <c r="E111" s="30"/>
      <c r="F111" s="340" t="e">
        <f>+VLOOKUP($A111,'MED OBRA'!$A$13:$K$212,9,FALSE)</f>
        <v>#REF!</v>
      </c>
      <c r="G111" s="340" t="e">
        <f>+VLOOKUP($A111,'MED OBRA'!$A$13:$K$212,10,FALSE)</f>
        <v>#REF!</v>
      </c>
      <c r="H111" s="340" t="e">
        <f>+VLOOKUP($A111,'MED OBRA'!$A$13:$K$212,11,FALSE)</f>
        <v>#REF!</v>
      </c>
      <c r="I111" s="19"/>
    </row>
    <row r="112" spans="1:9" ht="20.100000000000001" customHeight="1" x14ac:dyDescent="0.2">
      <c r="A112" s="57" t="e">
        <f>CyP!#REF!</f>
        <v>#REF!</v>
      </c>
      <c r="B112" s="406" t="str">
        <f t="shared" si="4"/>
        <v/>
      </c>
      <c r="C112" s="407"/>
      <c r="D112" s="15">
        <f t="shared" si="5"/>
        <v>0</v>
      </c>
      <c r="E112" s="30"/>
      <c r="F112" s="340" t="e">
        <f>+VLOOKUP($A112,'MED OBRA'!$A$13:$K$212,9,FALSE)</f>
        <v>#REF!</v>
      </c>
      <c r="G112" s="340" t="e">
        <f>+VLOOKUP($A112,'MED OBRA'!$A$13:$K$212,10,FALSE)</f>
        <v>#REF!</v>
      </c>
      <c r="H112" s="340" t="e">
        <f>+VLOOKUP($A112,'MED OBRA'!$A$13:$K$212,11,FALSE)</f>
        <v>#REF!</v>
      </c>
      <c r="I112" s="19"/>
    </row>
    <row r="113" spans="1:9" ht="20.100000000000001" customHeight="1" x14ac:dyDescent="0.2">
      <c r="A113" s="57" t="e">
        <f>CyP!#REF!</f>
        <v>#REF!</v>
      </c>
      <c r="B113" s="406" t="str">
        <f t="shared" si="4"/>
        <v/>
      </c>
      <c r="C113" s="407"/>
      <c r="D113" s="15">
        <f t="shared" si="5"/>
        <v>0</v>
      </c>
      <c r="E113" s="30"/>
      <c r="F113" s="340" t="e">
        <f>+VLOOKUP($A113,'MED OBRA'!$A$13:$K$212,9,FALSE)</f>
        <v>#REF!</v>
      </c>
      <c r="G113" s="340" t="e">
        <f>+VLOOKUP($A113,'MED OBRA'!$A$13:$K$212,10,FALSE)</f>
        <v>#REF!</v>
      </c>
      <c r="H113" s="340" t="e">
        <f>+VLOOKUP($A113,'MED OBRA'!$A$13:$K$212,11,FALSE)</f>
        <v>#REF!</v>
      </c>
      <c r="I113" s="19"/>
    </row>
    <row r="114" spans="1:9" ht="20.100000000000001" customHeight="1" x14ac:dyDescent="0.2">
      <c r="A114" s="57" t="e">
        <f>CyP!#REF!</f>
        <v>#REF!</v>
      </c>
      <c r="B114" s="406" t="str">
        <f t="shared" si="4"/>
        <v/>
      </c>
      <c r="C114" s="407"/>
      <c r="D114" s="15">
        <f t="shared" si="5"/>
        <v>0</v>
      </c>
      <c r="E114" s="30"/>
      <c r="F114" s="340" t="e">
        <f>+VLOOKUP($A114,'MED OBRA'!$A$13:$K$212,9,FALSE)</f>
        <v>#REF!</v>
      </c>
      <c r="G114" s="340" t="e">
        <f>+VLOOKUP($A114,'MED OBRA'!$A$13:$K$212,10,FALSE)</f>
        <v>#REF!</v>
      </c>
      <c r="H114" s="340" t="e">
        <f>+VLOOKUP($A114,'MED OBRA'!$A$13:$K$212,11,FALSE)</f>
        <v>#REF!</v>
      </c>
      <c r="I114" s="19"/>
    </row>
    <row r="115" spans="1:9" ht="20.100000000000001" customHeight="1" x14ac:dyDescent="0.2">
      <c r="A115" s="57" t="e">
        <f>CyP!#REF!</f>
        <v>#REF!</v>
      </c>
      <c r="B115" s="406" t="str">
        <f t="shared" si="4"/>
        <v/>
      </c>
      <c r="C115" s="407"/>
      <c r="D115" s="15">
        <f t="shared" si="5"/>
        <v>0</v>
      </c>
      <c r="E115" s="30"/>
      <c r="F115" s="340" t="e">
        <f>+VLOOKUP($A115,'MED OBRA'!$A$13:$K$212,9,FALSE)</f>
        <v>#REF!</v>
      </c>
      <c r="G115" s="340" t="e">
        <f>+VLOOKUP($A115,'MED OBRA'!$A$13:$K$212,10,FALSE)</f>
        <v>#REF!</v>
      </c>
      <c r="H115" s="340" t="e">
        <f>+VLOOKUP($A115,'MED OBRA'!$A$13:$K$212,11,FALSE)</f>
        <v>#REF!</v>
      </c>
      <c r="I115" s="19"/>
    </row>
    <row r="116" spans="1:9" ht="20.100000000000001" customHeight="1" x14ac:dyDescent="0.2">
      <c r="A116" s="57" t="e">
        <f>CyP!#REF!</f>
        <v>#REF!</v>
      </c>
      <c r="B116" s="406" t="str">
        <f t="shared" si="4"/>
        <v/>
      </c>
      <c r="C116" s="407"/>
      <c r="D116" s="15">
        <f t="shared" si="5"/>
        <v>0</v>
      </c>
      <c r="E116" s="30"/>
      <c r="F116" s="340" t="e">
        <f>+VLOOKUP($A116,'MED OBRA'!$A$13:$K$212,9,FALSE)</f>
        <v>#REF!</v>
      </c>
      <c r="G116" s="340" t="e">
        <f>+VLOOKUP($A116,'MED OBRA'!$A$13:$K$212,10,FALSE)</f>
        <v>#REF!</v>
      </c>
      <c r="H116" s="340" t="e">
        <f>+VLOOKUP($A116,'MED OBRA'!$A$13:$K$212,11,FALSE)</f>
        <v>#REF!</v>
      </c>
      <c r="I116" s="19"/>
    </row>
    <row r="117" spans="1:9" ht="20.100000000000001" customHeight="1" x14ac:dyDescent="0.2">
      <c r="A117" s="57" t="e">
        <f>CyP!#REF!</f>
        <v>#REF!</v>
      </c>
      <c r="B117" s="406" t="str">
        <f t="shared" si="4"/>
        <v/>
      </c>
      <c r="C117" s="407"/>
      <c r="D117" s="15">
        <f t="shared" si="5"/>
        <v>0</v>
      </c>
      <c r="E117" s="30"/>
      <c r="F117" s="340" t="e">
        <f>+VLOOKUP($A117,'MED OBRA'!$A$13:$K$212,9,FALSE)</f>
        <v>#REF!</v>
      </c>
      <c r="G117" s="340" t="e">
        <f>+VLOOKUP($A117,'MED OBRA'!$A$13:$K$212,10,FALSE)</f>
        <v>#REF!</v>
      </c>
      <c r="H117" s="340" t="e">
        <f>+VLOOKUP($A117,'MED OBRA'!$A$13:$K$212,11,FALSE)</f>
        <v>#REF!</v>
      </c>
      <c r="I117" s="19"/>
    </row>
    <row r="118" spans="1:9" ht="20.100000000000001" customHeight="1" x14ac:dyDescent="0.2">
      <c r="A118" s="57" t="e">
        <f>CyP!#REF!</f>
        <v>#REF!</v>
      </c>
      <c r="B118" s="406" t="str">
        <f t="shared" si="4"/>
        <v/>
      </c>
      <c r="C118" s="407"/>
      <c r="D118" s="15">
        <f t="shared" si="5"/>
        <v>0</v>
      </c>
      <c r="E118" s="30"/>
      <c r="F118" s="340" t="e">
        <f>+VLOOKUP($A118,'MED OBRA'!$A$13:$K$212,9,FALSE)</f>
        <v>#REF!</v>
      </c>
      <c r="G118" s="340" t="e">
        <f>+VLOOKUP($A118,'MED OBRA'!$A$13:$K$212,10,FALSE)</f>
        <v>#REF!</v>
      </c>
      <c r="H118" s="340" t="e">
        <f>+VLOOKUP($A118,'MED OBRA'!$A$13:$K$212,11,FALSE)</f>
        <v>#REF!</v>
      </c>
      <c r="I118" s="19"/>
    </row>
    <row r="119" spans="1:9" ht="20.100000000000001" customHeight="1" x14ac:dyDescent="0.2">
      <c r="A119" s="57" t="e">
        <f>CyP!#REF!</f>
        <v>#REF!</v>
      </c>
      <c r="B119" s="406" t="str">
        <f t="shared" si="4"/>
        <v/>
      </c>
      <c r="C119" s="407"/>
      <c r="D119" s="15">
        <f t="shared" si="5"/>
        <v>0</v>
      </c>
      <c r="E119" s="30"/>
      <c r="F119" s="340" t="e">
        <f>+VLOOKUP($A119,'MED OBRA'!$A$13:$K$212,9,FALSE)</f>
        <v>#REF!</v>
      </c>
      <c r="G119" s="340" t="e">
        <f>+VLOOKUP($A119,'MED OBRA'!$A$13:$K$212,10,FALSE)</f>
        <v>#REF!</v>
      </c>
      <c r="H119" s="340" t="e">
        <f>+VLOOKUP($A119,'MED OBRA'!$A$13:$K$212,11,FALSE)</f>
        <v>#REF!</v>
      </c>
      <c r="I119" s="19"/>
    </row>
    <row r="120" spans="1:9" ht="20.100000000000001" customHeight="1" x14ac:dyDescent="0.2">
      <c r="A120" s="57" t="e">
        <f>CyP!#REF!</f>
        <v>#REF!</v>
      </c>
      <c r="B120" s="406" t="str">
        <f t="shared" si="4"/>
        <v/>
      </c>
      <c r="C120" s="407"/>
      <c r="D120" s="15">
        <f t="shared" si="5"/>
        <v>0</v>
      </c>
      <c r="E120" s="30"/>
      <c r="F120" s="340" t="e">
        <f>+VLOOKUP($A120,'MED OBRA'!$A$13:$K$212,9,FALSE)</f>
        <v>#REF!</v>
      </c>
      <c r="G120" s="340" t="e">
        <f>+VLOOKUP($A120,'MED OBRA'!$A$13:$K$212,10,FALSE)</f>
        <v>#REF!</v>
      </c>
      <c r="H120" s="340" t="e">
        <f>+VLOOKUP($A120,'MED OBRA'!$A$13:$K$212,11,FALSE)</f>
        <v>#REF!</v>
      </c>
      <c r="I120" s="19"/>
    </row>
    <row r="121" spans="1:9" ht="20.100000000000001" customHeight="1" x14ac:dyDescent="0.2">
      <c r="A121" s="57" t="e">
        <f>CyP!#REF!</f>
        <v>#REF!</v>
      </c>
      <c r="B121" s="406" t="str">
        <f t="shared" si="4"/>
        <v/>
      </c>
      <c r="C121" s="407"/>
      <c r="D121" s="15">
        <f t="shared" si="5"/>
        <v>0</v>
      </c>
      <c r="E121" s="30"/>
      <c r="F121" s="340" t="e">
        <f>+VLOOKUP($A121,'MED OBRA'!$A$13:$K$212,9,FALSE)</f>
        <v>#REF!</v>
      </c>
      <c r="G121" s="340" t="e">
        <f>+VLOOKUP($A121,'MED OBRA'!$A$13:$K$212,10,FALSE)</f>
        <v>#REF!</v>
      </c>
      <c r="H121" s="340" t="e">
        <f>+VLOOKUP($A121,'MED OBRA'!$A$13:$K$212,11,FALSE)</f>
        <v>#REF!</v>
      </c>
      <c r="I121" s="19"/>
    </row>
    <row r="122" spans="1:9" ht="20.100000000000001" customHeight="1" x14ac:dyDescent="0.2">
      <c r="A122" s="57" t="e">
        <f>CyP!#REF!</f>
        <v>#REF!</v>
      </c>
      <c r="B122" s="406" t="str">
        <f t="shared" si="4"/>
        <v/>
      </c>
      <c r="C122" s="407"/>
      <c r="D122" s="15">
        <f t="shared" si="5"/>
        <v>0</v>
      </c>
      <c r="E122" s="30"/>
      <c r="F122" s="340" t="e">
        <f>+VLOOKUP($A122,'MED OBRA'!$A$13:$K$212,9,FALSE)</f>
        <v>#REF!</v>
      </c>
      <c r="G122" s="340" t="e">
        <f>+VLOOKUP($A122,'MED OBRA'!$A$13:$K$212,10,FALSE)</f>
        <v>#REF!</v>
      </c>
      <c r="H122" s="340" t="e">
        <f>+VLOOKUP($A122,'MED OBRA'!$A$13:$K$212,11,FALSE)</f>
        <v>#REF!</v>
      </c>
      <c r="I122" s="19"/>
    </row>
    <row r="123" spans="1:9" ht="20.100000000000001" customHeight="1" x14ac:dyDescent="0.2">
      <c r="A123" s="57" t="e">
        <f>CyP!#REF!</f>
        <v>#REF!</v>
      </c>
      <c r="B123" s="406" t="str">
        <f t="shared" si="4"/>
        <v/>
      </c>
      <c r="C123" s="407"/>
      <c r="D123" s="15">
        <f t="shared" si="5"/>
        <v>0</v>
      </c>
      <c r="E123" s="30"/>
      <c r="F123" s="340" t="e">
        <f>+VLOOKUP($A123,'MED OBRA'!$A$13:$K$212,9,FALSE)</f>
        <v>#REF!</v>
      </c>
      <c r="G123" s="340" t="e">
        <f>+VLOOKUP($A123,'MED OBRA'!$A$13:$K$212,10,FALSE)</f>
        <v>#REF!</v>
      </c>
      <c r="H123" s="340" t="e">
        <f>+VLOOKUP($A123,'MED OBRA'!$A$13:$K$212,11,FALSE)</f>
        <v>#REF!</v>
      </c>
      <c r="I123" s="19"/>
    </row>
    <row r="124" spans="1:9" ht="20.100000000000001" customHeight="1" x14ac:dyDescent="0.2">
      <c r="A124" s="57" t="e">
        <f>CyP!#REF!</f>
        <v>#REF!</v>
      </c>
      <c r="B124" s="406" t="str">
        <f t="shared" si="4"/>
        <v/>
      </c>
      <c r="C124" s="407"/>
      <c r="D124" s="15">
        <f t="shared" si="5"/>
        <v>0</v>
      </c>
      <c r="E124" s="30"/>
      <c r="F124" s="340" t="e">
        <f>+VLOOKUP($A124,'MED OBRA'!$A$13:$K$212,9,FALSE)</f>
        <v>#REF!</v>
      </c>
      <c r="G124" s="340" t="e">
        <f>+VLOOKUP($A124,'MED OBRA'!$A$13:$K$212,10,FALSE)</f>
        <v>#REF!</v>
      </c>
      <c r="H124" s="340" t="e">
        <f>+VLOOKUP($A124,'MED OBRA'!$A$13:$K$212,11,FALSE)</f>
        <v>#REF!</v>
      </c>
      <c r="I124" s="19"/>
    </row>
    <row r="125" spans="1:9" ht="20.100000000000001" customHeight="1" x14ac:dyDescent="0.2">
      <c r="A125" s="57" t="e">
        <f>CyP!#REF!</f>
        <v>#REF!</v>
      </c>
      <c r="B125" s="406" t="str">
        <f t="shared" si="4"/>
        <v/>
      </c>
      <c r="C125" s="407"/>
      <c r="D125" s="15">
        <f t="shared" si="5"/>
        <v>0</v>
      </c>
      <c r="E125" s="30"/>
      <c r="F125" s="340" t="e">
        <f>+VLOOKUP($A125,'MED OBRA'!$A$13:$K$212,9,FALSE)</f>
        <v>#REF!</v>
      </c>
      <c r="G125" s="340" t="e">
        <f>+VLOOKUP($A125,'MED OBRA'!$A$13:$K$212,10,FALSE)</f>
        <v>#REF!</v>
      </c>
      <c r="H125" s="340" t="e">
        <f>+VLOOKUP($A125,'MED OBRA'!$A$13:$K$212,11,FALSE)</f>
        <v>#REF!</v>
      </c>
      <c r="I125" s="19"/>
    </row>
    <row r="126" spans="1:9" ht="20.100000000000001" customHeight="1" x14ac:dyDescent="0.2">
      <c r="A126" s="57" t="e">
        <f>CyP!#REF!</f>
        <v>#REF!</v>
      </c>
      <c r="B126" s="406" t="str">
        <f t="shared" si="4"/>
        <v/>
      </c>
      <c r="C126" s="407"/>
      <c r="D126" s="15">
        <f t="shared" si="5"/>
        <v>0</v>
      </c>
      <c r="E126" s="30"/>
      <c r="F126" s="340" t="e">
        <f>+VLOOKUP($A126,'MED OBRA'!$A$13:$K$212,9,FALSE)</f>
        <v>#REF!</v>
      </c>
      <c r="G126" s="340" t="e">
        <f>+VLOOKUP($A126,'MED OBRA'!$A$13:$K$212,10,FALSE)</f>
        <v>#REF!</v>
      </c>
      <c r="H126" s="340" t="e">
        <f>+VLOOKUP($A126,'MED OBRA'!$A$13:$K$212,11,FALSE)</f>
        <v>#REF!</v>
      </c>
      <c r="I126" s="19"/>
    </row>
    <row r="127" spans="1:9" ht="20.100000000000001" customHeight="1" x14ac:dyDescent="0.2">
      <c r="A127" s="57" t="e">
        <f>CyP!#REF!</f>
        <v>#REF!</v>
      </c>
      <c r="B127" s="406" t="str">
        <f t="shared" si="4"/>
        <v/>
      </c>
      <c r="C127" s="407"/>
      <c r="D127" s="15">
        <f t="shared" si="5"/>
        <v>0</v>
      </c>
      <c r="E127" s="30"/>
      <c r="F127" s="340" t="e">
        <f>+VLOOKUP($A127,'MED OBRA'!$A$13:$K$212,9,FALSE)</f>
        <v>#REF!</v>
      </c>
      <c r="G127" s="340" t="e">
        <f>+VLOOKUP($A127,'MED OBRA'!$A$13:$K$212,10,FALSE)</f>
        <v>#REF!</v>
      </c>
      <c r="H127" s="340" t="e">
        <f>+VLOOKUP($A127,'MED OBRA'!$A$13:$K$212,11,FALSE)</f>
        <v>#REF!</v>
      </c>
      <c r="I127" s="19"/>
    </row>
    <row r="128" spans="1:9" ht="20.100000000000001" customHeight="1" x14ac:dyDescent="0.2">
      <c r="A128" s="57" t="e">
        <f>CyP!#REF!</f>
        <v>#REF!</v>
      </c>
      <c r="B128" s="406" t="str">
        <f t="shared" si="4"/>
        <v/>
      </c>
      <c r="C128" s="407"/>
      <c r="D128" s="15">
        <f t="shared" si="5"/>
        <v>0</v>
      </c>
      <c r="E128" s="30"/>
      <c r="F128" s="340" t="e">
        <f>+VLOOKUP($A128,'MED OBRA'!$A$13:$K$212,9,FALSE)</f>
        <v>#REF!</v>
      </c>
      <c r="G128" s="340" t="e">
        <f>+VLOOKUP($A128,'MED OBRA'!$A$13:$K$212,10,FALSE)</f>
        <v>#REF!</v>
      </c>
      <c r="H128" s="340" t="e">
        <f>+VLOOKUP($A128,'MED OBRA'!$A$13:$K$212,11,FALSE)</f>
        <v>#REF!</v>
      </c>
      <c r="I128" s="19"/>
    </row>
    <row r="129" spans="1:9" ht="20.100000000000001" customHeight="1" x14ac:dyDescent="0.2">
      <c r="A129" s="57" t="e">
        <f>CyP!#REF!</f>
        <v>#REF!</v>
      </c>
      <c r="B129" s="406" t="str">
        <f t="shared" si="4"/>
        <v/>
      </c>
      <c r="C129" s="407"/>
      <c r="D129" s="15">
        <f t="shared" si="5"/>
        <v>0</v>
      </c>
      <c r="E129" s="30"/>
      <c r="F129" s="340" t="e">
        <f>+VLOOKUP($A129,'MED OBRA'!$A$13:$K$212,9,FALSE)</f>
        <v>#REF!</v>
      </c>
      <c r="G129" s="340" t="e">
        <f>+VLOOKUP($A129,'MED OBRA'!$A$13:$K$212,10,FALSE)</f>
        <v>#REF!</v>
      </c>
      <c r="H129" s="340" t="e">
        <f>+VLOOKUP($A129,'MED OBRA'!$A$13:$K$212,11,FALSE)</f>
        <v>#REF!</v>
      </c>
      <c r="I129" s="19"/>
    </row>
    <row r="130" spans="1:9" ht="20.100000000000001" customHeight="1" x14ac:dyDescent="0.2">
      <c r="A130" s="57" t="e">
        <f>CyP!#REF!</f>
        <v>#REF!</v>
      </c>
      <c r="B130" s="406" t="str">
        <f t="shared" si="4"/>
        <v/>
      </c>
      <c r="C130" s="407"/>
      <c r="D130" s="15">
        <f t="shared" si="5"/>
        <v>0</v>
      </c>
      <c r="E130" s="30"/>
      <c r="F130" s="340" t="e">
        <f>+VLOOKUP($A130,'MED OBRA'!$A$13:$K$212,9,FALSE)</f>
        <v>#REF!</v>
      </c>
      <c r="G130" s="340" t="e">
        <f>+VLOOKUP($A130,'MED OBRA'!$A$13:$K$212,10,FALSE)</f>
        <v>#REF!</v>
      </c>
      <c r="H130" s="340" t="e">
        <f>+VLOOKUP($A130,'MED OBRA'!$A$13:$K$212,11,FALSE)</f>
        <v>#REF!</v>
      </c>
      <c r="I130" s="19"/>
    </row>
    <row r="131" spans="1:9" ht="20.100000000000001" customHeight="1" x14ac:dyDescent="0.2">
      <c r="A131" s="57" t="e">
        <f>CyP!#REF!</f>
        <v>#REF!</v>
      </c>
      <c r="B131" s="406" t="str">
        <f t="shared" si="4"/>
        <v/>
      </c>
      <c r="C131" s="407"/>
      <c r="D131" s="15">
        <f t="shared" si="5"/>
        <v>0</v>
      </c>
      <c r="E131" s="30"/>
      <c r="F131" s="340" t="e">
        <f>+VLOOKUP($A131,'MED OBRA'!$A$13:$K$212,9,FALSE)</f>
        <v>#REF!</v>
      </c>
      <c r="G131" s="340" t="e">
        <f>+VLOOKUP($A131,'MED OBRA'!$A$13:$K$212,10,FALSE)</f>
        <v>#REF!</v>
      </c>
      <c r="H131" s="340" t="e">
        <f>+VLOOKUP($A131,'MED OBRA'!$A$13:$K$212,11,FALSE)</f>
        <v>#REF!</v>
      </c>
      <c r="I131" s="19"/>
    </row>
    <row r="132" spans="1:9" ht="20.100000000000001" customHeight="1" x14ac:dyDescent="0.2">
      <c r="A132" s="57" t="e">
        <f>CyP!#REF!</f>
        <v>#REF!</v>
      </c>
      <c r="B132" s="406" t="str">
        <f t="shared" si="4"/>
        <v/>
      </c>
      <c r="C132" s="407"/>
      <c r="D132" s="15">
        <f t="shared" si="5"/>
        <v>0</v>
      </c>
      <c r="E132" s="30"/>
      <c r="F132" s="340" t="e">
        <f>+VLOOKUP($A132,'MED OBRA'!$A$13:$K$212,9,FALSE)</f>
        <v>#REF!</v>
      </c>
      <c r="G132" s="340" t="e">
        <f>+VLOOKUP($A132,'MED OBRA'!$A$13:$K$212,10,FALSE)</f>
        <v>#REF!</v>
      </c>
      <c r="H132" s="340" t="e">
        <f>+VLOOKUP($A132,'MED OBRA'!$A$13:$K$212,11,FALSE)</f>
        <v>#REF!</v>
      </c>
      <c r="I132" s="19"/>
    </row>
    <row r="133" spans="1:9" ht="20.100000000000001" customHeight="1" x14ac:dyDescent="0.2">
      <c r="A133" s="57" t="e">
        <f>CyP!#REF!</f>
        <v>#REF!</v>
      </c>
      <c r="B133" s="406" t="str">
        <f t="shared" si="4"/>
        <v/>
      </c>
      <c r="C133" s="407"/>
      <c r="D133" s="15">
        <f t="shared" si="5"/>
        <v>0</v>
      </c>
      <c r="E133" s="30"/>
      <c r="F133" s="340" t="e">
        <f>+VLOOKUP($A133,'MED OBRA'!$A$13:$K$212,9,FALSE)</f>
        <v>#REF!</v>
      </c>
      <c r="G133" s="340" t="e">
        <f>+VLOOKUP($A133,'MED OBRA'!$A$13:$K$212,10,FALSE)</f>
        <v>#REF!</v>
      </c>
      <c r="H133" s="340" t="e">
        <f>+VLOOKUP($A133,'MED OBRA'!$A$13:$K$212,11,FALSE)</f>
        <v>#REF!</v>
      </c>
      <c r="I133" s="19"/>
    </row>
    <row r="134" spans="1:9" ht="20.100000000000001" customHeight="1" x14ac:dyDescent="0.2">
      <c r="A134" s="57" t="e">
        <f>CyP!#REF!</f>
        <v>#REF!</v>
      </c>
      <c r="B134" s="406" t="str">
        <f t="shared" si="4"/>
        <v/>
      </c>
      <c r="C134" s="407"/>
      <c r="D134" s="15">
        <f t="shared" si="5"/>
        <v>0</v>
      </c>
      <c r="E134" s="30"/>
      <c r="F134" s="340" t="e">
        <f>+VLOOKUP($A134,'MED OBRA'!$A$13:$K$212,9,FALSE)</f>
        <v>#REF!</v>
      </c>
      <c r="G134" s="340" t="e">
        <f>+VLOOKUP($A134,'MED OBRA'!$A$13:$K$212,10,FALSE)</f>
        <v>#REF!</v>
      </c>
      <c r="H134" s="340" t="e">
        <f>+VLOOKUP($A134,'MED OBRA'!$A$13:$K$212,11,FALSE)</f>
        <v>#REF!</v>
      </c>
      <c r="I134" s="19"/>
    </row>
    <row r="135" spans="1:9" ht="20.100000000000001" customHeight="1" x14ac:dyDescent="0.2">
      <c r="A135" s="57" t="e">
        <f>CyP!#REF!</f>
        <v>#REF!</v>
      </c>
      <c r="B135" s="406" t="str">
        <f t="shared" si="4"/>
        <v/>
      </c>
      <c r="C135" s="407"/>
      <c r="D135" s="15">
        <f t="shared" si="5"/>
        <v>0</v>
      </c>
      <c r="E135" s="30"/>
      <c r="F135" s="340" t="e">
        <f>+VLOOKUP($A135,'MED OBRA'!$A$13:$K$212,9,FALSE)</f>
        <v>#REF!</v>
      </c>
      <c r="G135" s="340" t="e">
        <f>+VLOOKUP($A135,'MED OBRA'!$A$13:$K$212,10,FALSE)</f>
        <v>#REF!</v>
      </c>
      <c r="H135" s="340" t="e">
        <f>+VLOOKUP($A135,'MED OBRA'!$A$13:$K$212,11,FALSE)</f>
        <v>#REF!</v>
      </c>
      <c r="I135" s="19"/>
    </row>
    <row r="136" spans="1:9" ht="20.100000000000001" customHeight="1" x14ac:dyDescent="0.2">
      <c r="A136" s="57" t="e">
        <f>CyP!#REF!</f>
        <v>#REF!</v>
      </c>
      <c r="B136" s="406" t="str">
        <f t="shared" si="4"/>
        <v/>
      </c>
      <c r="C136" s="407"/>
      <c r="D136" s="15">
        <f t="shared" si="5"/>
        <v>0</v>
      </c>
      <c r="E136" s="30"/>
      <c r="F136" s="340" t="e">
        <f>+VLOOKUP($A136,'MED OBRA'!$A$13:$K$212,9,FALSE)</f>
        <v>#REF!</v>
      </c>
      <c r="G136" s="340" t="e">
        <f>+VLOOKUP($A136,'MED OBRA'!$A$13:$K$212,10,FALSE)</f>
        <v>#REF!</v>
      </c>
      <c r="H136" s="340" t="e">
        <f>+VLOOKUP($A136,'MED OBRA'!$A$13:$K$212,11,FALSE)</f>
        <v>#REF!</v>
      </c>
      <c r="I136" s="19"/>
    </row>
    <row r="137" spans="1:9" ht="20.100000000000001" customHeight="1" x14ac:dyDescent="0.2">
      <c r="A137" s="57" t="e">
        <f>CyP!#REF!</f>
        <v>#REF!</v>
      </c>
      <c r="B137" s="406" t="str">
        <f t="shared" si="4"/>
        <v/>
      </c>
      <c r="C137" s="407"/>
      <c r="D137" s="15">
        <f t="shared" si="5"/>
        <v>0</v>
      </c>
      <c r="E137" s="30"/>
      <c r="F137" s="340" t="e">
        <f>+VLOOKUP($A137,'MED OBRA'!$A$13:$K$212,9,FALSE)</f>
        <v>#REF!</v>
      </c>
      <c r="G137" s="340" t="e">
        <f>+VLOOKUP($A137,'MED OBRA'!$A$13:$K$212,10,FALSE)</f>
        <v>#REF!</v>
      </c>
      <c r="H137" s="340" t="e">
        <f>+VLOOKUP($A137,'MED OBRA'!$A$13:$K$212,11,FALSE)</f>
        <v>#REF!</v>
      </c>
      <c r="I137" s="19"/>
    </row>
    <row r="138" spans="1:9" ht="20.100000000000001" customHeight="1" x14ac:dyDescent="0.2">
      <c r="A138" s="57" t="e">
        <f>CyP!#REF!</f>
        <v>#REF!</v>
      </c>
      <c r="B138" s="406" t="str">
        <f t="shared" si="4"/>
        <v/>
      </c>
      <c r="C138" s="407"/>
      <c r="D138" s="15">
        <f t="shared" si="5"/>
        <v>0</v>
      </c>
      <c r="E138" s="30"/>
      <c r="F138" s="340" t="e">
        <f>+VLOOKUP($A138,'MED OBRA'!$A$13:$K$212,9,FALSE)</f>
        <v>#REF!</v>
      </c>
      <c r="G138" s="340" t="e">
        <f>+VLOOKUP($A138,'MED OBRA'!$A$13:$K$212,10,FALSE)</f>
        <v>#REF!</v>
      </c>
      <c r="H138" s="340" t="e">
        <f>+VLOOKUP($A138,'MED OBRA'!$A$13:$K$212,11,FALSE)</f>
        <v>#REF!</v>
      </c>
      <c r="I138" s="19"/>
    </row>
    <row r="139" spans="1:9" ht="20.100000000000001" customHeight="1" x14ac:dyDescent="0.2">
      <c r="A139" s="57" t="e">
        <f>CyP!#REF!</f>
        <v>#REF!</v>
      </c>
      <c r="B139" s="406" t="str">
        <f t="shared" si="4"/>
        <v/>
      </c>
      <c r="C139" s="407"/>
      <c r="D139" s="15">
        <f t="shared" si="5"/>
        <v>0</v>
      </c>
      <c r="E139" s="30"/>
      <c r="F139" s="340" t="e">
        <f>+VLOOKUP($A139,'MED OBRA'!$A$13:$K$212,9,FALSE)</f>
        <v>#REF!</v>
      </c>
      <c r="G139" s="340" t="e">
        <f>+VLOOKUP($A139,'MED OBRA'!$A$13:$K$212,10,FALSE)</f>
        <v>#REF!</v>
      </c>
      <c r="H139" s="340" t="e">
        <f>+VLOOKUP($A139,'MED OBRA'!$A$13:$K$212,11,FALSE)</f>
        <v>#REF!</v>
      </c>
      <c r="I139" s="19"/>
    </row>
    <row r="140" spans="1:9" ht="20.100000000000001" customHeight="1" x14ac:dyDescent="0.2">
      <c r="A140" s="57" t="e">
        <f>CyP!#REF!</f>
        <v>#REF!</v>
      </c>
      <c r="B140" s="406" t="str">
        <f t="shared" si="4"/>
        <v/>
      </c>
      <c r="C140" s="407"/>
      <c r="D140" s="15">
        <f t="shared" si="5"/>
        <v>0</v>
      </c>
      <c r="E140" s="30"/>
      <c r="F140" s="340" t="e">
        <f>+VLOOKUP($A140,'MED OBRA'!$A$13:$K$212,9,FALSE)</f>
        <v>#REF!</v>
      </c>
      <c r="G140" s="340" t="e">
        <f>+VLOOKUP($A140,'MED OBRA'!$A$13:$K$212,10,FALSE)</f>
        <v>#REF!</v>
      </c>
      <c r="H140" s="340" t="e">
        <f>+VLOOKUP($A140,'MED OBRA'!$A$13:$K$212,11,FALSE)</f>
        <v>#REF!</v>
      </c>
      <c r="I140" s="19"/>
    </row>
    <row r="141" spans="1:9" ht="20.100000000000001" customHeight="1" x14ac:dyDescent="0.2">
      <c r="A141" s="57" t="e">
        <f>CyP!#REF!</f>
        <v>#REF!</v>
      </c>
      <c r="B141" s="406" t="str">
        <f t="shared" si="4"/>
        <v/>
      </c>
      <c r="C141" s="407"/>
      <c r="D141" s="15">
        <f t="shared" si="5"/>
        <v>0</v>
      </c>
      <c r="E141" s="30"/>
      <c r="F141" s="340" t="e">
        <f>+VLOOKUP($A141,'MED OBRA'!$A$13:$K$212,9,FALSE)</f>
        <v>#REF!</v>
      </c>
      <c r="G141" s="340" t="e">
        <f>+VLOOKUP($A141,'MED OBRA'!$A$13:$K$212,10,FALSE)</f>
        <v>#REF!</v>
      </c>
      <c r="H141" s="340" t="e">
        <f>+VLOOKUP($A141,'MED OBRA'!$A$13:$K$212,11,FALSE)</f>
        <v>#REF!</v>
      </c>
      <c r="I141" s="19"/>
    </row>
    <row r="142" spans="1:9" ht="20.100000000000001" customHeight="1" x14ac:dyDescent="0.2">
      <c r="A142" s="57" t="e">
        <f>CyP!#REF!</f>
        <v>#REF!</v>
      </c>
      <c r="B142" s="406" t="str">
        <f t="shared" ref="B142:B205" si="6">IFERROR(VLOOKUP(A142,Tabla_CyP,2,FALSE),"")</f>
        <v/>
      </c>
      <c r="C142" s="407"/>
      <c r="D142" s="15">
        <f t="shared" ref="D142:D205" si="7">IFERROR(VLOOKUP(A142,Tabla_CyP,9,FALSE),0)</f>
        <v>0</v>
      </c>
      <c r="E142" s="30"/>
      <c r="F142" s="340" t="e">
        <f>+VLOOKUP($A142,'MED OBRA'!$A$13:$K$212,9,FALSE)</f>
        <v>#REF!</v>
      </c>
      <c r="G142" s="340" t="e">
        <f>+VLOOKUP($A142,'MED OBRA'!$A$13:$K$212,10,FALSE)</f>
        <v>#REF!</v>
      </c>
      <c r="H142" s="340" t="e">
        <f>+VLOOKUP($A142,'MED OBRA'!$A$13:$K$212,11,FALSE)</f>
        <v>#REF!</v>
      </c>
      <c r="I142" s="19"/>
    </row>
    <row r="143" spans="1:9" ht="20.100000000000001" customHeight="1" x14ac:dyDescent="0.2">
      <c r="A143" s="57" t="e">
        <f>CyP!#REF!</f>
        <v>#REF!</v>
      </c>
      <c r="B143" s="406" t="str">
        <f t="shared" si="6"/>
        <v/>
      </c>
      <c r="C143" s="407"/>
      <c r="D143" s="15">
        <f t="shared" si="7"/>
        <v>0</v>
      </c>
      <c r="E143" s="30"/>
      <c r="F143" s="340" t="e">
        <f>+VLOOKUP($A143,'MED OBRA'!$A$13:$K$212,9,FALSE)</f>
        <v>#REF!</v>
      </c>
      <c r="G143" s="340" t="e">
        <f>+VLOOKUP($A143,'MED OBRA'!$A$13:$K$212,10,FALSE)</f>
        <v>#REF!</v>
      </c>
      <c r="H143" s="340" t="e">
        <f>+VLOOKUP($A143,'MED OBRA'!$A$13:$K$212,11,FALSE)</f>
        <v>#REF!</v>
      </c>
      <c r="I143" s="19"/>
    </row>
    <row r="144" spans="1:9" ht="20.100000000000001" customHeight="1" x14ac:dyDescent="0.2">
      <c r="A144" s="57" t="e">
        <f>CyP!#REF!</f>
        <v>#REF!</v>
      </c>
      <c r="B144" s="406" t="str">
        <f t="shared" si="6"/>
        <v/>
      </c>
      <c r="C144" s="407"/>
      <c r="D144" s="15">
        <f t="shared" si="7"/>
        <v>0</v>
      </c>
      <c r="E144" s="30"/>
      <c r="F144" s="340" t="e">
        <f>+VLOOKUP($A144,'MED OBRA'!$A$13:$K$212,9,FALSE)</f>
        <v>#REF!</v>
      </c>
      <c r="G144" s="340" t="e">
        <f>+VLOOKUP($A144,'MED OBRA'!$A$13:$K$212,10,FALSE)</f>
        <v>#REF!</v>
      </c>
      <c r="H144" s="340" t="e">
        <f>+VLOOKUP($A144,'MED OBRA'!$A$13:$K$212,11,FALSE)</f>
        <v>#REF!</v>
      </c>
      <c r="I144" s="19"/>
    </row>
    <row r="145" spans="1:9" ht="20.100000000000001" customHeight="1" x14ac:dyDescent="0.2">
      <c r="A145" s="57" t="e">
        <f>CyP!#REF!</f>
        <v>#REF!</v>
      </c>
      <c r="B145" s="406" t="str">
        <f t="shared" si="6"/>
        <v/>
      </c>
      <c r="C145" s="407"/>
      <c r="D145" s="15">
        <f t="shared" si="7"/>
        <v>0</v>
      </c>
      <c r="E145" s="30"/>
      <c r="F145" s="340" t="e">
        <f>+VLOOKUP($A145,'MED OBRA'!$A$13:$K$212,9,FALSE)</f>
        <v>#REF!</v>
      </c>
      <c r="G145" s="340" t="e">
        <f>+VLOOKUP($A145,'MED OBRA'!$A$13:$K$212,10,FALSE)</f>
        <v>#REF!</v>
      </c>
      <c r="H145" s="340" t="e">
        <f>+VLOOKUP($A145,'MED OBRA'!$A$13:$K$212,11,FALSE)</f>
        <v>#REF!</v>
      </c>
      <c r="I145" s="19"/>
    </row>
    <row r="146" spans="1:9" ht="20.100000000000001" customHeight="1" x14ac:dyDescent="0.2">
      <c r="A146" s="57" t="e">
        <f>CyP!#REF!</f>
        <v>#REF!</v>
      </c>
      <c r="B146" s="406" t="str">
        <f t="shared" si="6"/>
        <v/>
      </c>
      <c r="C146" s="407"/>
      <c r="D146" s="15">
        <f t="shared" si="7"/>
        <v>0</v>
      </c>
      <c r="E146" s="30"/>
      <c r="F146" s="340" t="e">
        <f>+VLOOKUP($A146,'MED OBRA'!$A$13:$K$212,9,FALSE)</f>
        <v>#REF!</v>
      </c>
      <c r="G146" s="340" t="e">
        <f>+VLOOKUP($A146,'MED OBRA'!$A$13:$K$212,10,FALSE)</f>
        <v>#REF!</v>
      </c>
      <c r="H146" s="340" t="e">
        <f>+VLOOKUP($A146,'MED OBRA'!$A$13:$K$212,11,FALSE)</f>
        <v>#REF!</v>
      </c>
      <c r="I146" s="19"/>
    </row>
    <row r="147" spans="1:9" ht="20.100000000000001" customHeight="1" x14ac:dyDescent="0.2">
      <c r="A147" s="57" t="e">
        <f>CyP!#REF!</f>
        <v>#REF!</v>
      </c>
      <c r="B147" s="406" t="str">
        <f t="shared" si="6"/>
        <v/>
      </c>
      <c r="C147" s="407"/>
      <c r="D147" s="15">
        <f t="shared" si="7"/>
        <v>0</v>
      </c>
      <c r="E147" s="30"/>
      <c r="F147" s="340" t="e">
        <f>+VLOOKUP($A147,'MED OBRA'!$A$13:$K$212,9,FALSE)</f>
        <v>#REF!</v>
      </c>
      <c r="G147" s="340" t="e">
        <f>+VLOOKUP($A147,'MED OBRA'!$A$13:$K$212,10,FALSE)</f>
        <v>#REF!</v>
      </c>
      <c r="H147" s="340" t="e">
        <f>+VLOOKUP($A147,'MED OBRA'!$A$13:$K$212,11,FALSE)</f>
        <v>#REF!</v>
      </c>
      <c r="I147" s="19"/>
    </row>
    <row r="148" spans="1:9" ht="20.100000000000001" customHeight="1" x14ac:dyDescent="0.2">
      <c r="A148" s="57" t="e">
        <f>CyP!#REF!</f>
        <v>#REF!</v>
      </c>
      <c r="B148" s="406" t="str">
        <f t="shared" si="6"/>
        <v/>
      </c>
      <c r="C148" s="407"/>
      <c r="D148" s="15">
        <f t="shared" si="7"/>
        <v>0</v>
      </c>
      <c r="E148" s="30"/>
      <c r="F148" s="340" t="e">
        <f>+VLOOKUP($A148,'MED OBRA'!$A$13:$K$212,9,FALSE)</f>
        <v>#REF!</v>
      </c>
      <c r="G148" s="340" t="e">
        <f>+VLOOKUP($A148,'MED OBRA'!$A$13:$K$212,10,FALSE)</f>
        <v>#REF!</v>
      </c>
      <c r="H148" s="340" t="e">
        <f>+VLOOKUP($A148,'MED OBRA'!$A$13:$K$212,11,FALSE)</f>
        <v>#REF!</v>
      </c>
      <c r="I148" s="19"/>
    </row>
    <row r="149" spans="1:9" ht="20.100000000000001" customHeight="1" x14ac:dyDescent="0.2">
      <c r="A149" s="57" t="e">
        <f>CyP!#REF!</f>
        <v>#REF!</v>
      </c>
      <c r="B149" s="406" t="str">
        <f t="shared" si="6"/>
        <v/>
      </c>
      <c r="C149" s="407"/>
      <c r="D149" s="15">
        <f t="shared" si="7"/>
        <v>0</v>
      </c>
      <c r="E149" s="30"/>
      <c r="F149" s="340" t="e">
        <f>+VLOOKUP($A149,'MED OBRA'!$A$13:$K$212,9,FALSE)</f>
        <v>#REF!</v>
      </c>
      <c r="G149" s="340" t="e">
        <f>+VLOOKUP($A149,'MED OBRA'!$A$13:$K$212,10,FALSE)</f>
        <v>#REF!</v>
      </c>
      <c r="H149" s="340" t="e">
        <f>+VLOOKUP($A149,'MED OBRA'!$A$13:$K$212,11,FALSE)</f>
        <v>#REF!</v>
      </c>
      <c r="I149" s="19"/>
    </row>
    <row r="150" spans="1:9" ht="20.100000000000001" customHeight="1" x14ac:dyDescent="0.2">
      <c r="A150" s="57" t="e">
        <f>CyP!#REF!</f>
        <v>#REF!</v>
      </c>
      <c r="B150" s="406" t="str">
        <f t="shared" si="6"/>
        <v/>
      </c>
      <c r="C150" s="407"/>
      <c r="D150" s="15">
        <f t="shared" si="7"/>
        <v>0</v>
      </c>
      <c r="E150" s="30"/>
      <c r="F150" s="340" t="e">
        <f>+VLOOKUP($A150,'MED OBRA'!$A$13:$K$212,9,FALSE)</f>
        <v>#REF!</v>
      </c>
      <c r="G150" s="340" t="e">
        <f>+VLOOKUP($A150,'MED OBRA'!$A$13:$K$212,10,FALSE)</f>
        <v>#REF!</v>
      </c>
      <c r="H150" s="340" t="e">
        <f>+VLOOKUP($A150,'MED OBRA'!$A$13:$K$212,11,FALSE)</f>
        <v>#REF!</v>
      </c>
      <c r="I150" s="19"/>
    </row>
    <row r="151" spans="1:9" ht="20.100000000000001" customHeight="1" x14ac:dyDescent="0.2">
      <c r="A151" s="57" t="e">
        <f>CyP!#REF!</f>
        <v>#REF!</v>
      </c>
      <c r="B151" s="406" t="str">
        <f t="shared" si="6"/>
        <v/>
      </c>
      <c r="C151" s="407"/>
      <c r="D151" s="15">
        <f t="shared" si="7"/>
        <v>0</v>
      </c>
      <c r="E151" s="30"/>
      <c r="F151" s="340" t="e">
        <f>+VLOOKUP($A151,'MED OBRA'!$A$13:$K$212,9,FALSE)</f>
        <v>#REF!</v>
      </c>
      <c r="G151" s="340" t="e">
        <f>+VLOOKUP($A151,'MED OBRA'!$A$13:$K$212,10,FALSE)</f>
        <v>#REF!</v>
      </c>
      <c r="H151" s="340" t="e">
        <f>+VLOOKUP($A151,'MED OBRA'!$A$13:$K$212,11,FALSE)</f>
        <v>#REF!</v>
      </c>
      <c r="I151" s="19"/>
    </row>
    <row r="152" spans="1:9" ht="20.100000000000001" customHeight="1" x14ac:dyDescent="0.2">
      <c r="A152" s="57" t="e">
        <f>CyP!#REF!</f>
        <v>#REF!</v>
      </c>
      <c r="B152" s="406" t="str">
        <f t="shared" si="6"/>
        <v/>
      </c>
      <c r="C152" s="407"/>
      <c r="D152" s="15">
        <f t="shared" si="7"/>
        <v>0</v>
      </c>
      <c r="E152" s="30"/>
      <c r="F152" s="340" t="e">
        <f>+VLOOKUP($A152,'MED OBRA'!$A$13:$K$212,9,FALSE)</f>
        <v>#REF!</v>
      </c>
      <c r="G152" s="340" t="e">
        <f>+VLOOKUP($A152,'MED OBRA'!$A$13:$K$212,10,FALSE)</f>
        <v>#REF!</v>
      </c>
      <c r="H152" s="340" t="e">
        <f>+VLOOKUP($A152,'MED OBRA'!$A$13:$K$212,11,FALSE)</f>
        <v>#REF!</v>
      </c>
      <c r="I152" s="19"/>
    </row>
    <row r="153" spans="1:9" ht="20.100000000000001" customHeight="1" x14ac:dyDescent="0.2">
      <c r="A153" s="57" t="e">
        <f>CyP!#REF!</f>
        <v>#REF!</v>
      </c>
      <c r="B153" s="406" t="str">
        <f t="shared" si="6"/>
        <v/>
      </c>
      <c r="C153" s="407"/>
      <c r="D153" s="15">
        <f t="shared" si="7"/>
        <v>0</v>
      </c>
      <c r="E153" s="30"/>
      <c r="F153" s="340" t="e">
        <f>+VLOOKUP($A153,'MED OBRA'!$A$13:$K$212,9,FALSE)</f>
        <v>#REF!</v>
      </c>
      <c r="G153" s="340" t="e">
        <f>+VLOOKUP($A153,'MED OBRA'!$A$13:$K$212,10,FALSE)</f>
        <v>#REF!</v>
      </c>
      <c r="H153" s="340" t="e">
        <f>+VLOOKUP($A153,'MED OBRA'!$A$13:$K$212,11,FALSE)</f>
        <v>#REF!</v>
      </c>
      <c r="I153" s="19"/>
    </row>
    <row r="154" spans="1:9" ht="20.100000000000001" customHeight="1" x14ac:dyDescent="0.2">
      <c r="A154" s="57" t="e">
        <f>CyP!#REF!</f>
        <v>#REF!</v>
      </c>
      <c r="B154" s="406" t="str">
        <f t="shared" si="6"/>
        <v/>
      </c>
      <c r="C154" s="407"/>
      <c r="D154" s="15">
        <f t="shared" si="7"/>
        <v>0</v>
      </c>
      <c r="E154" s="30"/>
      <c r="F154" s="340" t="e">
        <f>+VLOOKUP($A154,'MED OBRA'!$A$13:$K$212,9,FALSE)</f>
        <v>#REF!</v>
      </c>
      <c r="G154" s="340" t="e">
        <f>+VLOOKUP($A154,'MED OBRA'!$A$13:$K$212,10,FALSE)</f>
        <v>#REF!</v>
      </c>
      <c r="H154" s="340" t="e">
        <f>+VLOOKUP($A154,'MED OBRA'!$A$13:$K$212,11,FALSE)</f>
        <v>#REF!</v>
      </c>
      <c r="I154" s="19"/>
    </row>
    <row r="155" spans="1:9" ht="20.100000000000001" customHeight="1" x14ac:dyDescent="0.2">
      <c r="A155" s="57" t="e">
        <f>CyP!#REF!</f>
        <v>#REF!</v>
      </c>
      <c r="B155" s="406" t="str">
        <f t="shared" si="6"/>
        <v/>
      </c>
      <c r="C155" s="407"/>
      <c r="D155" s="15">
        <f t="shared" si="7"/>
        <v>0</v>
      </c>
      <c r="E155" s="30"/>
      <c r="F155" s="340" t="e">
        <f>+VLOOKUP($A155,'MED OBRA'!$A$13:$K$212,9,FALSE)</f>
        <v>#REF!</v>
      </c>
      <c r="G155" s="340" t="e">
        <f>+VLOOKUP($A155,'MED OBRA'!$A$13:$K$212,10,FALSE)</f>
        <v>#REF!</v>
      </c>
      <c r="H155" s="340" t="e">
        <f>+VLOOKUP($A155,'MED OBRA'!$A$13:$K$212,11,FALSE)</f>
        <v>#REF!</v>
      </c>
      <c r="I155" s="19"/>
    </row>
    <row r="156" spans="1:9" ht="20.100000000000001" customHeight="1" x14ac:dyDescent="0.2">
      <c r="A156" s="57" t="e">
        <f>CyP!#REF!</f>
        <v>#REF!</v>
      </c>
      <c r="B156" s="406" t="str">
        <f t="shared" si="6"/>
        <v/>
      </c>
      <c r="C156" s="407"/>
      <c r="D156" s="15">
        <f t="shared" si="7"/>
        <v>0</v>
      </c>
      <c r="E156" s="30"/>
      <c r="F156" s="340" t="e">
        <f>+VLOOKUP($A156,'MED OBRA'!$A$13:$K$212,9,FALSE)</f>
        <v>#REF!</v>
      </c>
      <c r="G156" s="340" t="e">
        <f>+VLOOKUP($A156,'MED OBRA'!$A$13:$K$212,10,FALSE)</f>
        <v>#REF!</v>
      </c>
      <c r="H156" s="340" t="e">
        <f>+VLOOKUP($A156,'MED OBRA'!$A$13:$K$212,11,FALSE)</f>
        <v>#REF!</v>
      </c>
      <c r="I156" s="19"/>
    </row>
    <row r="157" spans="1:9" ht="20.100000000000001" customHeight="1" x14ac:dyDescent="0.2">
      <c r="A157" s="57" t="e">
        <f>CyP!#REF!</f>
        <v>#REF!</v>
      </c>
      <c r="B157" s="406" t="str">
        <f t="shared" si="6"/>
        <v/>
      </c>
      <c r="C157" s="407"/>
      <c r="D157" s="15">
        <f t="shared" si="7"/>
        <v>0</v>
      </c>
      <c r="E157" s="30"/>
      <c r="F157" s="340" t="e">
        <f>+VLOOKUP($A157,'MED OBRA'!$A$13:$K$212,9,FALSE)</f>
        <v>#REF!</v>
      </c>
      <c r="G157" s="340" t="e">
        <f>+VLOOKUP($A157,'MED OBRA'!$A$13:$K$212,10,FALSE)</f>
        <v>#REF!</v>
      </c>
      <c r="H157" s="340" t="e">
        <f>+VLOOKUP($A157,'MED OBRA'!$A$13:$K$212,11,FALSE)</f>
        <v>#REF!</v>
      </c>
      <c r="I157" s="19"/>
    </row>
    <row r="158" spans="1:9" ht="20.100000000000001" customHeight="1" x14ac:dyDescent="0.2">
      <c r="A158" s="57" t="e">
        <f>CyP!#REF!</f>
        <v>#REF!</v>
      </c>
      <c r="B158" s="406" t="str">
        <f t="shared" si="6"/>
        <v/>
      </c>
      <c r="C158" s="407"/>
      <c r="D158" s="15">
        <f t="shared" si="7"/>
        <v>0</v>
      </c>
      <c r="E158" s="30"/>
      <c r="F158" s="340" t="e">
        <f>+VLOOKUP($A158,'MED OBRA'!$A$13:$K$212,9,FALSE)</f>
        <v>#REF!</v>
      </c>
      <c r="G158" s="340" t="e">
        <f>+VLOOKUP($A158,'MED OBRA'!$A$13:$K$212,10,FALSE)</f>
        <v>#REF!</v>
      </c>
      <c r="H158" s="340" t="e">
        <f>+VLOOKUP($A158,'MED OBRA'!$A$13:$K$212,11,FALSE)</f>
        <v>#REF!</v>
      </c>
      <c r="I158" s="19"/>
    </row>
    <row r="159" spans="1:9" ht="20.100000000000001" customHeight="1" x14ac:dyDescent="0.2">
      <c r="A159" s="57" t="e">
        <f>CyP!#REF!</f>
        <v>#REF!</v>
      </c>
      <c r="B159" s="406" t="str">
        <f t="shared" si="6"/>
        <v/>
      </c>
      <c r="C159" s="407"/>
      <c r="D159" s="15">
        <f t="shared" si="7"/>
        <v>0</v>
      </c>
      <c r="E159" s="30"/>
      <c r="F159" s="340" t="e">
        <f>+VLOOKUP($A159,'MED OBRA'!$A$13:$K$212,9,FALSE)</f>
        <v>#REF!</v>
      </c>
      <c r="G159" s="340" t="e">
        <f>+VLOOKUP($A159,'MED OBRA'!$A$13:$K$212,10,FALSE)</f>
        <v>#REF!</v>
      </c>
      <c r="H159" s="340" t="e">
        <f>+VLOOKUP($A159,'MED OBRA'!$A$13:$K$212,11,FALSE)</f>
        <v>#REF!</v>
      </c>
      <c r="I159" s="19"/>
    </row>
    <row r="160" spans="1:9" ht="20.100000000000001" customHeight="1" x14ac:dyDescent="0.2">
      <c r="A160" s="57" t="e">
        <f>CyP!#REF!</f>
        <v>#REF!</v>
      </c>
      <c r="B160" s="406" t="str">
        <f t="shared" si="6"/>
        <v/>
      </c>
      <c r="C160" s="407"/>
      <c r="D160" s="15">
        <f t="shared" si="7"/>
        <v>0</v>
      </c>
      <c r="E160" s="30"/>
      <c r="F160" s="340" t="e">
        <f>+VLOOKUP($A160,'MED OBRA'!$A$13:$K$212,9,FALSE)</f>
        <v>#REF!</v>
      </c>
      <c r="G160" s="340" t="e">
        <f>+VLOOKUP($A160,'MED OBRA'!$A$13:$K$212,10,FALSE)</f>
        <v>#REF!</v>
      </c>
      <c r="H160" s="340" t="e">
        <f>+VLOOKUP($A160,'MED OBRA'!$A$13:$K$212,11,FALSE)</f>
        <v>#REF!</v>
      </c>
      <c r="I160" s="19"/>
    </row>
    <row r="161" spans="1:9" ht="20.100000000000001" customHeight="1" x14ac:dyDescent="0.2">
      <c r="A161" s="57" t="e">
        <f>CyP!#REF!</f>
        <v>#REF!</v>
      </c>
      <c r="B161" s="406" t="str">
        <f t="shared" si="6"/>
        <v/>
      </c>
      <c r="C161" s="407"/>
      <c r="D161" s="15">
        <f t="shared" si="7"/>
        <v>0</v>
      </c>
      <c r="E161" s="30"/>
      <c r="F161" s="340" t="e">
        <f>+VLOOKUP($A161,'MED OBRA'!$A$13:$K$212,9,FALSE)</f>
        <v>#REF!</v>
      </c>
      <c r="G161" s="340" t="e">
        <f>+VLOOKUP($A161,'MED OBRA'!$A$13:$K$212,10,FALSE)</f>
        <v>#REF!</v>
      </c>
      <c r="H161" s="340" t="e">
        <f>+VLOOKUP($A161,'MED OBRA'!$A$13:$K$212,11,FALSE)</f>
        <v>#REF!</v>
      </c>
      <c r="I161" s="19"/>
    </row>
    <row r="162" spans="1:9" ht="20.100000000000001" customHeight="1" x14ac:dyDescent="0.2">
      <c r="A162" s="57" t="e">
        <f>CyP!#REF!</f>
        <v>#REF!</v>
      </c>
      <c r="B162" s="406" t="str">
        <f t="shared" si="6"/>
        <v/>
      </c>
      <c r="C162" s="407"/>
      <c r="D162" s="15">
        <f t="shared" si="7"/>
        <v>0</v>
      </c>
      <c r="E162" s="30"/>
      <c r="F162" s="340" t="e">
        <f>+VLOOKUP($A162,'MED OBRA'!$A$13:$K$212,9,FALSE)</f>
        <v>#REF!</v>
      </c>
      <c r="G162" s="340" t="e">
        <f>+VLOOKUP($A162,'MED OBRA'!$A$13:$K$212,10,FALSE)</f>
        <v>#REF!</v>
      </c>
      <c r="H162" s="340" t="e">
        <f>+VLOOKUP($A162,'MED OBRA'!$A$13:$K$212,11,FALSE)</f>
        <v>#REF!</v>
      </c>
      <c r="I162" s="19"/>
    </row>
    <row r="163" spans="1:9" ht="20.100000000000001" customHeight="1" x14ac:dyDescent="0.2">
      <c r="A163" s="57" t="e">
        <f>CyP!#REF!</f>
        <v>#REF!</v>
      </c>
      <c r="B163" s="406" t="str">
        <f t="shared" si="6"/>
        <v/>
      </c>
      <c r="C163" s="407"/>
      <c r="D163" s="15">
        <f t="shared" si="7"/>
        <v>0</v>
      </c>
      <c r="E163" s="30"/>
      <c r="F163" s="340" t="e">
        <f>+VLOOKUP($A163,'MED OBRA'!$A$13:$K$212,9,FALSE)</f>
        <v>#REF!</v>
      </c>
      <c r="G163" s="340" t="e">
        <f>+VLOOKUP($A163,'MED OBRA'!$A$13:$K$212,10,FALSE)</f>
        <v>#REF!</v>
      </c>
      <c r="H163" s="340" t="e">
        <f>+VLOOKUP($A163,'MED OBRA'!$A$13:$K$212,11,FALSE)</f>
        <v>#REF!</v>
      </c>
      <c r="I163" s="19"/>
    </row>
    <row r="164" spans="1:9" ht="20.100000000000001" customHeight="1" x14ac:dyDescent="0.2">
      <c r="A164" s="57" t="e">
        <f>CyP!#REF!</f>
        <v>#REF!</v>
      </c>
      <c r="B164" s="406" t="str">
        <f t="shared" si="6"/>
        <v/>
      </c>
      <c r="C164" s="407"/>
      <c r="D164" s="15">
        <f t="shared" si="7"/>
        <v>0</v>
      </c>
      <c r="E164" s="30"/>
      <c r="F164" s="340" t="e">
        <f>+VLOOKUP($A164,'MED OBRA'!$A$13:$K$212,9,FALSE)</f>
        <v>#REF!</v>
      </c>
      <c r="G164" s="340" t="e">
        <f>+VLOOKUP($A164,'MED OBRA'!$A$13:$K$212,10,FALSE)</f>
        <v>#REF!</v>
      </c>
      <c r="H164" s="340" t="e">
        <f>+VLOOKUP($A164,'MED OBRA'!$A$13:$K$212,11,FALSE)</f>
        <v>#REF!</v>
      </c>
      <c r="I164" s="19"/>
    </row>
    <row r="165" spans="1:9" ht="20.100000000000001" customHeight="1" x14ac:dyDescent="0.2">
      <c r="A165" s="57" t="e">
        <f>CyP!#REF!</f>
        <v>#REF!</v>
      </c>
      <c r="B165" s="406" t="str">
        <f t="shared" si="6"/>
        <v/>
      </c>
      <c r="C165" s="407"/>
      <c r="D165" s="15">
        <f t="shared" si="7"/>
        <v>0</v>
      </c>
      <c r="E165" s="30"/>
      <c r="F165" s="340" t="e">
        <f>+VLOOKUP($A165,'MED OBRA'!$A$13:$K$212,9,FALSE)</f>
        <v>#REF!</v>
      </c>
      <c r="G165" s="340" t="e">
        <f>+VLOOKUP($A165,'MED OBRA'!$A$13:$K$212,10,FALSE)</f>
        <v>#REF!</v>
      </c>
      <c r="H165" s="340" t="e">
        <f>+VLOOKUP($A165,'MED OBRA'!$A$13:$K$212,11,FALSE)</f>
        <v>#REF!</v>
      </c>
      <c r="I165" s="19"/>
    </row>
    <row r="166" spans="1:9" ht="20.100000000000001" customHeight="1" x14ac:dyDescent="0.2">
      <c r="A166" s="57" t="e">
        <f>CyP!#REF!</f>
        <v>#REF!</v>
      </c>
      <c r="B166" s="406" t="str">
        <f t="shared" si="6"/>
        <v/>
      </c>
      <c r="C166" s="407"/>
      <c r="D166" s="15">
        <f t="shared" si="7"/>
        <v>0</v>
      </c>
      <c r="E166" s="30"/>
      <c r="F166" s="340" t="e">
        <f>+VLOOKUP($A166,'MED OBRA'!$A$13:$K$212,9,FALSE)</f>
        <v>#REF!</v>
      </c>
      <c r="G166" s="340" t="e">
        <f>+VLOOKUP($A166,'MED OBRA'!$A$13:$K$212,10,FALSE)</f>
        <v>#REF!</v>
      </c>
      <c r="H166" s="340" t="e">
        <f>+VLOOKUP($A166,'MED OBRA'!$A$13:$K$212,11,FALSE)</f>
        <v>#REF!</v>
      </c>
      <c r="I166" s="19"/>
    </row>
    <row r="167" spans="1:9" ht="20.100000000000001" customHeight="1" x14ac:dyDescent="0.2">
      <c r="A167" s="57" t="e">
        <f>CyP!#REF!</f>
        <v>#REF!</v>
      </c>
      <c r="B167" s="406" t="str">
        <f t="shared" si="6"/>
        <v/>
      </c>
      <c r="C167" s="407"/>
      <c r="D167" s="15">
        <f t="shared" si="7"/>
        <v>0</v>
      </c>
      <c r="E167" s="30"/>
      <c r="F167" s="340" t="e">
        <f>+VLOOKUP($A167,'MED OBRA'!$A$13:$K$212,9,FALSE)</f>
        <v>#REF!</v>
      </c>
      <c r="G167" s="340" t="e">
        <f>+VLOOKUP($A167,'MED OBRA'!$A$13:$K$212,10,FALSE)</f>
        <v>#REF!</v>
      </c>
      <c r="H167" s="340" t="e">
        <f>+VLOOKUP($A167,'MED OBRA'!$A$13:$K$212,11,FALSE)</f>
        <v>#REF!</v>
      </c>
      <c r="I167" s="19"/>
    </row>
    <row r="168" spans="1:9" ht="20.100000000000001" customHeight="1" x14ac:dyDescent="0.2">
      <c r="A168" s="57" t="e">
        <f>CyP!#REF!</f>
        <v>#REF!</v>
      </c>
      <c r="B168" s="406" t="str">
        <f t="shared" si="6"/>
        <v/>
      </c>
      <c r="C168" s="407"/>
      <c r="D168" s="15">
        <f t="shared" si="7"/>
        <v>0</v>
      </c>
      <c r="E168" s="30"/>
      <c r="F168" s="340" t="e">
        <f>+VLOOKUP($A168,'MED OBRA'!$A$13:$K$212,9,FALSE)</f>
        <v>#REF!</v>
      </c>
      <c r="G168" s="340" t="e">
        <f>+VLOOKUP($A168,'MED OBRA'!$A$13:$K$212,10,FALSE)</f>
        <v>#REF!</v>
      </c>
      <c r="H168" s="340" t="e">
        <f>+VLOOKUP($A168,'MED OBRA'!$A$13:$K$212,11,FALSE)</f>
        <v>#REF!</v>
      </c>
      <c r="I168" s="19"/>
    </row>
    <row r="169" spans="1:9" ht="20.100000000000001" customHeight="1" x14ac:dyDescent="0.2">
      <c r="A169" s="57" t="e">
        <f>CyP!#REF!</f>
        <v>#REF!</v>
      </c>
      <c r="B169" s="406" t="str">
        <f t="shared" si="6"/>
        <v/>
      </c>
      <c r="C169" s="407"/>
      <c r="D169" s="15">
        <f t="shared" si="7"/>
        <v>0</v>
      </c>
      <c r="E169" s="30"/>
      <c r="F169" s="340" t="e">
        <f>+VLOOKUP($A169,'MED OBRA'!$A$13:$K$212,9,FALSE)</f>
        <v>#REF!</v>
      </c>
      <c r="G169" s="340" t="e">
        <f>+VLOOKUP($A169,'MED OBRA'!$A$13:$K$212,10,FALSE)</f>
        <v>#REF!</v>
      </c>
      <c r="H169" s="340" t="e">
        <f>+VLOOKUP($A169,'MED OBRA'!$A$13:$K$212,11,FALSE)</f>
        <v>#REF!</v>
      </c>
      <c r="I169" s="19"/>
    </row>
    <row r="170" spans="1:9" ht="20.100000000000001" customHeight="1" x14ac:dyDescent="0.2">
      <c r="A170" s="57" t="e">
        <f>CyP!#REF!</f>
        <v>#REF!</v>
      </c>
      <c r="B170" s="406" t="str">
        <f t="shared" si="6"/>
        <v/>
      </c>
      <c r="C170" s="407"/>
      <c r="D170" s="15">
        <f t="shared" si="7"/>
        <v>0</v>
      </c>
      <c r="E170" s="30"/>
      <c r="F170" s="340" t="e">
        <f>+VLOOKUP($A170,'MED OBRA'!$A$13:$K$212,9,FALSE)</f>
        <v>#REF!</v>
      </c>
      <c r="G170" s="340" t="e">
        <f>+VLOOKUP($A170,'MED OBRA'!$A$13:$K$212,10,FALSE)</f>
        <v>#REF!</v>
      </c>
      <c r="H170" s="340" t="e">
        <f>+VLOOKUP($A170,'MED OBRA'!$A$13:$K$212,11,FALSE)</f>
        <v>#REF!</v>
      </c>
      <c r="I170" s="19"/>
    </row>
    <row r="171" spans="1:9" ht="20.100000000000001" customHeight="1" x14ac:dyDescent="0.2">
      <c r="A171" s="57" t="e">
        <f>CyP!#REF!</f>
        <v>#REF!</v>
      </c>
      <c r="B171" s="406" t="str">
        <f t="shared" si="6"/>
        <v/>
      </c>
      <c r="C171" s="407"/>
      <c r="D171" s="15">
        <f t="shared" si="7"/>
        <v>0</v>
      </c>
      <c r="E171" s="30"/>
      <c r="F171" s="340" t="e">
        <f>+VLOOKUP($A171,'MED OBRA'!$A$13:$K$212,9,FALSE)</f>
        <v>#REF!</v>
      </c>
      <c r="G171" s="340" t="e">
        <f>+VLOOKUP($A171,'MED OBRA'!$A$13:$K$212,10,FALSE)</f>
        <v>#REF!</v>
      </c>
      <c r="H171" s="340" t="e">
        <f>+VLOOKUP($A171,'MED OBRA'!$A$13:$K$212,11,FALSE)</f>
        <v>#REF!</v>
      </c>
      <c r="I171" s="19"/>
    </row>
    <row r="172" spans="1:9" ht="20.100000000000001" customHeight="1" x14ac:dyDescent="0.2">
      <c r="A172" s="57" t="e">
        <f>CyP!#REF!</f>
        <v>#REF!</v>
      </c>
      <c r="B172" s="406" t="str">
        <f t="shared" si="6"/>
        <v/>
      </c>
      <c r="C172" s="407"/>
      <c r="D172" s="15">
        <f t="shared" si="7"/>
        <v>0</v>
      </c>
      <c r="E172" s="30"/>
      <c r="F172" s="340" t="e">
        <f>+VLOOKUP($A172,'MED OBRA'!$A$13:$K$212,9,FALSE)</f>
        <v>#REF!</v>
      </c>
      <c r="G172" s="340" t="e">
        <f>+VLOOKUP($A172,'MED OBRA'!$A$13:$K$212,10,FALSE)</f>
        <v>#REF!</v>
      </c>
      <c r="H172" s="340" t="e">
        <f>+VLOOKUP($A172,'MED OBRA'!$A$13:$K$212,11,FALSE)</f>
        <v>#REF!</v>
      </c>
      <c r="I172" s="19"/>
    </row>
    <row r="173" spans="1:9" ht="20.100000000000001" customHeight="1" x14ac:dyDescent="0.2">
      <c r="A173" s="57" t="e">
        <f>CyP!#REF!</f>
        <v>#REF!</v>
      </c>
      <c r="B173" s="406" t="str">
        <f t="shared" si="6"/>
        <v/>
      </c>
      <c r="C173" s="407"/>
      <c r="D173" s="15">
        <f t="shared" si="7"/>
        <v>0</v>
      </c>
      <c r="E173" s="30"/>
      <c r="F173" s="340" t="e">
        <f>+VLOOKUP($A173,'MED OBRA'!$A$13:$K$212,9,FALSE)</f>
        <v>#REF!</v>
      </c>
      <c r="G173" s="340" t="e">
        <f>+VLOOKUP($A173,'MED OBRA'!$A$13:$K$212,10,FALSE)</f>
        <v>#REF!</v>
      </c>
      <c r="H173" s="340" t="e">
        <f>+VLOOKUP($A173,'MED OBRA'!$A$13:$K$212,11,FALSE)</f>
        <v>#REF!</v>
      </c>
      <c r="I173" s="19"/>
    </row>
    <row r="174" spans="1:9" ht="20.100000000000001" customHeight="1" x14ac:dyDescent="0.2">
      <c r="A174" s="57" t="e">
        <f>CyP!#REF!</f>
        <v>#REF!</v>
      </c>
      <c r="B174" s="406" t="str">
        <f t="shared" si="6"/>
        <v/>
      </c>
      <c r="C174" s="407"/>
      <c r="D174" s="15">
        <f t="shared" si="7"/>
        <v>0</v>
      </c>
      <c r="E174" s="30"/>
      <c r="F174" s="340" t="e">
        <f>+VLOOKUP($A174,'MED OBRA'!$A$13:$K$212,9,FALSE)</f>
        <v>#REF!</v>
      </c>
      <c r="G174" s="340" t="e">
        <f>+VLOOKUP($A174,'MED OBRA'!$A$13:$K$212,10,FALSE)</f>
        <v>#REF!</v>
      </c>
      <c r="H174" s="340" t="e">
        <f>+VLOOKUP($A174,'MED OBRA'!$A$13:$K$212,11,FALSE)</f>
        <v>#REF!</v>
      </c>
      <c r="I174" s="19"/>
    </row>
    <row r="175" spans="1:9" ht="20.100000000000001" customHeight="1" x14ac:dyDescent="0.2">
      <c r="A175" s="57" t="e">
        <f>CyP!#REF!</f>
        <v>#REF!</v>
      </c>
      <c r="B175" s="406" t="str">
        <f t="shared" si="6"/>
        <v/>
      </c>
      <c r="C175" s="407"/>
      <c r="D175" s="15">
        <f t="shared" si="7"/>
        <v>0</v>
      </c>
      <c r="E175" s="30"/>
      <c r="F175" s="340" t="e">
        <f>+VLOOKUP($A175,'MED OBRA'!$A$13:$K$212,9,FALSE)</f>
        <v>#REF!</v>
      </c>
      <c r="G175" s="340" t="e">
        <f>+VLOOKUP($A175,'MED OBRA'!$A$13:$K$212,10,FALSE)</f>
        <v>#REF!</v>
      </c>
      <c r="H175" s="340" t="e">
        <f>+VLOOKUP($A175,'MED OBRA'!$A$13:$K$212,11,FALSE)</f>
        <v>#REF!</v>
      </c>
      <c r="I175" s="19"/>
    </row>
    <row r="176" spans="1:9" ht="20.100000000000001" customHeight="1" x14ac:dyDescent="0.2">
      <c r="A176" s="57" t="e">
        <f>CyP!#REF!</f>
        <v>#REF!</v>
      </c>
      <c r="B176" s="406" t="str">
        <f t="shared" si="6"/>
        <v/>
      </c>
      <c r="C176" s="407"/>
      <c r="D176" s="15">
        <f t="shared" si="7"/>
        <v>0</v>
      </c>
      <c r="E176" s="30"/>
      <c r="F176" s="340" t="e">
        <f>+VLOOKUP($A176,'MED OBRA'!$A$13:$K$212,9,FALSE)</f>
        <v>#REF!</v>
      </c>
      <c r="G176" s="340" t="e">
        <f>+VLOOKUP($A176,'MED OBRA'!$A$13:$K$212,10,FALSE)</f>
        <v>#REF!</v>
      </c>
      <c r="H176" s="340" t="e">
        <f>+VLOOKUP($A176,'MED OBRA'!$A$13:$K$212,11,FALSE)</f>
        <v>#REF!</v>
      </c>
      <c r="I176" s="19"/>
    </row>
    <row r="177" spans="1:9" ht="20.100000000000001" customHeight="1" x14ac:dyDescent="0.2">
      <c r="A177" s="57" t="e">
        <f>CyP!#REF!</f>
        <v>#REF!</v>
      </c>
      <c r="B177" s="406" t="str">
        <f t="shared" si="6"/>
        <v/>
      </c>
      <c r="C177" s="407"/>
      <c r="D177" s="15">
        <f t="shared" si="7"/>
        <v>0</v>
      </c>
      <c r="E177" s="30"/>
      <c r="F177" s="340" t="e">
        <f>+VLOOKUP($A177,'MED OBRA'!$A$13:$K$212,9,FALSE)</f>
        <v>#REF!</v>
      </c>
      <c r="G177" s="340" t="e">
        <f>+VLOOKUP($A177,'MED OBRA'!$A$13:$K$212,10,FALSE)</f>
        <v>#REF!</v>
      </c>
      <c r="H177" s="340" t="e">
        <f>+VLOOKUP($A177,'MED OBRA'!$A$13:$K$212,11,FALSE)</f>
        <v>#REF!</v>
      </c>
      <c r="I177" s="19"/>
    </row>
    <row r="178" spans="1:9" ht="20.100000000000001" customHeight="1" x14ac:dyDescent="0.2">
      <c r="A178" s="57" t="e">
        <f>CyP!#REF!</f>
        <v>#REF!</v>
      </c>
      <c r="B178" s="406" t="str">
        <f t="shared" si="6"/>
        <v/>
      </c>
      <c r="C178" s="407"/>
      <c r="D178" s="15">
        <f t="shared" si="7"/>
        <v>0</v>
      </c>
      <c r="E178" s="30"/>
      <c r="F178" s="340" t="e">
        <f>+VLOOKUP($A178,'MED OBRA'!$A$13:$K$212,9,FALSE)</f>
        <v>#REF!</v>
      </c>
      <c r="G178" s="340" t="e">
        <f>+VLOOKUP($A178,'MED OBRA'!$A$13:$K$212,10,FALSE)</f>
        <v>#REF!</v>
      </c>
      <c r="H178" s="340" t="e">
        <f>+VLOOKUP($A178,'MED OBRA'!$A$13:$K$212,11,FALSE)</f>
        <v>#REF!</v>
      </c>
      <c r="I178" s="19"/>
    </row>
    <row r="179" spans="1:9" ht="20.100000000000001" customHeight="1" x14ac:dyDescent="0.2">
      <c r="A179" s="57" t="e">
        <f>CyP!#REF!</f>
        <v>#REF!</v>
      </c>
      <c r="B179" s="406" t="str">
        <f t="shared" si="6"/>
        <v/>
      </c>
      <c r="C179" s="407"/>
      <c r="D179" s="15">
        <f t="shared" si="7"/>
        <v>0</v>
      </c>
      <c r="E179" s="30"/>
      <c r="F179" s="340" t="e">
        <f>+VLOOKUP($A179,'MED OBRA'!$A$13:$K$212,9,FALSE)</f>
        <v>#REF!</v>
      </c>
      <c r="G179" s="340" t="e">
        <f>+VLOOKUP($A179,'MED OBRA'!$A$13:$K$212,10,FALSE)</f>
        <v>#REF!</v>
      </c>
      <c r="H179" s="340" t="e">
        <f>+VLOOKUP($A179,'MED OBRA'!$A$13:$K$212,11,FALSE)</f>
        <v>#REF!</v>
      </c>
      <c r="I179" s="19"/>
    </row>
    <row r="180" spans="1:9" ht="20.100000000000001" customHeight="1" x14ac:dyDescent="0.2">
      <c r="A180" s="57" t="e">
        <f>CyP!#REF!</f>
        <v>#REF!</v>
      </c>
      <c r="B180" s="406" t="str">
        <f t="shared" si="6"/>
        <v/>
      </c>
      <c r="C180" s="407"/>
      <c r="D180" s="15">
        <f t="shared" si="7"/>
        <v>0</v>
      </c>
      <c r="E180" s="30"/>
      <c r="F180" s="340" t="e">
        <f>+VLOOKUP($A180,'MED OBRA'!$A$13:$K$212,9,FALSE)</f>
        <v>#REF!</v>
      </c>
      <c r="G180" s="340" t="e">
        <f>+VLOOKUP($A180,'MED OBRA'!$A$13:$K$212,10,FALSE)</f>
        <v>#REF!</v>
      </c>
      <c r="H180" s="340" t="e">
        <f>+VLOOKUP($A180,'MED OBRA'!$A$13:$K$212,11,FALSE)</f>
        <v>#REF!</v>
      </c>
      <c r="I180" s="19"/>
    </row>
    <row r="181" spans="1:9" ht="20.100000000000001" customHeight="1" x14ac:dyDescent="0.2">
      <c r="A181" s="57" t="e">
        <f>CyP!#REF!</f>
        <v>#REF!</v>
      </c>
      <c r="B181" s="406" t="str">
        <f t="shared" si="6"/>
        <v/>
      </c>
      <c r="C181" s="407"/>
      <c r="D181" s="15">
        <f t="shared" si="7"/>
        <v>0</v>
      </c>
      <c r="E181" s="30"/>
      <c r="F181" s="340" t="e">
        <f>+VLOOKUP($A181,'MED OBRA'!$A$13:$K$212,9,FALSE)</f>
        <v>#REF!</v>
      </c>
      <c r="G181" s="340" t="e">
        <f>+VLOOKUP($A181,'MED OBRA'!$A$13:$K$212,10,FALSE)</f>
        <v>#REF!</v>
      </c>
      <c r="H181" s="340" t="e">
        <f>+VLOOKUP($A181,'MED OBRA'!$A$13:$K$212,11,FALSE)</f>
        <v>#REF!</v>
      </c>
      <c r="I181" s="19"/>
    </row>
    <row r="182" spans="1:9" ht="20.100000000000001" customHeight="1" x14ac:dyDescent="0.2">
      <c r="A182" s="57" t="e">
        <f>CyP!#REF!</f>
        <v>#REF!</v>
      </c>
      <c r="B182" s="406" t="str">
        <f t="shared" si="6"/>
        <v/>
      </c>
      <c r="C182" s="407"/>
      <c r="D182" s="15">
        <f t="shared" si="7"/>
        <v>0</v>
      </c>
      <c r="E182" s="30"/>
      <c r="F182" s="340" t="e">
        <f>+VLOOKUP($A182,'MED OBRA'!$A$13:$K$212,9,FALSE)</f>
        <v>#REF!</v>
      </c>
      <c r="G182" s="340" t="e">
        <f>+VLOOKUP($A182,'MED OBRA'!$A$13:$K$212,10,FALSE)</f>
        <v>#REF!</v>
      </c>
      <c r="H182" s="340" t="e">
        <f>+VLOOKUP($A182,'MED OBRA'!$A$13:$K$212,11,FALSE)</f>
        <v>#REF!</v>
      </c>
      <c r="I182" s="19"/>
    </row>
    <row r="183" spans="1:9" ht="20.100000000000001" customHeight="1" x14ac:dyDescent="0.2">
      <c r="A183" s="57" t="e">
        <f>CyP!#REF!</f>
        <v>#REF!</v>
      </c>
      <c r="B183" s="406" t="str">
        <f t="shared" si="6"/>
        <v/>
      </c>
      <c r="C183" s="407"/>
      <c r="D183" s="15">
        <f t="shared" si="7"/>
        <v>0</v>
      </c>
      <c r="E183" s="30"/>
      <c r="F183" s="340" t="e">
        <f>+VLOOKUP($A183,'MED OBRA'!$A$13:$K$212,9,FALSE)</f>
        <v>#REF!</v>
      </c>
      <c r="G183" s="340" t="e">
        <f>+VLOOKUP($A183,'MED OBRA'!$A$13:$K$212,10,FALSE)</f>
        <v>#REF!</v>
      </c>
      <c r="H183" s="340" t="e">
        <f>+VLOOKUP($A183,'MED OBRA'!$A$13:$K$212,11,FALSE)</f>
        <v>#REF!</v>
      </c>
      <c r="I183" s="19"/>
    </row>
    <row r="184" spans="1:9" ht="20.100000000000001" customHeight="1" x14ac:dyDescent="0.2">
      <c r="A184" s="57" t="e">
        <f>CyP!#REF!</f>
        <v>#REF!</v>
      </c>
      <c r="B184" s="406" t="str">
        <f t="shared" si="6"/>
        <v/>
      </c>
      <c r="C184" s="407"/>
      <c r="D184" s="15">
        <f t="shared" si="7"/>
        <v>0</v>
      </c>
      <c r="E184" s="30"/>
      <c r="F184" s="340" t="e">
        <f>+VLOOKUP($A184,'MED OBRA'!$A$13:$K$212,9,FALSE)</f>
        <v>#REF!</v>
      </c>
      <c r="G184" s="340" t="e">
        <f>+VLOOKUP($A184,'MED OBRA'!$A$13:$K$212,10,FALSE)</f>
        <v>#REF!</v>
      </c>
      <c r="H184" s="340" t="e">
        <f>+VLOOKUP($A184,'MED OBRA'!$A$13:$K$212,11,FALSE)</f>
        <v>#REF!</v>
      </c>
      <c r="I184" s="19"/>
    </row>
    <row r="185" spans="1:9" ht="20.100000000000001" customHeight="1" x14ac:dyDescent="0.2">
      <c r="A185" s="57" t="e">
        <f>CyP!#REF!</f>
        <v>#REF!</v>
      </c>
      <c r="B185" s="406" t="str">
        <f t="shared" si="6"/>
        <v/>
      </c>
      <c r="C185" s="407"/>
      <c r="D185" s="15">
        <f t="shared" si="7"/>
        <v>0</v>
      </c>
      <c r="E185" s="30"/>
      <c r="F185" s="340" t="e">
        <f>+VLOOKUP($A185,'MED OBRA'!$A$13:$K$212,9,FALSE)</f>
        <v>#REF!</v>
      </c>
      <c r="G185" s="340" t="e">
        <f>+VLOOKUP($A185,'MED OBRA'!$A$13:$K$212,10,FALSE)</f>
        <v>#REF!</v>
      </c>
      <c r="H185" s="340" t="e">
        <f>+VLOOKUP($A185,'MED OBRA'!$A$13:$K$212,11,FALSE)</f>
        <v>#REF!</v>
      </c>
      <c r="I185" s="19"/>
    </row>
    <row r="186" spans="1:9" ht="20.100000000000001" customHeight="1" x14ac:dyDescent="0.2">
      <c r="A186" s="57" t="e">
        <f>CyP!#REF!</f>
        <v>#REF!</v>
      </c>
      <c r="B186" s="406" t="str">
        <f t="shared" si="6"/>
        <v/>
      </c>
      <c r="C186" s="407"/>
      <c r="D186" s="15">
        <f t="shared" si="7"/>
        <v>0</v>
      </c>
      <c r="E186" s="30"/>
      <c r="F186" s="340" t="e">
        <f>+VLOOKUP($A186,'MED OBRA'!$A$13:$K$212,9,FALSE)</f>
        <v>#REF!</v>
      </c>
      <c r="G186" s="340" t="e">
        <f>+VLOOKUP($A186,'MED OBRA'!$A$13:$K$212,10,FALSE)</f>
        <v>#REF!</v>
      </c>
      <c r="H186" s="340" t="e">
        <f>+VLOOKUP($A186,'MED OBRA'!$A$13:$K$212,11,FALSE)</f>
        <v>#REF!</v>
      </c>
      <c r="I186" s="19"/>
    </row>
    <row r="187" spans="1:9" ht="20.100000000000001" customHeight="1" x14ac:dyDescent="0.2">
      <c r="A187" s="57" t="e">
        <f>CyP!#REF!</f>
        <v>#REF!</v>
      </c>
      <c r="B187" s="406" t="str">
        <f t="shared" si="6"/>
        <v/>
      </c>
      <c r="C187" s="407"/>
      <c r="D187" s="15">
        <f t="shared" si="7"/>
        <v>0</v>
      </c>
      <c r="E187" s="30"/>
      <c r="F187" s="340" t="e">
        <f>+VLOOKUP($A187,'MED OBRA'!$A$13:$K$212,9,FALSE)</f>
        <v>#REF!</v>
      </c>
      <c r="G187" s="340" t="e">
        <f>+VLOOKUP($A187,'MED OBRA'!$A$13:$K$212,10,FALSE)</f>
        <v>#REF!</v>
      </c>
      <c r="H187" s="340" t="e">
        <f>+VLOOKUP($A187,'MED OBRA'!$A$13:$K$212,11,FALSE)</f>
        <v>#REF!</v>
      </c>
      <c r="I187" s="19"/>
    </row>
    <row r="188" spans="1:9" ht="20.100000000000001" customHeight="1" x14ac:dyDescent="0.2">
      <c r="A188" s="57" t="e">
        <f>CyP!#REF!</f>
        <v>#REF!</v>
      </c>
      <c r="B188" s="406" t="str">
        <f t="shared" si="6"/>
        <v/>
      </c>
      <c r="C188" s="407"/>
      <c r="D188" s="15">
        <f t="shared" si="7"/>
        <v>0</v>
      </c>
      <c r="E188" s="30"/>
      <c r="F188" s="340" t="e">
        <f>+VLOOKUP($A188,'MED OBRA'!$A$13:$K$212,9,FALSE)</f>
        <v>#REF!</v>
      </c>
      <c r="G188" s="340" t="e">
        <f>+VLOOKUP($A188,'MED OBRA'!$A$13:$K$212,10,FALSE)</f>
        <v>#REF!</v>
      </c>
      <c r="H188" s="340" t="e">
        <f>+VLOOKUP($A188,'MED OBRA'!$A$13:$K$212,11,FALSE)</f>
        <v>#REF!</v>
      </c>
      <c r="I188" s="19"/>
    </row>
    <row r="189" spans="1:9" ht="20.100000000000001" customHeight="1" x14ac:dyDescent="0.2">
      <c r="A189" s="57" t="e">
        <f>CyP!#REF!</f>
        <v>#REF!</v>
      </c>
      <c r="B189" s="406" t="str">
        <f t="shared" si="6"/>
        <v/>
      </c>
      <c r="C189" s="407"/>
      <c r="D189" s="15">
        <f t="shared" si="7"/>
        <v>0</v>
      </c>
      <c r="E189" s="30"/>
      <c r="F189" s="340" t="e">
        <f>+VLOOKUP($A189,'MED OBRA'!$A$13:$K$212,9,FALSE)</f>
        <v>#REF!</v>
      </c>
      <c r="G189" s="340" t="e">
        <f>+VLOOKUP($A189,'MED OBRA'!$A$13:$K$212,10,FALSE)</f>
        <v>#REF!</v>
      </c>
      <c r="H189" s="340" t="e">
        <f>+VLOOKUP($A189,'MED OBRA'!$A$13:$K$212,11,FALSE)</f>
        <v>#REF!</v>
      </c>
      <c r="I189" s="19"/>
    </row>
    <row r="190" spans="1:9" ht="20.100000000000001" customHeight="1" x14ac:dyDescent="0.2">
      <c r="A190" s="57" t="e">
        <f>CyP!#REF!</f>
        <v>#REF!</v>
      </c>
      <c r="B190" s="406" t="str">
        <f t="shared" si="6"/>
        <v/>
      </c>
      <c r="C190" s="407"/>
      <c r="D190" s="15">
        <f t="shared" si="7"/>
        <v>0</v>
      </c>
      <c r="E190" s="30"/>
      <c r="F190" s="340" t="e">
        <f>+VLOOKUP($A190,'MED OBRA'!$A$13:$K$212,9,FALSE)</f>
        <v>#REF!</v>
      </c>
      <c r="G190" s="340" t="e">
        <f>+VLOOKUP($A190,'MED OBRA'!$A$13:$K$212,10,FALSE)</f>
        <v>#REF!</v>
      </c>
      <c r="H190" s="340" t="e">
        <f>+VLOOKUP($A190,'MED OBRA'!$A$13:$K$212,11,FALSE)</f>
        <v>#REF!</v>
      </c>
      <c r="I190" s="19"/>
    </row>
    <row r="191" spans="1:9" ht="20.100000000000001" customHeight="1" x14ac:dyDescent="0.2">
      <c r="A191" s="57" t="e">
        <f>CyP!#REF!</f>
        <v>#REF!</v>
      </c>
      <c r="B191" s="406" t="str">
        <f t="shared" si="6"/>
        <v/>
      </c>
      <c r="C191" s="407"/>
      <c r="D191" s="15">
        <f t="shared" si="7"/>
        <v>0</v>
      </c>
      <c r="E191" s="30"/>
      <c r="F191" s="340" t="e">
        <f>+VLOOKUP($A191,'MED OBRA'!$A$13:$K$212,9,FALSE)</f>
        <v>#REF!</v>
      </c>
      <c r="G191" s="340" t="e">
        <f>+VLOOKUP($A191,'MED OBRA'!$A$13:$K$212,10,FALSE)</f>
        <v>#REF!</v>
      </c>
      <c r="H191" s="340" t="e">
        <f>+VLOOKUP($A191,'MED OBRA'!$A$13:$K$212,11,FALSE)</f>
        <v>#REF!</v>
      </c>
      <c r="I191" s="19"/>
    </row>
    <row r="192" spans="1:9" ht="20.100000000000001" customHeight="1" x14ac:dyDescent="0.2">
      <c r="A192" s="57" t="e">
        <f>CyP!#REF!</f>
        <v>#REF!</v>
      </c>
      <c r="B192" s="406" t="str">
        <f t="shared" si="6"/>
        <v/>
      </c>
      <c r="C192" s="407"/>
      <c r="D192" s="15">
        <f t="shared" si="7"/>
        <v>0</v>
      </c>
      <c r="E192" s="30"/>
      <c r="F192" s="340" t="e">
        <f>+VLOOKUP($A192,'MED OBRA'!$A$13:$K$212,9,FALSE)</f>
        <v>#REF!</v>
      </c>
      <c r="G192" s="340" t="e">
        <f>+VLOOKUP($A192,'MED OBRA'!$A$13:$K$212,10,FALSE)</f>
        <v>#REF!</v>
      </c>
      <c r="H192" s="340" t="e">
        <f>+VLOOKUP($A192,'MED OBRA'!$A$13:$K$212,11,FALSE)</f>
        <v>#REF!</v>
      </c>
      <c r="I192" s="19"/>
    </row>
    <row r="193" spans="1:9" ht="20.100000000000001" customHeight="1" x14ac:dyDescent="0.2">
      <c r="A193" s="57" t="e">
        <f>CyP!#REF!</f>
        <v>#REF!</v>
      </c>
      <c r="B193" s="406" t="str">
        <f t="shared" si="6"/>
        <v/>
      </c>
      <c r="C193" s="407"/>
      <c r="D193" s="15">
        <f t="shared" si="7"/>
        <v>0</v>
      </c>
      <c r="E193" s="30"/>
      <c r="F193" s="340" t="e">
        <f>+VLOOKUP($A193,'MED OBRA'!$A$13:$K$212,9,FALSE)</f>
        <v>#REF!</v>
      </c>
      <c r="G193" s="340" t="e">
        <f>+VLOOKUP($A193,'MED OBRA'!$A$13:$K$212,10,FALSE)</f>
        <v>#REF!</v>
      </c>
      <c r="H193" s="340" t="e">
        <f>+VLOOKUP($A193,'MED OBRA'!$A$13:$K$212,11,FALSE)</f>
        <v>#REF!</v>
      </c>
      <c r="I193" s="19"/>
    </row>
    <row r="194" spans="1:9" ht="20.100000000000001" customHeight="1" x14ac:dyDescent="0.2">
      <c r="A194" s="57" t="e">
        <f>CyP!#REF!</f>
        <v>#REF!</v>
      </c>
      <c r="B194" s="406" t="str">
        <f t="shared" si="6"/>
        <v/>
      </c>
      <c r="C194" s="407"/>
      <c r="D194" s="15">
        <f t="shared" si="7"/>
        <v>0</v>
      </c>
      <c r="E194" s="30"/>
      <c r="F194" s="340" t="e">
        <f>+VLOOKUP($A194,'MED OBRA'!$A$13:$K$212,9,FALSE)</f>
        <v>#REF!</v>
      </c>
      <c r="G194" s="340" t="e">
        <f>+VLOOKUP($A194,'MED OBRA'!$A$13:$K$212,10,FALSE)</f>
        <v>#REF!</v>
      </c>
      <c r="H194" s="340" t="e">
        <f>+VLOOKUP($A194,'MED OBRA'!$A$13:$K$212,11,FALSE)</f>
        <v>#REF!</v>
      </c>
      <c r="I194" s="19"/>
    </row>
    <row r="195" spans="1:9" ht="20.100000000000001" customHeight="1" x14ac:dyDescent="0.2">
      <c r="A195" s="57" t="e">
        <f>CyP!#REF!</f>
        <v>#REF!</v>
      </c>
      <c r="B195" s="406" t="str">
        <f t="shared" si="6"/>
        <v/>
      </c>
      <c r="C195" s="407"/>
      <c r="D195" s="15">
        <f t="shared" si="7"/>
        <v>0</v>
      </c>
      <c r="E195" s="30"/>
      <c r="F195" s="340" t="e">
        <f>+VLOOKUP($A195,'MED OBRA'!$A$13:$K$212,9,FALSE)</f>
        <v>#REF!</v>
      </c>
      <c r="G195" s="340" t="e">
        <f>+VLOOKUP($A195,'MED OBRA'!$A$13:$K$212,10,FALSE)</f>
        <v>#REF!</v>
      </c>
      <c r="H195" s="340" t="e">
        <f>+VLOOKUP($A195,'MED OBRA'!$A$13:$K$212,11,FALSE)</f>
        <v>#REF!</v>
      </c>
      <c r="I195" s="19"/>
    </row>
    <row r="196" spans="1:9" ht="20.100000000000001" customHeight="1" x14ac:dyDescent="0.2">
      <c r="A196" s="57" t="e">
        <f>CyP!#REF!</f>
        <v>#REF!</v>
      </c>
      <c r="B196" s="406" t="str">
        <f t="shared" si="6"/>
        <v/>
      </c>
      <c r="C196" s="407"/>
      <c r="D196" s="15">
        <f t="shared" si="7"/>
        <v>0</v>
      </c>
      <c r="E196" s="30"/>
      <c r="F196" s="340" t="e">
        <f>+VLOOKUP($A196,'MED OBRA'!$A$13:$K$212,9,FALSE)</f>
        <v>#REF!</v>
      </c>
      <c r="G196" s="340" t="e">
        <f>+VLOOKUP($A196,'MED OBRA'!$A$13:$K$212,10,FALSE)</f>
        <v>#REF!</v>
      </c>
      <c r="H196" s="340" t="e">
        <f>+VLOOKUP($A196,'MED OBRA'!$A$13:$K$212,11,FALSE)</f>
        <v>#REF!</v>
      </c>
      <c r="I196" s="19"/>
    </row>
    <row r="197" spans="1:9" ht="20.100000000000001" customHeight="1" x14ac:dyDescent="0.2">
      <c r="A197" s="57" t="e">
        <f>CyP!#REF!</f>
        <v>#REF!</v>
      </c>
      <c r="B197" s="406" t="str">
        <f t="shared" si="6"/>
        <v/>
      </c>
      <c r="C197" s="407"/>
      <c r="D197" s="15">
        <f t="shared" si="7"/>
        <v>0</v>
      </c>
      <c r="E197" s="30"/>
      <c r="F197" s="340" t="e">
        <f>+VLOOKUP($A197,'MED OBRA'!$A$13:$K$212,9,FALSE)</f>
        <v>#REF!</v>
      </c>
      <c r="G197" s="340" t="e">
        <f>+VLOOKUP($A197,'MED OBRA'!$A$13:$K$212,10,FALSE)</f>
        <v>#REF!</v>
      </c>
      <c r="H197" s="340" t="e">
        <f>+VLOOKUP($A197,'MED OBRA'!$A$13:$K$212,11,FALSE)</f>
        <v>#REF!</v>
      </c>
      <c r="I197" s="19"/>
    </row>
    <row r="198" spans="1:9" ht="20.100000000000001" customHeight="1" x14ac:dyDescent="0.2">
      <c r="A198" s="57" t="e">
        <f>CyP!#REF!</f>
        <v>#REF!</v>
      </c>
      <c r="B198" s="406" t="str">
        <f t="shared" si="6"/>
        <v/>
      </c>
      <c r="C198" s="407"/>
      <c r="D198" s="15">
        <f t="shared" si="7"/>
        <v>0</v>
      </c>
      <c r="E198" s="30"/>
      <c r="F198" s="340" t="e">
        <f>+VLOOKUP($A198,'MED OBRA'!$A$13:$K$212,9,FALSE)</f>
        <v>#REF!</v>
      </c>
      <c r="G198" s="340" t="e">
        <f>+VLOOKUP($A198,'MED OBRA'!$A$13:$K$212,10,FALSE)</f>
        <v>#REF!</v>
      </c>
      <c r="H198" s="340" t="e">
        <f>+VLOOKUP($A198,'MED OBRA'!$A$13:$K$212,11,FALSE)</f>
        <v>#REF!</v>
      </c>
      <c r="I198" s="19"/>
    </row>
    <row r="199" spans="1:9" ht="20.100000000000001" customHeight="1" x14ac:dyDescent="0.2">
      <c r="A199" s="57" t="e">
        <f>CyP!#REF!</f>
        <v>#REF!</v>
      </c>
      <c r="B199" s="406" t="str">
        <f t="shared" si="6"/>
        <v/>
      </c>
      <c r="C199" s="407"/>
      <c r="D199" s="15">
        <f t="shared" si="7"/>
        <v>0</v>
      </c>
      <c r="E199" s="30"/>
      <c r="F199" s="340" t="e">
        <f>+VLOOKUP($A199,'MED OBRA'!$A$13:$K$212,9,FALSE)</f>
        <v>#REF!</v>
      </c>
      <c r="G199" s="340" t="e">
        <f>+VLOOKUP($A199,'MED OBRA'!$A$13:$K$212,10,FALSE)</f>
        <v>#REF!</v>
      </c>
      <c r="H199" s="340" t="e">
        <f>+VLOOKUP($A199,'MED OBRA'!$A$13:$K$212,11,FALSE)</f>
        <v>#REF!</v>
      </c>
      <c r="I199" s="19"/>
    </row>
    <row r="200" spans="1:9" ht="20.100000000000001" customHeight="1" x14ac:dyDescent="0.2">
      <c r="A200" s="57" t="e">
        <f>CyP!#REF!</f>
        <v>#REF!</v>
      </c>
      <c r="B200" s="406" t="str">
        <f t="shared" si="6"/>
        <v/>
      </c>
      <c r="C200" s="407"/>
      <c r="D200" s="15">
        <f t="shared" si="7"/>
        <v>0</v>
      </c>
      <c r="E200" s="30"/>
      <c r="F200" s="340" t="e">
        <f>+VLOOKUP($A200,'MED OBRA'!$A$13:$K$212,9,FALSE)</f>
        <v>#REF!</v>
      </c>
      <c r="G200" s="340" t="e">
        <f>+VLOOKUP($A200,'MED OBRA'!$A$13:$K$212,10,FALSE)</f>
        <v>#REF!</v>
      </c>
      <c r="H200" s="340" t="e">
        <f>+VLOOKUP($A200,'MED OBRA'!$A$13:$K$212,11,FALSE)</f>
        <v>#REF!</v>
      </c>
      <c r="I200" s="19"/>
    </row>
    <row r="201" spans="1:9" ht="20.100000000000001" customHeight="1" x14ac:dyDescent="0.2">
      <c r="A201" s="57" t="e">
        <f>CyP!#REF!</f>
        <v>#REF!</v>
      </c>
      <c r="B201" s="406" t="str">
        <f t="shared" si="6"/>
        <v/>
      </c>
      <c r="C201" s="407"/>
      <c r="D201" s="15">
        <f t="shared" si="7"/>
        <v>0</v>
      </c>
      <c r="E201" s="30"/>
      <c r="F201" s="340" t="e">
        <f>+VLOOKUP($A201,'MED OBRA'!$A$13:$K$212,9,FALSE)</f>
        <v>#REF!</v>
      </c>
      <c r="G201" s="340" t="e">
        <f>+VLOOKUP($A201,'MED OBRA'!$A$13:$K$212,10,FALSE)</f>
        <v>#REF!</v>
      </c>
      <c r="H201" s="340" t="e">
        <f>+VLOOKUP($A201,'MED OBRA'!$A$13:$K$212,11,FALSE)</f>
        <v>#REF!</v>
      </c>
      <c r="I201" s="19"/>
    </row>
    <row r="202" spans="1:9" ht="20.100000000000001" customHeight="1" x14ac:dyDescent="0.2">
      <c r="A202" s="57" t="e">
        <f>CyP!#REF!</f>
        <v>#REF!</v>
      </c>
      <c r="B202" s="406" t="str">
        <f t="shared" si="6"/>
        <v/>
      </c>
      <c r="C202" s="407"/>
      <c r="D202" s="15">
        <f t="shared" si="7"/>
        <v>0</v>
      </c>
      <c r="E202" s="30"/>
      <c r="F202" s="340" t="e">
        <f>+VLOOKUP($A202,'MED OBRA'!$A$13:$K$212,9,FALSE)</f>
        <v>#REF!</v>
      </c>
      <c r="G202" s="340" t="e">
        <f>+VLOOKUP($A202,'MED OBRA'!$A$13:$K$212,10,FALSE)</f>
        <v>#REF!</v>
      </c>
      <c r="H202" s="340" t="e">
        <f>+VLOOKUP($A202,'MED OBRA'!$A$13:$K$212,11,FALSE)</f>
        <v>#REF!</v>
      </c>
      <c r="I202" s="19"/>
    </row>
    <row r="203" spans="1:9" ht="20.100000000000001" customHeight="1" x14ac:dyDescent="0.2">
      <c r="A203" s="57" t="e">
        <f>CyP!#REF!</f>
        <v>#REF!</v>
      </c>
      <c r="B203" s="406" t="str">
        <f t="shared" si="6"/>
        <v/>
      </c>
      <c r="C203" s="407"/>
      <c r="D203" s="15">
        <f t="shared" si="7"/>
        <v>0</v>
      </c>
      <c r="E203" s="30"/>
      <c r="F203" s="340" t="e">
        <f>+VLOOKUP($A203,'MED OBRA'!$A$13:$K$212,9,FALSE)</f>
        <v>#REF!</v>
      </c>
      <c r="G203" s="340" t="e">
        <f>+VLOOKUP($A203,'MED OBRA'!$A$13:$K$212,10,FALSE)</f>
        <v>#REF!</v>
      </c>
      <c r="H203" s="340" t="e">
        <f>+VLOOKUP($A203,'MED OBRA'!$A$13:$K$212,11,FALSE)</f>
        <v>#REF!</v>
      </c>
      <c r="I203" s="19"/>
    </row>
    <row r="204" spans="1:9" ht="20.100000000000001" customHeight="1" x14ac:dyDescent="0.2">
      <c r="A204" s="57" t="e">
        <f>CyP!#REF!</f>
        <v>#REF!</v>
      </c>
      <c r="B204" s="406" t="str">
        <f t="shared" si="6"/>
        <v/>
      </c>
      <c r="C204" s="407"/>
      <c r="D204" s="15">
        <f t="shared" si="7"/>
        <v>0</v>
      </c>
      <c r="E204" s="30"/>
      <c r="F204" s="340" t="e">
        <f>+VLOOKUP($A204,'MED OBRA'!$A$13:$K$212,9,FALSE)</f>
        <v>#REF!</v>
      </c>
      <c r="G204" s="340" t="e">
        <f>+VLOOKUP($A204,'MED OBRA'!$A$13:$K$212,10,FALSE)</f>
        <v>#REF!</v>
      </c>
      <c r="H204" s="340" t="e">
        <f>+VLOOKUP($A204,'MED OBRA'!$A$13:$K$212,11,FALSE)</f>
        <v>#REF!</v>
      </c>
      <c r="I204" s="19"/>
    </row>
    <row r="205" spans="1:9" ht="20.100000000000001" customHeight="1" x14ac:dyDescent="0.2">
      <c r="A205" s="57" t="e">
        <f>CyP!#REF!</f>
        <v>#REF!</v>
      </c>
      <c r="B205" s="406" t="str">
        <f t="shared" si="6"/>
        <v/>
      </c>
      <c r="C205" s="407"/>
      <c r="D205" s="15">
        <f t="shared" si="7"/>
        <v>0</v>
      </c>
      <c r="E205" s="30"/>
      <c r="F205" s="340" t="e">
        <f>+VLOOKUP($A205,'MED OBRA'!$A$13:$K$212,9,FALSE)</f>
        <v>#REF!</v>
      </c>
      <c r="G205" s="340" t="e">
        <f>+VLOOKUP($A205,'MED OBRA'!$A$13:$K$212,10,FALSE)</f>
        <v>#REF!</v>
      </c>
      <c r="H205" s="340" t="e">
        <f>+VLOOKUP($A205,'MED OBRA'!$A$13:$K$212,11,FALSE)</f>
        <v>#REF!</v>
      </c>
      <c r="I205" s="19"/>
    </row>
    <row r="206" spans="1:9" ht="20.100000000000001" customHeight="1" x14ac:dyDescent="0.2">
      <c r="A206" s="57" t="e">
        <f>CyP!#REF!</f>
        <v>#REF!</v>
      </c>
      <c r="B206" s="406" t="str">
        <f t="shared" ref="B206:B212" si="8">IFERROR(VLOOKUP(A206,Tabla_CyP,2,FALSE),"")</f>
        <v/>
      </c>
      <c r="C206" s="407"/>
      <c r="D206" s="15">
        <f t="shared" ref="D206:D212" si="9">IFERROR(VLOOKUP(A206,Tabla_CyP,9,FALSE),0)</f>
        <v>0</v>
      </c>
      <c r="E206" s="30"/>
      <c r="F206" s="340" t="e">
        <f>+VLOOKUP($A206,'MED OBRA'!$A$13:$K$212,9,FALSE)</f>
        <v>#REF!</v>
      </c>
      <c r="G206" s="340" t="e">
        <f>+VLOOKUP($A206,'MED OBRA'!$A$13:$K$212,10,FALSE)</f>
        <v>#REF!</v>
      </c>
      <c r="H206" s="340" t="e">
        <f>+VLOOKUP($A206,'MED OBRA'!$A$13:$K$212,11,FALSE)</f>
        <v>#REF!</v>
      </c>
      <c r="I206" s="19"/>
    </row>
    <row r="207" spans="1:9" ht="20.100000000000001" customHeight="1" x14ac:dyDescent="0.2">
      <c r="A207" s="57" t="e">
        <f>CyP!#REF!</f>
        <v>#REF!</v>
      </c>
      <c r="B207" s="406" t="str">
        <f t="shared" si="8"/>
        <v/>
      </c>
      <c r="C207" s="407"/>
      <c r="D207" s="15">
        <f t="shared" si="9"/>
        <v>0</v>
      </c>
      <c r="E207" s="30"/>
      <c r="F207" s="340" t="e">
        <f>+VLOOKUP($A207,'MED OBRA'!$A$13:$K$212,9,FALSE)</f>
        <v>#REF!</v>
      </c>
      <c r="G207" s="340" t="e">
        <f>+VLOOKUP($A207,'MED OBRA'!$A$13:$K$212,10,FALSE)</f>
        <v>#REF!</v>
      </c>
      <c r="H207" s="340" t="e">
        <f>+VLOOKUP($A207,'MED OBRA'!$A$13:$K$212,11,FALSE)</f>
        <v>#REF!</v>
      </c>
      <c r="I207" s="19"/>
    </row>
    <row r="208" spans="1:9" ht="20.100000000000001" customHeight="1" x14ac:dyDescent="0.2">
      <c r="A208" s="57" t="e">
        <f>CyP!#REF!</f>
        <v>#REF!</v>
      </c>
      <c r="B208" s="406" t="str">
        <f t="shared" si="8"/>
        <v/>
      </c>
      <c r="C208" s="407"/>
      <c r="D208" s="15">
        <f t="shared" si="9"/>
        <v>0</v>
      </c>
      <c r="E208" s="30"/>
      <c r="F208" s="340" t="e">
        <f>+VLOOKUP($A208,'MED OBRA'!$A$13:$K$212,9,FALSE)</f>
        <v>#REF!</v>
      </c>
      <c r="G208" s="340" t="e">
        <f>+VLOOKUP($A208,'MED OBRA'!$A$13:$K$212,10,FALSE)</f>
        <v>#REF!</v>
      </c>
      <c r="H208" s="340" t="e">
        <f>+VLOOKUP($A208,'MED OBRA'!$A$13:$K$212,11,FALSE)</f>
        <v>#REF!</v>
      </c>
      <c r="I208" s="19"/>
    </row>
    <row r="209" spans="1:78" ht="20.100000000000001" customHeight="1" x14ac:dyDescent="0.2">
      <c r="A209" s="57" t="e">
        <f>CyP!#REF!</f>
        <v>#REF!</v>
      </c>
      <c r="B209" s="406" t="str">
        <f t="shared" si="8"/>
        <v/>
      </c>
      <c r="C209" s="407"/>
      <c r="D209" s="15">
        <f t="shared" si="9"/>
        <v>0</v>
      </c>
      <c r="E209" s="30"/>
      <c r="F209" s="340" t="e">
        <f>+VLOOKUP($A209,'MED OBRA'!$A$13:$K$212,9,FALSE)</f>
        <v>#REF!</v>
      </c>
      <c r="G209" s="340" t="e">
        <f>+VLOOKUP($A209,'MED OBRA'!$A$13:$K$212,10,FALSE)</f>
        <v>#REF!</v>
      </c>
      <c r="H209" s="340" t="e">
        <f>+VLOOKUP($A209,'MED OBRA'!$A$13:$K$212,11,FALSE)</f>
        <v>#REF!</v>
      </c>
      <c r="I209" s="19"/>
    </row>
    <row r="210" spans="1:78" ht="20.100000000000001" customHeight="1" x14ac:dyDescent="0.2">
      <c r="A210" s="57" t="e">
        <f>CyP!#REF!</f>
        <v>#REF!</v>
      </c>
      <c r="B210" s="406" t="str">
        <f t="shared" si="8"/>
        <v/>
      </c>
      <c r="C210" s="407"/>
      <c r="D210" s="15">
        <f t="shared" si="9"/>
        <v>0</v>
      </c>
      <c r="E210" s="30"/>
      <c r="F210" s="340" t="e">
        <f>+VLOOKUP($A210,'MED OBRA'!$A$13:$K$212,9,FALSE)</f>
        <v>#REF!</v>
      </c>
      <c r="G210" s="340" t="e">
        <f>+VLOOKUP($A210,'MED OBRA'!$A$13:$K$212,10,FALSE)</f>
        <v>#REF!</v>
      </c>
      <c r="H210" s="340" t="e">
        <f>+VLOOKUP($A210,'MED OBRA'!$A$13:$K$212,11,FALSE)</f>
        <v>#REF!</v>
      </c>
      <c r="I210" s="19"/>
    </row>
    <row r="211" spans="1:78" ht="20.100000000000001" customHeight="1" x14ac:dyDescent="0.2">
      <c r="A211" s="57" t="e">
        <f>CyP!#REF!</f>
        <v>#REF!</v>
      </c>
      <c r="B211" s="406" t="str">
        <f t="shared" si="8"/>
        <v/>
      </c>
      <c r="C211" s="407"/>
      <c r="D211" s="15">
        <f t="shared" si="9"/>
        <v>0</v>
      </c>
      <c r="E211" s="30"/>
      <c r="F211" s="340" t="e">
        <f>+VLOOKUP($A211,'MED OBRA'!$A$13:$K$212,9,FALSE)</f>
        <v>#REF!</v>
      </c>
      <c r="G211" s="340" t="e">
        <f>+VLOOKUP($A211,'MED OBRA'!$A$13:$K$212,10,FALSE)</f>
        <v>#REF!</v>
      </c>
      <c r="H211" s="340" t="e">
        <f>+VLOOKUP($A211,'MED OBRA'!$A$13:$K$212,11,FALSE)</f>
        <v>#REF!</v>
      </c>
      <c r="I211" s="19"/>
    </row>
    <row r="212" spans="1:78" ht="20.100000000000001" customHeight="1" x14ac:dyDescent="0.2">
      <c r="A212" s="57" t="e">
        <f>CyP!#REF!</f>
        <v>#REF!</v>
      </c>
      <c r="B212" s="406" t="str">
        <f t="shared" si="8"/>
        <v/>
      </c>
      <c r="C212" s="407"/>
      <c r="D212" s="15">
        <f t="shared" si="9"/>
        <v>0</v>
      </c>
      <c r="E212" s="30"/>
      <c r="F212" s="340" t="e">
        <f>+VLOOKUP($A212,'MED OBRA'!$A$13:$K$212,9,FALSE)</f>
        <v>#REF!</v>
      </c>
      <c r="G212" s="340" t="e">
        <f>+VLOOKUP($A212,'MED OBRA'!$A$13:$K$212,10,FALSE)</f>
        <v>#REF!</v>
      </c>
      <c r="H212" s="340" t="e">
        <f>+VLOOKUP($A212,'MED OBRA'!$A$13:$K$212,11,FALSE)</f>
        <v>#REF!</v>
      </c>
      <c r="I212" s="19"/>
    </row>
    <row r="213" spans="1:78" s="10" customFormat="1" ht="20.100000000000001" customHeight="1" x14ac:dyDescent="0.2">
      <c r="A213" s="61" t="s">
        <v>3</v>
      </c>
      <c r="B213" s="29" t="s">
        <v>3</v>
      </c>
      <c r="C213" s="29"/>
      <c r="D213" s="62" t="s">
        <v>4</v>
      </c>
      <c r="E213" s="30"/>
      <c r="F213" s="324"/>
      <c r="G213" s="324"/>
      <c r="H213" s="324"/>
      <c r="J213" s="121"/>
      <c r="K213" s="121"/>
      <c r="L213" s="121"/>
      <c r="M213" s="121"/>
      <c r="N213" s="121"/>
      <c r="O213" s="121"/>
      <c r="P213" s="121"/>
      <c r="Q213" s="121"/>
      <c r="R213" s="121"/>
      <c r="S213" s="121"/>
      <c r="T213" s="121"/>
      <c r="U213" s="121"/>
      <c r="V213" s="121"/>
      <c r="W213" s="121"/>
      <c r="X213" s="121"/>
      <c r="Y213" s="121"/>
      <c r="Z213" s="121"/>
      <c r="AA213" s="121"/>
      <c r="AB213" s="121"/>
      <c r="AC213" s="121"/>
      <c r="AD213" s="121"/>
      <c r="AE213" s="121"/>
      <c r="AF213" s="121"/>
      <c r="AG213" s="121"/>
      <c r="AH213" s="121"/>
      <c r="AI213" s="121"/>
      <c r="AJ213" s="121"/>
      <c r="AK213" s="121"/>
      <c r="AL213" s="121"/>
      <c r="AM213" s="121"/>
      <c r="AN213" s="121"/>
      <c r="AO213" s="121"/>
      <c r="AP213" s="121"/>
      <c r="AQ213" s="121"/>
      <c r="AR213" s="121"/>
      <c r="AS213" s="121"/>
      <c r="AT213" s="121"/>
      <c r="AU213" s="121"/>
      <c r="AV213" s="121"/>
      <c r="AW213" s="121"/>
      <c r="AX213" s="121"/>
      <c r="AY213" s="121"/>
      <c r="AZ213" s="121"/>
      <c r="BA213" s="121"/>
      <c r="BB213" s="121"/>
      <c r="BC213" s="121"/>
      <c r="BD213" s="121"/>
      <c r="BE213" s="121"/>
      <c r="BF213" s="121"/>
      <c r="BG213" s="121"/>
      <c r="BH213" s="121"/>
      <c r="BI213" s="121"/>
      <c r="BJ213" s="121"/>
      <c r="BK213" s="121"/>
      <c r="BL213" s="121"/>
      <c r="BM213" s="121"/>
      <c r="BN213" s="121"/>
      <c r="BO213" s="121"/>
      <c r="BP213" s="121"/>
      <c r="BQ213" s="121"/>
      <c r="BR213" s="121"/>
      <c r="BS213" s="121"/>
      <c r="BT213" s="121"/>
      <c r="BU213" s="121"/>
      <c r="BV213" s="121"/>
      <c r="BW213" s="121"/>
      <c r="BX213" s="121"/>
      <c r="BY213" s="121"/>
      <c r="BZ213" s="121"/>
    </row>
    <row r="214" spans="1:78" ht="20.100000000000001" customHeight="1" x14ac:dyDescent="0.2">
      <c r="A214" s="61" t="s">
        <v>3</v>
      </c>
      <c r="B214" s="59" t="s">
        <v>10</v>
      </c>
      <c r="C214" s="63"/>
      <c r="D214" s="58">
        <f>SUM(D13:D213)</f>
        <v>0</v>
      </c>
      <c r="E214" s="56"/>
      <c r="F214" s="325" t="e">
        <f>+SUMPRODUCT(F13:F212,$D$13:$D$212)</f>
        <v>#REF!</v>
      </c>
      <c r="G214" s="325" t="e">
        <f>+SUMPRODUCT(G13:G212,$D$13:$D$212)</f>
        <v>#REF!</v>
      </c>
      <c r="H214" s="325" t="e">
        <f>+SUMPRODUCT(H13:H212,$D$13:$D$212)</f>
        <v>#REF!</v>
      </c>
    </row>
    <row r="215" spans="1:78" ht="20.100000000000001" customHeight="1" x14ac:dyDescent="0.2">
      <c r="A215" s="32" t="s">
        <v>1011</v>
      </c>
      <c r="B215" s="32"/>
      <c r="C215" s="32"/>
      <c r="D215" s="32"/>
      <c r="E215" s="33"/>
      <c r="F215" s="341"/>
      <c r="G215" s="36"/>
      <c r="H215" s="36"/>
    </row>
    <row r="216" spans="1:78" ht="20.100000000000001" customHeight="1" x14ac:dyDescent="0.2">
      <c r="E216" s="24"/>
    </row>
    <row r="217" spans="1:78" ht="20.100000000000001" customHeight="1" x14ac:dyDescent="0.2"/>
    <row r="218" spans="1:78" ht="20.100000000000001" customHeight="1" x14ac:dyDescent="0.2"/>
    <row r="219" spans="1:78" ht="20.100000000000001" customHeight="1" x14ac:dyDescent="0.2"/>
    <row r="220" spans="1:78" ht="20.100000000000001" customHeight="1" x14ac:dyDescent="0.2"/>
    <row r="221" spans="1:78" ht="20.100000000000001" customHeight="1" x14ac:dyDescent="0.2"/>
    <row r="222" spans="1:78" ht="20.100000000000001" customHeight="1" x14ac:dyDescent="0.2"/>
    <row r="223" spans="1:78" ht="20.100000000000001" customHeight="1" x14ac:dyDescent="0.2"/>
    <row r="224" spans="1:78"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row r="272" ht="20.100000000000001" customHeight="1" x14ac:dyDescent="0.2"/>
    <row r="273" ht="20.100000000000001" customHeight="1" x14ac:dyDescent="0.2"/>
    <row r="274" ht="20.100000000000001" customHeight="1" x14ac:dyDescent="0.2"/>
    <row r="275" ht="20.100000000000001" customHeight="1" x14ac:dyDescent="0.2"/>
    <row r="276" ht="20.100000000000001" customHeight="1" x14ac:dyDescent="0.2"/>
    <row r="277" ht="20.100000000000001" customHeight="1" x14ac:dyDescent="0.2"/>
    <row r="278" ht="20.100000000000001" customHeight="1" x14ac:dyDescent="0.2"/>
    <row r="279" ht="20.100000000000001" customHeight="1" x14ac:dyDescent="0.2"/>
    <row r="280" ht="20.100000000000001" customHeight="1" x14ac:dyDescent="0.2"/>
    <row r="281" ht="20.100000000000001" customHeight="1" x14ac:dyDescent="0.2"/>
    <row r="282" ht="20.100000000000001" customHeight="1" x14ac:dyDescent="0.2"/>
    <row r="283" ht="20.100000000000001" customHeight="1" x14ac:dyDescent="0.2"/>
    <row r="284" ht="20.100000000000001" customHeight="1" x14ac:dyDescent="0.2"/>
    <row r="285" ht="20.100000000000001" customHeight="1" x14ac:dyDescent="0.2"/>
    <row r="286" ht="20.100000000000001" customHeight="1" x14ac:dyDescent="0.2"/>
    <row r="287" ht="20.100000000000001" customHeight="1" x14ac:dyDescent="0.2"/>
    <row r="288" ht="20.100000000000001" customHeight="1" x14ac:dyDescent="0.2"/>
    <row r="289" ht="20.100000000000001" customHeight="1" x14ac:dyDescent="0.2"/>
    <row r="290" ht="20.100000000000001" customHeight="1" x14ac:dyDescent="0.2"/>
    <row r="291" ht="20.100000000000001" customHeight="1" x14ac:dyDescent="0.2"/>
    <row r="292" ht="20.100000000000001" customHeight="1" x14ac:dyDescent="0.2"/>
    <row r="293" ht="20.100000000000001" customHeight="1" x14ac:dyDescent="0.2"/>
    <row r="294" ht="20.100000000000001" customHeight="1" x14ac:dyDescent="0.2"/>
    <row r="295" ht="20.100000000000001" customHeight="1" x14ac:dyDescent="0.2"/>
    <row r="296" ht="20.100000000000001" customHeight="1" x14ac:dyDescent="0.2"/>
    <row r="297" ht="20.100000000000001" customHeight="1" x14ac:dyDescent="0.2"/>
    <row r="298" ht="20.100000000000001" customHeight="1" x14ac:dyDescent="0.2"/>
    <row r="299" ht="20.100000000000001" customHeight="1" x14ac:dyDescent="0.2"/>
    <row r="300" ht="20.100000000000001" customHeight="1" x14ac:dyDescent="0.2"/>
    <row r="301" ht="20.100000000000001" customHeight="1" x14ac:dyDescent="0.2"/>
    <row r="302" ht="20.100000000000001" customHeight="1" x14ac:dyDescent="0.2"/>
    <row r="303" ht="20.100000000000001" customHeight="1" x14ac:dyDescent="0.2"/>
    <row r="304" ht="20.100000000000001" customHeight="1" x14ac:dyDescent="0.2"/>
    <row r="305" ht="20.100000000000001" customHeight="1" x14ac:dyDescent="0.2"/>
    <row r="306" ht="20.100000000000001" customHeight="1" x14ac:dyDescent="0.2"/>
    <row r="307" ht="20.100000000000001" customHeight="1" x14ac:dyDescent="0.2"/>
    <row r="308" ht="20.100000000000001" customHeight="1" x14ac:dyDescent="0.2"/>
    <row r="309" ht="20.100000000000001" customHeight="1" x14ac:dyDescent="0.2"/>
    <row r="310" ht="20.100000000000001" customHeight="1" x14ac:dyDescent="0.2"/>
    <row r="311" ht="20.100000000000001" customHeight="1" x14ac:dyDescent="0.2"/>
    <row r="312" ht="20.100000000000001" customHeight="1" x14ac:dyDescent="0.2"/>
    <row r="313" ht="20.100000000000001" customHeight="1" x14ac:dyDescent="0.2"/>
    <row r="314" ht="20.100000000000001" customHeight="1" x14ac:dyDescent="0.2"/>
    <row r="315" ht="20.100000000000001" customHeight="1" x14ac:dyDescent="0.2"/>
    <row r="316" ht="20.100000000000001" customHeight="1" x14ac:dyDescent="0.2"/>
    <row r="317" ht="20.100000000000001" customHeight="1" x14ac:dyDescent="0.2"/>
    <row r="318" ht="20.100000000000001" customHeight="1" x14ac:dyDescent="0.2"/>
    <row r="319" ht="20.100000000000001" customHeight="1" x14ac:dyDescent="0.2"/>
    <row r="320" ht="20.100000000000001" customHeight="1" x14ac:dyDescent="0.2"/>
    <row r="321" ht="20.100000000000001" customHeight="1" x14ac:dyDescent="0.2"/>
    <row r="322" ht="20.100000000000001" customHeight="1" x14ac:dyDescent="0.2"/>
    <row r="323" ht="20.100000000000001" customHeight="1" x14ac:dyDescent="0.2"/>
    <row r="324" ht="20.100000000000001" customHeight="1" x14ac:dyDescent="0.2"/>
    <row r="325" ht="20.100000000000001" customHeight="1" x14ac:dyDescent="0.2"/>
    <row r="326" ht="20.100000000000001" customHeight="1" x14ac:dyDescent="0.2"/>
    <row r="327" ht="20.100000000000001" customHeight="1" x14ac:dyDescent="0.2"/>
    <row r="328" ht="20.100000000000001" customHeight="1" x14ac:dyDescent="0.2"/>
    <row r="329" ht="20.100000000000001" customHeight="1" x14ac:dyDescent="0.2"/>
    <row r="330" ht="20.100000000000001" customHeight="1" x14ac:dyDescent="0.2"/>
    <row r="331" ht="20.100000000000001" customHeight="1" x14ac:dyDescent="0.2"/>
    <row r="332" ht="20.100000000000001" customHeight="1" x14ac:dyDescent="0.2"/>
    <row r="333" ht="20.100000000000001" customHeight="1" x14ac:dyDescent="0.2"/>
    <row r="334" ht="20.100000000000001" customHeight="1" x14ac:dyDescent="0.2"/>
    <row r="335" ht="20.100000000000001" customHeight="1" x14ac:dyDescent="0.2"/>
    <row r="336" ht="20.100000000000001" customHeight="1" x14ac:dyDescent="0.2"/>
    <row r="337" ht="20.100000000000001" customHeight="1" x14ac:dyDescent="0.2"/>
    <row r="338" ht="20.100000000000001" customHeight="1" x14ac:dyDescent="0.2"/>
    <row r="339" ht="20.100000000000001" customHeight="1" x14ac:dyDescent="0.2"/>
    <row r="340" ht="20.100000000000001" customHeight="1" x14ac:dyDescent="0.2"/>
    <row r="341" ht="20.100000000000001" customHeight="1" x14ac:dyDescent="0.2"/>
    <row r="342" ht="20.100000000000001" customHeight="1" x14ac:dyDescent="0.2"/>
    <row r="343" ht="20.100000000000001" customHeight="1" x14ac:dyDescent="0.2"/>
    <row r="344" ht="20.100000000000001" customHeight="1" x14ac:dyDescent="0.2"/>
    <row r="345" ht="20.100000000000001" customHeight="1" x14ac:dyDescent="0.2"/>
    <row r="346" ht="20.100000000000001" customHeight="1" x14ac:dyDescent="0.2"/>
    <row r="347" ht="20.100000000000001" customHeight="1" x14ac:dyDescent="0.2"/>
    <row r="348" ht="20.100000000000001" customHeight="1" x14ac:dyDescent="0.2"/>
    <row r="349" ht="20.100000000000001" customHeight="1" x14ac:dyDescent="0.2"/>
    <row r="350" ht="20.100000000000001" customHeight="1" x14ac:dyDescent="0.2"/>
    <row r="351" ht="20.100000000000001" customHeight="1" x14ac:dyDescent="0.2"/>
    <row r="352" ht="20.100000000000001" customHeight="1" x14ac:dyDescent="0.2"/>
    <row r="353" ht="20.100000000000001" customHeight="1" x14ac:dyDescent="0.2"/>
    <row r="354" ht="20.100000000000001" customHeight="1" x14ac:dyDescent="0.2"/>
    <row r="355" ht="20.100000000000001" customHeight="1" x14ac:dyDescent="0.2"/>
    <row r="356" ht="20.100000000000001" customHeight="1" x14ac:dyDescent="0.2"/>
    <row r="357" ht="20.100000000000001" customHeight="1" x14ac:dyDescent="0.2"/>
    <row r="358" ht="20.100000000000001" customHeight="1" x14ac:dyDescent="0.2"/>
    <row r="359" ht="20.100000000000001" customHeight="1" x14ac:dyDescent="0.2"/>
    <row r="360" ht="20.100000000000001" customHeight="1" x14ac:dyDescent="0.2"/>
    <row r="361" ht="20.100000000000001" customHeight="1" x14ac:dyDescent="0.2"/>
    <row r="362" ht="20.100000000000001" customHeight="1" x14ac:dyDescent="0.2"/>
    <row r="363" ht="20.100000000000001" customHeight="1" x14ac:dyDescent="0.2"/>
    <row r="364" ht="20.100000000000001" customHeight="1" x14ac:dyDescent="0.2"/>
    <row r="365" ht="20.100000000000001" customHeight="1" x14ac:dyDescent="0.2"/>
    <row r="366" ht="20.100000000000001" customHeight="1" x14ac:dyDescent="0.2"/>
    <row r="367" ht="20.100000000000001" customHeight="1" x14ac:dyDescent="0.2"/>
    <row r="368" ht="20.100000000000001" customHeight="1" x14ac:dyDescent="0.2"/>
    <row r="369" ht="20.100000000000001" customHeight="1" x14ac:dyDescent="0.2"/>
    <row r="370" ht="20.100000000000001" customHeight="1" x14ac:dyDescent="0.2"/>
    <row r="371" ht="20.100000000000001" customHeight="1" x14ac:dyDescent="0.2"/>
    <row r="372" ht="20.100000000000001" customHeight="1" x14ac:dyDescent="0.2"/>
    <row r="373" ht="20.100000000000001" customHeight="1" x14ac:dyDescent="0.2"/>
    <row r="374" ht="20.100000000000001" customHeight="1" x14ac:dyDescent="0.2"/>
    <row r="375" ht="20.100000000000001" customHeight="1" x14ac:dyDescent="0.2"/>
    <row r="376" ht="20.100000000000001" customHeight="1" x14ac:dyDescent="0.2"/>
    <row r="377" ht="20.100000000000001" customHeight="1" x14ac:dyDescent="0.2"/>
    <row r="378" ht="20.100000000000001" customHeight="1" x14ac:dyDescent="0.2"/>
    <row r="379" ht="20.100000000000001" customHeight="1" x14ac:dyDescent="0.2"/>
    <row r="380" ht="20.100000000000001" customHeight="1" x14ac:dyDescent="0.2"/>
    <row r="381" ht="20.100000000000001" customHeight="1" x14ac:dyDescent="0.2"/>
    <row r="382" ht="20.100000000000001" customHeight="1" x14ac:dyDescent="0.2"/>
    <row r="383" ht="20.100000000000001" customHeight="1" x14ac:dyDescent="0.2"/>
    <row r="384" ht="20.100000000000001" customHeight="1" x14ac:dyDescent="0.2"/>
    <row r="385" ht="20.100000000000001" customHeight="1" x14ac:dyDescent="0.2"/>
    <row r="386" ht="20.100000000000001" customHeight="1" x14ac:dyDescent="0.2"/>
    <row r="387" ht="20.100000000000001" customHeight="1" x14ac:dyDescent="0.2"/>
    <row r="388" ht="20.100000000000001" customHeight="1" x14ac:dyDescent="0.2"/>
    <row r="389" ht="20.100000000000001" customHeight="1" x14ac:dyDescent="0.2"/>
    <row r="390" ht="20.100000000000001" customHeight="1" x14ac:dyDescent="0.2"/>
    <row r="391" ht="20.100000000000001" customHeight="1" x14ac:dyDescent="0.2"/>
    <row r="392" ht="20.100000000000001" customHeight="1" x14ac:dyDescent="0.2"/>
    <row r="393" ht="20.100000000000001" customHeight="1" x14ac:dyDescent="0.2"/>
    <row r="394" ht="20.100000000000001" customHeight="1" x14ac:dyDescent="0.2"/>
    <row r="395" ht="20.100000000000001" customHeight="1" x14ac:dyDescent="0.2"/>
    <row r="396" ht="20.100000000000001" customHeight="1" x14ac:dyDescent="0.2"/>
    <row r="397" ht="20.100000000000001" customHeight="1" x14ac:dyDescent="0.2"/>
    <row r="398" ht="20.100000000000001" customHeight="1" x14ac:dyDescent="0.2"/>
    <row r="399" ht="20.100000000000001" customHeight="1" x14ac:dyDescent="0.2"/>
    <row r="400" ht="20.100000000000001" customHeight="1" x14ac:dyDescent="0.2"/>
    <row r="401" ht="20.100000000000001" customHeight="1" x14ac:dyDescent="0.2"/>
    <row r="402" ht="20.100000000000001" customHeight="1" x14ac:dyDescent="0.2"/>
    <row r="403" ht="20.100000000000001" customHeight="1" x14ac:dyDescent="0.2"/>
    <row r="404" ht="20.100000000000001" customHeight="1" x14ac:dyDescent="0.2"/>
    <row r="405" ht="20.100000000000001" customHeight="1" x14ac:dyDescent="0.2"/>
    <row r="406" ht="20.100000000000001" customHeight="1" x14ac:dyDescent="0.2"/>
    <row r="407" ht="20.100000000000001" customHeight="1" x14ac:dyDescent="0.2"/>
    <row r="408" ht="20.100000000000001" customHeight="1" x14ac:dyDescent="0.2"/>
    <row r="409" ht="20.100000000000001" customHeight="1" x14ac:dyDescent="0.2"/>
  </sheetData>
  <mergeCells count="205">
    <mergeCell ref="B22:C22"/>
    <mergeCell ref="A8:D8"/>
    <mergeCell ref="A10:A11"/>
    <mergeCell ref="B10:C11"/>
    <mergeCell ref="D10:D11"/>
    <mergeCell ref="F10:H10"/>
    <mergeCell ref="B21:C21"/>
    <mergeCell ref="B13:C13"/>
    <mergeCell ref="B14:C14"/>
    <mergeCell ref="B15:C15"/>
    <mergeCell ref="B16:C16"/>
    <mergeCell ref="B17:C17"/>
    <mergeCell ref="B18:C18"/>
    <mergeCell ref="B19:C19"/>
    <mergeCell ref="B20:C20"/>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12:C212"/>
    <mergeCell ref="B203:C203"/>
    <mergeCell ref="B204:C204"/>
    <mergeCell ref="B205:C205"/>
    <mergeCell ref="B206:C206"/>
    <mergeCell ref="B207:C207"/>
  </mergeCells>
  <conditionalFormatting sqref="A13:B13 A213:A214">
    <cfRule type="expression" dxfId="134" priority="10" stopIfTrue="1">
      <formula>#REF!&gt;0</formula>
    </cfRule>
    <cfRule type="expression" dxfId="133" priority="11" stopIfTrue="1">
      <formula>#REF!&gt;0</formula>
    </cfRule>
    <cfRule type="expression" dxfId="132" priority="12" stopIfTrue="1">
      <formula>#REF!&gt;0</formula>
    </cfRule>
  </conditionalFormatting>
  <conditionalFormatting sqref="B213:C213">
    <cfRule type="expression" dxfId="131" priority="13" stopIfTrue="1">
      <formula>#REF!&gt;0</formula>
    </cfRule>
    <cfRule type="expression" dxfId="130" priority="14" stopIfTrue="1">
      <formula>#REF!&gt;0</formula>
    </cfRule>
    <cfRule type="expression" dxfId="129" priority="15" stopIfTrue="1">
      <formula>#REF!&gt;0</formula>
    </cfRule>
  </conditionalFormatting>
  <conditionalFormatting sqref="A14:B212">
    <cfRule type="expression" dxfId="128" priority="1" stopIfTrue="1">
      <formula>#REF!&gt;0</formula>
    </cfRule>
    <cfRule type="expression" dxfId="127" priority="2" stopIfTrue="1">
      <formula>#REF!&gt;0</formula>
    </cfRule>
    <cfRule type="expression" dxfId="126"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409"/>
  <sheetViews>
    <sheetView view="pageBreakPreview" zoomScaleNormal="100" zoomScaleSheetLayoutView="100" workbookViewId="0">
      <selection activeCell="K211" sqref="K211"/>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333" bestFit="1" customWidth="1"/>
    <col min="9" max="9" width="14" style="10" customWidth="1"/>
    <col min="10" max="10" width="12.42578125" style="9" customWidth="1"/>
    <col min="11" max="11" width="13.28515625" style="9" customWidth="1"/>
    <col min="12" max="12" width="10.7109375" style="10" customWidth="1"/>
    <col min="13" max="32" width="10.7109375" style="120" customWidth="1"/>
    <col min="33" max="81" width="11.42578125" style="120"/>
    <col min="82" max="16384" width="11.42578125" style="9"/>
  </cols>
  <sheetData>
    <row r="1" spans="1:81" s="5" customFormat="1" ht="20.100000000000001" customHeight="1" x14ac:dyDescent="0.2">
      <c r="A1" s="3" t="s">
        <v>11</v>
      </c>
      <c r="B1" s="3"/>
      <c r="C1" s="3" t="str">
        <f>Comitente</f>
        <v>DIRECCION PROVINCIAL REDES DE GAS</v>
      </c>
      <c r="D1" s="4"/>
      <c r="H1" s="326"/>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row>
    <row r="2" spans="1:81" s="6" customFormat="1" ht="20.100000000000001" customHeight="1" x14ac:dyDescent="0.2">
      <c r="A2" s="13" t="s">
        <v>12</v>
      </c>
      <c r="B2" s="13"/>
      <c r="C2" s="13" t="str">
        <f>Obra</f>
        <v>“SERVICIO de MANTENIMIENTO de las INSTALACIONES de GAS en los ESTABLECIMIENTOS EDUCATIVOS”</v>
      </c>
      <c r="H2" s="327"/>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row>
    <row r="3" spans="1:81" s="6" customFormat="1" ht="20.100000000000001" customHeight="1" x14ac:dyDescent="0.2">
      <c r="A3" s="13" t="s">
        <v>16</v>
      </c>
      <c r="B3" s="13"/>
      <c r="C3" s="13" t="str">
        <f>Ubicación</f>
        <v>DEPARTAMENTO JACHAL A</v>
      </c>
      <c r="H3" s="327"/>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row>
    <row r="4" spans="1:81" s="6" customFormat="1" ht="20.100000000000001" customHeight="1" x14ac:dyDescent="0.2">
      <c r="A4" s="13" t="s">
        <v>15</v>
      </c>
      <c r="B4" s="14"/>
      <c r="C4" s="75">
        <f>Licitación_N°</f>
        <v>0</v>
      </c>
      <c r="H4" s="327"/>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c r="BW4" s="118"/>
      <c r="BX4" s="118"/>
      <c r="BY4" s="118"/>
      <c r="BZ4" s="118"/>
      <c r="CA4" s="118"/>
      <c r="CB4" s="118"/>
      <c r="CC4" s="118"/>
    </row>
    <row r="5" spans="1:81" s="6" customFormat="1" ht="20.100000000000001" customHeight="1" thickBot="1" x14ac:dyDescent="0.25">
      <c r="A5" s="13" t="s">
        <v>17</v>
      </c>
      <c r="B5" s="14"/>
      <c r="C5" s="76" t="str">
        <f>Plazo_Obra</f>
        <v>30 dias</v>
      </c>
      <c r="H5" s="327"/>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118"/>
      <c r="AT5" s="118"/>
      <c r="AU5" s="118"/>
      <c r="AV5" s="118"/>
      <c r="AW5" s="118"/>
      <c r="AX5" s="118"/>
      <c r="AY5" s="118"/>
      <c r="AZ5" s="118"/>
      <c r="BA5" s="118"/>
      <c r="BB5" s="118"/>
      <c r="BC5" s="118"/>
      <c r="BD5" s="118"/>
      <c r="BE5" s="118"/>
      <c r="BF5" s="118"/>
      <c r="BG5" s="118"/>
      <c r="BH5" s="118"/>
      <c r="BI5" s="118"/>
      <c r="BJ5" s="118"/>
      <c r="BK5" s="118"/>
      <c r="BL5" s="118"/>
      <c r="BM5" s="118"/>
      <c r="BN5" s="118"/>
      <c r="BO5" s="118"/>
      <c r="BP5" s="118"/>
      <c r="BQ5" s="118"/>
      <c r="BR5" s="118"/>
      <c r="BS5" s="118"/>
      <c r="BT5" s="118"/>
      <c r="BU5" s="118"/>
      <c r="BV5" s="118"/>
      <c r="BW5" s="118"/>
      <c r="BX5" s="118"/>
      <c r="BY5" s="118"/>
      <c r="BZ5" s="118"/>
      <c r="CA5" s="118"/>
      <c r="CB5" s="118"/>
      <c r="CC5" s="118"/>
    </row>
    <row r="6" spans="1:81" s="6" customFormat="1" ht="20.100000000000001" customHeight="1" thickBot="1" x14ac:dyDescent="0.25">
      <c r="A6" s="13" t="s">
        <v>13</v>
      </c>
      <c r="B6" s="13"/>
      <c r="C6" s="13">
        <f>Contratista</f>
        <v>0</v>
      </c>
      <c r="H6" s="327"/>
      <c r="I6" s="350" t="s">
        <v>1219</v>
      </c>
      <c r="J6" s="352"/>
      <c r="K6" s="351" t="e">
        <f>+J214</f>
        <v>#REF!</v>
      </c>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118"/>
      <c r="BN6" s="118"/>
      <c r="BO6" s="118"/>
      <c r="BP6" s="118"/>
      <c r="BQ6" s="118"/>
      <c r="BR6" s="118"/>
      <c r="BS6" s="118"/>
      <c r="BT6" s="118"/>
      <c r="BU6" s="118"/>
      <c r="BV6" s="118"/>
      <c r="BW6" s="118"/>
      <c r="BX6" s="118"/>
      <c r="BY6" s="118"/>
      <c r="BZ6" s="118"/>
      <c r="CA6" s="118"/>
      <c r="CB6" s="118"/>
      <c r="CC6" s="118"/>
    </row>
    <row r="7" spans="1:81" s="2" customFormat="1" ht="20.100000000000001" customHeight="1" x14ac:dyDescent="0.2">
      <c r="H7" s="328"/>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B7" s="119"/>
      <c r="CC7" s="119"/>
    </row>
    <row r="8" spans="1:81" s="2" customFormat="1" ht="20.100000000000001" customHeight="1" x14ac:dyDescent="0.2">
      <c r="A8" s="412" t="s">
        <v>1215</v>
      </c>
      <c r="B8" s="413"/>
      <c r="C8" s="413"/>
      <c r="D8" s="414"/>
      <c r="E8" s="8"/>
      <c r="F8" s="8"/>
      <c r="G8" s="8"/>
      <c r="H8" s="329"/>
      <c r="I8" s="8"/>
      <c r="J8" s="8"/>
      <c r="K8" s="8"/>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c r="BM8" s="119"/>
      <c r="BN8" s="119"/>
      <c r="BO8" s="119"/>
      <c r="BP8" s="119"/>
      <c r="BQ8" s="119"/>
      <c r="BR8" s="119"/>
      <c r="BS8" s="119"/>
      <c r="BT8" s="119"/>
      <c r="BU8" s="119"/>
      <c r="BV8" s="119"/>
      <c r="BW8" s="119"/>
      <c r="BX8" s="119"/>
      <c r="BY8" s="119"/>
      <c r="BZ8" s="119"/>
      <c r="CA8" s="119"/>
      <c r="CB8" s="119"/>
      <c r="CC8" s="119"/>
    </row>
    <row r="10" spans="1:81" ht="12.75" x14ac:dyDescent="0.2">
      <c r="A10" s="409" t="s">
        <v>990</v>
      </c>
      <c r="B10" s="410" t="s">
        <v>0</v>
      </c>
      <c r="C10" s="410"/>
      <c r="D10" s="411" t="s">
        <v>14</v>
      </c>
      <c r="E10" s="54"/>
      <c r="F10" s="411" t="s">
        <v>1220</v>
      </c>
      <c r="G10" s="411" t="s">
        <v>1222</v>
      </c>
      <c r="H10" s="421" t="s">
        <v>1221</v>
      </c>
      <c r="I10" s="422">
        <v>1</v>
      </c>
      <c r="J10" s="423"/>
      <c r="K10" s="424"/>
      <c r="L10" s="17"/>
    </row>
    <row r="11" spans="1:81" ht="25.5" x14ac:dyDescent="0.2">
      <c r="A11" s="409"/>
      <c r="B11" s="410"/>
      <c r="C11" s="410"/>
      <c r="D11" s="411"/>
      <c r="E11" s="54"/>
      <c r="F11" s="411"/>
      <c r="G11" s="411"/>
      <c r="H11" s="421"/>
      <c r="I11" s="309" t="s">
        <v>1216</v>
      </c>
      <c r="J11" s="309" t="s">
        <v>1217</v>
      </c>
      <c r="K11" s="309" t="s">
        <v>1218</v>
      </c>
      <c r="L11" s="18"/>
    </row>
    <row r="12" spans="1:81" ht="20.100000000000001" customHeight="1" thickBot="1" x14ac:dyDescent="0.25">
      <c r="A12" s="316"/>
      <c r="B12" s="317"/>
      <c r="C12" s="317"/>
      <c r="D12" s="318"/>
      <c r="E12" s="54"/>
      <c r="F12" s="54"/>
      <c r="G12" s="54"/>
      <c r="H12" s="330"/>
      <c r="I12" s="311"/>
      <c r="J12" s="311"/>
      <c r="K12" s="311"/>
      <c r="L12" s="310"/>
    </row>
    <row r="13" spans="1:81" ht="20.100000000000001" customHeight="1" thickBot="1" x14ac:dyDescent="0.25">
      <c r="A13" s="319">
        <f>CyP!A18</f>
        <v>1</v>
      </c>
      <c r="B13" s="419" t="str">
        <f t="shared" ref="B13" si="0">IFERROR(VLOOKUP(A13,Tabla_CyP,2,FALSE),"")</f>
        <v>Escuela Esteban Gascon</v>
      </c>
      <c r="C13" s="420"/>
      <c r="D13" s="320">
        <f t="shared" ref="D13" si="1">IFERROR(VLOOKUP(A13,Tabla_CyP,9,FALSE),0)</f>
        <v>0</v>
      </c>
      <c r="E13" s="321"/>
      <c r="F13" s="322"/>
      <c r="G13" s="335">
        <v>1</v>
      </c>
      <c r="H13" s="344"/>
      <c r="I13" s="345"/>
      <c r="J13" s="323" t="e">
        <f>+K13-I13</f>
        <v>#REF!</v>
      </c>
      <c r="K13" s="334" t="e">
        <f>ROUND(+H13/CyP!#REF!*G13,4)</f>
        <v>#REF!</v>
      </c>
    </row>
    <row r="14" spans="1:81" ht="20.100000000000001" customHeight="1" thickBot="1" x14ac:dyDescent="0.25">
      <c r="A14" s="319">
        <f>CyP!A19</f>
        <v>2</v>
      </c>
      <c r="B14" s="419" t="str">
        <f t="shared" ref="B14:B36" si="2">IFERROR(VLOOKUP(A14,Tabla_CyP,2,FALSE),"")</f>
        <v>Escuela Matías Zapiola – Niquivil</v>
      </c>
      <c r="C14" s="420"/>
      <c r="D14" s="320">
        <f t="shared" ref="D14:D36" si="3">IFERROR(VLOOKUP(A14,Tabla_CyP,9,FALSE),0)</f>
        <v>0</v>
      </c>
      <c r="E14" s="321"/>
      <c r="F14" s="322"/>
      <c r="G14" s="335">
        <v>1</v>
      </c>
      <c r="H14" s="344"/>
      <c r="I14" s="345"/>
      <c r="J14" s="323">
        <f t="shared" ref="J14:J77" si="4">+K14-I14</f>
        <v>0</v>
      </c>
      <c r="K14" s="334">
        <f>ROUND(+H14/CyP!E18*G14,4)</f>
        <v>0</v>
      </c>
    </row>
    <row r="15" spans="1:81" ht="20.100000000000001" customHeight="1" thickBot="1" x14ac:dyDescent="0.25">
      <c r="A15" s="319">
        <f>CyP!A20</f>
        <v>3</v>
      </c>
      <c r="B15" s="419" t="str">
        <f t="shared" si="2"/>
        <v xml:space="preserve"> Escuela Monseñor Tomas Cruz – Jardín Kahue</v>
      </c>
      <c r="C15" s="420"/>
      <c r="D15" s="320">
        <f t="shared" si="3"/>
        <v>0</v>
      </c>
      <c r="E15" s="321"/>
      <c r="F15" s="322"/>
      <c r="G15" s="335">
        <v>1</v>
      </c>
      <c r="H15" s="344"/>
      <c r="I15" s="345"/>
      <c r="J15" s="323">
        <f t="shared" si="4"/>
        <v>0</v>
      </c>
      <c r="K15" s="334">
        <f>ROUND(+H15/CyP!E20*G15,4)</f>
        <v>0</v>
      </c>
    </row>
    <row r="16" spans="1:81" ht="20.100000000000001" customHeight="1" thickBot="1" x14ac:dyDescent="0.25">
      <c r="A16" s="319">
        <f>CyP!A21</f>
        <v>4</v>
      </c>
      <c r="B16" s="419" t="str">
        <f t="shared" si="2"/>
        <v xml:space="preserve"> Escuela Juan de Echegaray – Jardín Burbujita</v>
      </c>
      <c r="C16" s="420"/>
      <c r="D16" s="320">
        <f t="shared" si="3"/>
        <v>0</v>
      </c>
      <c r="E16" s="321"/>
      <c r="F16" s="322"/>
      <c r="G16" s="335">
        <v>1</v>
      </c>
      <c r="H16" s="344"/>
      <c r="I16" s="345"/>
      <c r="J16" s="323">
        <f t="shared" si="4"/>
        <v>0</v>
      </c>
      <c r="K16" s="334">
        <f>ROUND(+H16/CyP!E21*G16,4)</f>
        <v>0</v>
      </c>
    </row>
    <row r="17" spans="1:11" ht="20.100000000000001" customHeight="1" thickBot="1" x14ac:dyDescent="0.25">
      <c r="A17" s="319">
        <f>CyP!A22</f>
        <v>5</v>
      </c>
      <c r="B17" s="419" t="str">
        <f t="shared" si="2"/>
        <v xml:space="preserve"> Escuela Juan M. de Pueyrrerdon </v>
      </c>
      <c r="C17" s="420"/>
      <c r="D17" s="320">
        <f t="shared" si="3"/>
        <v>0</v>
      </c>
      <c r="E17" s="321"/>
      <c r="F17" s="322"/>
      <c r="G17" s="335">
        <v>1</v>
      </c>
      <c r="H17" s="344"/>
      <c r="I17" s="345"/>
      <c r="J17" s="323">
        <f t="shared" si="4"/>
        <v>0</v>
      </c>
      <c r="K17" s="334">
        <f>ROUND(+H17/CyP!E22*G17,4)</f>
        <v>0</v>
      </c>
    </row>
    <row r="18" spans="1:11" ht="20.100000000000001" customHeight="1" thickBot="1" x14ac:dyDescent="0.25">
      <c r="A18" s="319">
        <f>CyP!A23</f>
        <v>6</v>
      </c>
      <c r="B18" s="419" t="str">
        <f t="shared" si="2"/>
        <v xml:space="preserve"> Escuela Abejitas de Santa Rita</v>
      </c>
      <c r="C18" s="420"/>
      <c r="D18" s="320">
        <f t="shared" si="3"/>
        <v>0</v>
      </c>
      <c r="E18" s="321"/>
      <c r="F18" s="322"/>
      <c r="G18" s="335">
        <v>1</v>
      </c>
      <c r="H18" s="344"/>
      <c r="I18" s="345"/>
      <c r="J18" s="323">
        <f t="shared" si="4"/>
        <v>0</v>
      </c>
      <c r="K18" s="334">
        <f>ROUND(+H18/CyP!E23*G18,4)</f>
        <v>0</v>
      </c>
    </row>
    <row r="19" spans="1:11" ht="20.100000000000001" customHeight="1" thickBot="1" x14ac:dyDescent="0.25">
      <c r="A19" s="319">
        <f>CyP!A24</f>
        <v>7</v>
      </c>
      <c r="B19" s="419" t="str">
        <f t="shared" si="2"/>
        <v xml:space="preserve"> Escuela EPET Nº 1</v>
      </c>
      <c r="C19" s="420"/>
      <c r="D19" s="320">
        <f t="shared" si="3"/>
        <v>0</v>
      </c>
      <c r="E19" s="321"/>
      <c r="F19" s="322"/>
      <c r="G19" s="335">
        <v>1</v>
      </c>
      <c r="H19" s="344"/>
      <c r="I19" s="345"/>
      <c r="J19" s="323">
        <f t="shared" si="4"/>
        <v>0</v>
      </c>
      <c r="K19" s="334">
        <f>ROUND(+H19/CyP!E24*G19,4)</f>
        <v>0</v>
      </c>
    </row>
    <row r="20" spans="1:11" ht="20.100000000000001" customHeight="1" thickBot="1" x14ac:dyDescent="0.25">
      <c r="A20" s="319">
        <f>CyP!A25</f>
        <v>8</v>
      </c>
      <c r="B20" s="419" t="str">
        <f t="shared" si="2"/>
        <v xml:space="preserve"> Escuela Fronteras Argentina - Dojorti</v>
      </c>
      <c r="C20" s="420"/>
      <c r="D20" s="320">
        <f t="shared" si="3"/>
        <v>0</v>
      </c>
      <c r="E20" s="321"/>
      <c r="F20" s="322"/>
      <c r="G20" s="335">
        <v>1</v>
      </c>
      <c r="H20" s="344"/>
      <c r="I20" s="345"/>
      <c r="J20" s="323">
        <f t="shared" si="4"/>
        <v>0</v>
      </c>
      <c r="K20" s="334">
        <f>ROUND(+H20/CyP!E25*G20,4)</f>
        <v>0</v>
      </c>
    </row>
    <row r="21" spans="1:11" ht="20.100000000000001" customHeight="1" thickBot="1" x14ac:dyDescent="0.25">
      <c r="A21" s="319">
        <f>CyP!A26</f>
        <v>9</v>
      </c>
      <c r="B21" s="419" t="str">
        <f t="shared" si="2"/>
        <v>Escuela General San Martín de Capacitación Laboral Gregoria Matorras</v>
      </c>
      <c r="C21" s="420"/>
      <c r="D21" s="320">
        <f t="shared" si="3"/>
        <v>0</v>
      </c>
      <c r="E21" s="321"/>
      <c r="F21" s="322"/>
      <c r="G21" s="335">
        <v>1</v>
      </c>
      <c r="H21" s="344"/>
      <c r="I21" s="345"/>
      <c r="J21" s="323">
        <f t="shared" si="4"/>
        <v>0</v>
      </c>
      <c r="K21" s="334">
        <f>ROUND(+H21/CyP!E26*G21,4)</f>
        <v>0</v>
      </c>
    </row>
    <row r="22" spans="1:11" ht="20.100000000000001" customHeight="1" thickBot="1" x14ac:dyDescent="0.25">
      <c r="A22" s="319">
        <f>CyP!A27</f>
        <v>10</v>
      </c>
      <c r="B22" s="419" t="str">
        <f t="shared" si="2"/>
        <v>Escuela Fray Justo Santa María de Oro</v>
      </c>
      <c r="C22" s="420"/>
      <c r="D22" s="320">
        <f t="shared" si="3"/>
        <v>0</v>
      </c>
      <c r="E22" s="321"/>
      <c r="F22" s="322"/>
      <c r="G22" s="335">
        <v>1</v>
      </c>
      <c r="H22" s="344"/>
      <c r="I22" s="345"/>
      <c r="J22" s="323">
        <f t="shared" si="4"/>
        <v>0</v>
      </c>
      <c r="K22" s="334">
        <f>ROUND(+H22/CyP!E27*G22,4)</f>
        <v>0</v>
      </c>
    </row>
    <row r="23" spans="1:11" ht="20.100000000000001" customHeight="1" thickBot="1" x14ac:dyDescent="0.25">
      <c r="A23" s="319">
        <f>CyP!A28</f>
        <v>11</v>
      </c>
      <c r="B23" s="419" t="str">
        <f t="shared" si="2"/>
        <v>Escuela Antonio Quaranta</v>
      </c>
      <c r="C23" s="420"/>
      <c r="D23" s="320">
        <f t="shared" si="3"/>
        <v>0</v>
      </c>
      <c r="E23" s="321"/>
      <c r="F23" s="322"/>
      <c r="G23" s="335">
        <v>1</v>
      </c>
      <c r="H23" s="344"/>
      <c r="I23" s="345"/>
      <c r="J23" s="323">
        <f t="shared" si="4"/>
        <v>0</v>
      </c>
      <c r="K23" s="334">
        <f>ROUND(+H23/CyP!E28*G23,4)</f>
        <v>0</v>
      </c>
    </row>
    <row r="24" spans="1:11" ht="20.100000000000001" customHeight="1" thickBot="1" x14ac:dyDescent="0.25">
      <c r="A24" s="319">
        <f>CyP!A29</f>
        <v>12</v>
      </c>
      <c r="B24" s="419" t="str">
        <f t="shared" si="2"/>
        <v>Escuela Provincia de la Pampa</v>
      </c>
      <c r="C24" s="420"/>
      <c r="D24" s="320">
        <f t="shared" si="3"/>
        <v>0</v>
      </c>
      <c r="E24" s="321"/>
      <c r="F24" s="322"/>
      <c r="G24" s="335">
        <v>1</v>
      </c>
      <c r="H24" s="344"/>
      <c r="I24" s="345"/>
      <c r="J24" s="323">
        <f t="shared" si="4"/>
        <v>0</v>
      </c>
      <c r="K24" s="334">
        <f>ROUND(+H24/CyP!E29*G24,4)</f>
        <v>0</v>
      </c>
    </row>
    <row r="25" spans="1:11" ht="20.100000000000001" customHeight="1" thickBot="1" x14ac:dyDescent="0.25">
      <c r="A25" s="319">
        <f>CyP!A30</f>
        <v>13</v>
      </c>
      <c r="B25" s="419" t="str">
        <f t="shared" si="2"/>
        <v xml:space="preserve"> Escuela Bienvenida Sarmiento</v>
      </c>
      <c r="C25" s="420"/>
      <c r="D25" s="320">
        <f t="shared" si="3"/>
        <v>0</v>
      </c>
      <c r="E25" s="321"/>
      <c r="F25" s="322"/>
      <c r="G25" s="335">
        <v>1</v>
      </c>
      <c r="H25" s="344"/>
      <c r="I25" s="345"/>
      <c r="J25" s="323">
        <f t="shared" si="4"/>
        <v>0</v>
      </c>
      <c r="K25" s="334">
        <f>ROUND(+H25/CyP!E30*G25,4)</f>
        <v>0</v>
      </c>
    </row>
    <row r="26" spans="1:11" ht="20.100000000000001" customHeight="1" thickBot="1" x14ac:dyDescent="0.25">
      <c r="A26" s="319">
        <f>CyP!A31</f>
        <v>14</v>
      </c>
      <c r="B26" s="419" t="str">
        <f t="shared" si="2"/>
        <v xml:space="preserve"> Escuela Agrotécnica Manuel Belgrano</v>
      </c>
      <c r="C26" s="420"/>
      <c r="D26" s="320">
        <f t="shared" si="3"/>
        <v>0</v>
      </c>
      <c r="E26" s="321"/>
      <c r="F26" s="322"/>
      <c r="G26" s="335">
        <v>1</v>
      </c>
      <c r="H26" s="344"/>
      <c r="I26" s="345"/>
      <c r="J26" s="323">
        <f t="shared" si="4"/>
        <v>0</v>
      </c>
      <c r="K26" s="334">
        <f>ROUND(+H26/CyP!E31*G26,4)</f>
        <v>0</v>
      </c>
    </row>
    <row r="27" spans="1:11" ht="20.100000000000001" customHeight="1" thickBot="1" x14ac:dyDescent="0.25">
      <c r="A27" s="319">
        <f>CyP!A32</f>
        <v>15</v>
      </c>
      <c r="B27" s="419" t="str">
        <f t="shared" si="2"/>
        <v xml:space="preserve"> Escuela Almirante Ramón Gonzalez  Fernández</v>
      </c>
      <c r="C27" s="420"/>
      <c r="D27" s="320">
        <f t="shared" si="3"/>
        <v>0</v>
      </c>
      <c r="E27" s="321"/>
      <c r="F27" s="322"/>
      <c r="G27" s="335">
        <v>1</v>
      </c>
      <c r="H27" s="344"/>
      <c r="I27" s="345"/>
      <c r="J27" s="323">
        <f t="shared" si="4"/>
        <v>0</v>
      </c>
      <c r="K27" s="334">
        <f>ROUND(+H27/CyP!E32*G27,4)</f>
        <v>0</v>
      </c>
    </row>
    <row r="28" spans="1:11" ht="20.100000000000001" customHeight="1" thickBot="1" x14ac:dyDescent="0.25">
      <c r="A28" s="319">
        <f>CyP!A33</f>
        <v>16</v>
      </c>
      <c r="B28" s="419" t="str">
        <f t="shared" si="2"/>
        <v xml:space="preserve"> Escuela Atenor Flores Vidal</v>
      </c>
      <c r="C28" s="420"/>
      <c r="D28" s="320">
        <f t="shared" si="3"/>
        <v>0</v>
      </c>
      <c r="E28" s="321"/>
      <c r="F28" s="322"/>
      <c r="G28" s="335">
        <v>1</v>
      </c>
      <c r="H28" s="344"/>
      <c r="I28" s="345"/>
      <c r="J28" s="323">
        <f t="shared" si="4"/>
        <v>0</v>
      </c>
      <c r="K28" s="334">
        <f>ROUND(+H28/CyP!E33*G28,4)</f>
        <v>0</v>
      </c>
    </row>
    <row r="29" spans="1:11" ht="20.100000000000001" customHeight="1" thickBot="1" x14ac:dyDescent="0.25">
      <c r="A29" s="319">
        <f>CyP!A34</f>
        <v>0</v>
      </c>
      <c r="B29" s="419" t="str">
        <f t="shared" si="2"/>
        <v/>
      </c>
      <c r="C29" s="420"/>
      <c r="D29" s="320">
        <f t="shared" si="3"/>
        <v>0</v>
      </c>
      <c r="E29" s="321"/>
      <c r="F29" s="322"/>
      <c r="G29" s="335">
        <v>1</v>
      </c>
      <c r="H29" s="344"/>
      <c r="I29" s="345"/>
      <c r="J29" s="323" t="e">
        <f t="shared" si="4"/>
        <v>#DIV/0!</v>
      </c>
      <c r="K29" s="334" t="e">
        <f>ROUND(+H29/CyP!E34*G29,4)</f>
        <v>#DIV/0!</v>
      </c>
    </row>
    <row r="30" spans="1:11" ht="20.100000000000001" customHeight="1" thickBot="1" x14ac:dyDescent="0.25">
      <c r="A30" s="319" t="e">
        <f>CyP!#REF!</f>
        <v>#REF!</v>
      </c>
      <c r="B30" s="419" t="str">
        <f t="shared" si="2"/>
        <v/>
      </c>
      <c r="C30" s="420"/>
      <c r="D30" s="320">
        <f t="shared" si="3"/>
        <v>0</v>
      </c>
      <c r="E30" s="321"/>
      <c r="F30" s="322"/>
      <c r="G30" s="335">
        <v>1</v>
      </c>
      <c r="H30" s="344"/>
      <c r="I30" s="345"/>
      <c r="J30" s="323" t="e">
        <f t="shared" si="4"/>
        <v>#REF!</v>
      </c>
      <c r="K30" s="334" t="e">
        <f>ROUND(+H30/CyP!#REF!*G30,4)</f>
        <v>#REF!</v>
      </c>
    </row>
    <row r="31" spans="1:11" ht="20.100000000000001" customHeight="1" thickBot="1" x14ac:dyDescent="0.25">
      <c r="A31" s="319" t="e">
        <f>CyP!#REF!</f>
        <v>#REF!</v>
      </c>
      <c r="B31" s="419" t="str">
        <f t="shared" si="2"/>
        <v/>
      </c>
      <c r="C31" s="420"/>
      <c r="D31" s="320">
        <f t="shared" si="3"/>
        <v>0</v>
      </c>
      <c r="E31" s="321"/>
      <c r="F31" s="322"/>
      <c r="G31" s="335">
        <v>1</v>
      </c>
      <c r="H31" s="344"/>
      <c r="I31" s="345"/>
      <c r="J31" s="323" t="e">
        <f t="shared" si="4"/>
        <v>#REF!</v>
      </c>
      <c r="K31" s="334" t="e">
        <f>ROUND(+H31/CyP!#REF!*G31,4)</f>
        <v>#REF!</v>
      </c>
    </row>
    <row r="32" spans="1:11" ht="20.100000000000001" customHeight="1" thickBot="1" x14ac:dyDescent="0.25">
      <c r="A32" s="319" t="e">
        <f>CyP!#REF!</f>
        <v>#REF!</v>
      </c>
      <c r="B32" s="419" t="str">
        <f t="shared" si="2"/>
        <v/>
      </c>
      <c r="C32" s="420"/>
      <c r="D32" s="320">
        <f t="shared" si="3"/>
        <v>0</v>
      </c>
      <c r="E32" s="321"/>
      <c r="F32" s="322"/>
      <c r="G32" s="335">
        <v>1</v>
      </c>
      <c r="H32" s="344"/>
      <c r="I32" s="345"/>
      <c r="J32" s="323" t="e">
        <f t="shared" si="4"/>
        <v>#REF!</v>
      </c>
      <c r="K32" s="334" t="e">
        <f>ROUND(+H32/CyP!#REF!*G32,4)</f>
        <v>#REF!</v>
      </c>
    </row>
    <row r="33" spans="1:11" ht="20.100000000000001" customHeight="1" thickBot="1" x14ac:dyDescent="0.25">
      <c r="A33" s="319" t="e">
        <f>CyP!#REF!</f>
        <v>#REF!</v>
      </c>
      <c r="B33" s="419" t="str">
        <f t="shared" si="2"/>
        <v/>
      </c>
      <c r="C33" s="420"/>
      <c r="D33" s="320">
        <f t="shared" si="3"/>
        <v>0</v>
      </c>
      <c r="E33" s="321"/>
      <c r="F33" s="322"/>
      <c r="G33" s="335">
        <v>1</v>
      </c>
      <c r="H33" s="344"/>
      <c r="I33" s="345"/>
      <c r="J33" s="323" t="e">
        <f t="shared" si="4"/>
        <v>#REF!</v>
      </c>
      <c r="K33" s="334" t="e">
        <f>ROUND(+H33/CyP!#REF!*G33,4)</f>
        <v>#REF!</v>
      </c>
    </row>
    <row r="34" spans="1:11" ht="20.100000000000001" customHeight="1" thickBot="1" x14ac:dyDescent="0.25">
      <c r="A34" s="319" t="e">
        <f>CyP!#REF!</f>
        <v>#REF!</v>
      </c>
      <c r="B34" s="419" t="str">
        <f t="shared" si="2"/>
        <v/>
      </c>
      <c r="C34" s="420"/>
      <c r="D34" s="320">
        <f t="shared" si="3"/>
        <v>0</v>
      </c>
      <c r="E34" s="321"/>
      <c r="F34" s="322"/>
      <c r="G34" s="335">
        <v>1</v>
      </c>
      <c r="H34" s="344"/>
      <c r="I34" s="345"/>
      <c r="J34" s="323" t="e">
        <f t="shared" si="4"/>
        <v>#REF!</v>
      </c>
      <c r="K34" s="334" t="e">
        <f>ROUND(+H34/CyP!#REF!*G34,4)</f>
        <v>#REF!</v>
      </c>
    </row>
    <row r="35" spans="1:11" ht="20.100000000000001" customHeight="1" thickBot="1" x14ac:dyDescent="0.25">
      <c r="A35" s="319" t="e">
        <f>CyP!#REF!</f>
        <v>#REF!</v>
      </c>
      <c r="B35" s="419" t="str">
        <f t="shared" si="2"/>
        <v/>
      </c>
      <c r="C35" s="420"/>
      <c r="D35" s="320">
        <f t="shared" si="3"/>
        <v>0</v>
      </c>
      <c r="E35" s="321"/>
      <c r="F35" s="322"/>
      <c r="G35" s="335">
        <v>1</v>
      </c>
      <c r="H35" s="344"/>
      <c r="I35" s="345"/>
      <c r="J35" s="323" t="e">
        <f t="shared" si="4"/>
        <v>#REF!</v>
      </c>
      <c r="K35" s="334" t="e">
        <f>ROUND(+H35/CyP!#REF!*G35,4)</f>
        <v>#REF!</v>
      </c>
    </row>
    <row r="36" spans="1:11" ht="20.100000000000001" customHeight="1" thickBot="1" x14ac:dyDescent="0.25">
      <c r="A36" s="319" t="e">
        <f>CyP!#REF!</f>
        <v>#REF!</v>
      </c>
      <c r="B36" s="419" t="str">
        <f t="shared" si="2"/>
        <v/>
      </c>
      <c r="C36" s="420"/>
      <c r="D36" s="320">
        <f t="shared" si="3"/>
        <v>0</v>
      </c>
      <c r="E36" s="321"/>
      <c r="F36" s="322"/>
      <c r="G36" s="335">
        <v>1</v>
      </c>
      <c r="H36" s="344"/>
      <c r="I36" s="345"/>
      <c r="J36" s="323" t="e">
        <f>+K36-I36</f>
        <v>#REF!</v>
      </c>
      <c r="K36" s="334" t="e">
        <f>ROUND(+H36/CyP!#REF!*G36,4)</f>
        <v>#REF!</v>
      </c>
    </row>
    <row r="37" spans="1:11" ht="20.100000000000001" customHeight="1" thickBot="1" x14ac:dyDescent="0.25">
      <c r="A37" s="319" t="e">
        <f>CyP!#REF!</f>
        <v>#REF!</v>
      </c>
      <c r="B37" s="419" t="str">
        <f t="shared" ref="B37:B100" si="5">IFERROR(VLOOKUP(A37,Tabla_CyP,2,FALSE),"")</f>
        <v/>
      </c>
      <c r="C37" s="420"/>
      <c r="D37" s="320">
        <f t="shared" ref="D37:D100" si="6">IFERROR(VLOOKUP(A37,Tabla_CyP,9,FALSE),0)</f>
        <v>0</v>
      </c>
      <c r="E37" s="321"/>
      <c r="F37" s="322"/>
      <c r="G37" s="335">
        <v>1</v>
      </c>
      <c r="H37" s="344"/>
      <c r="I37" s="345"/>
      <c r="J37" s="323" t="e">
        <f t="shared" si="4"/>
        <v>#REF!</v>
      </c>
      <c r="K37" s="334" t="e">
        <f>ROUND(+H37/CyP!#REF!*G37,4)</f>
        <v>#REF!</v>
      </c>
    </row>
    <row r="38" spans="1:11" ht="20.100000000000001" customHeight="1" thickBot="1" x14ac:dyDescent="0.25">
      <c r="A38" s="319" t="e">
        <f>CyP!#REF!</f>
        <v>#REF!</v>
      </c>
      <c r="B38" s="419" t="str">
        <f t="shared" si="5"/>
        <v/>
      </c>
      <c r="C38" s="420"/>
      <c r="D38" s="320">
        <f t="shared" si="6"/>
        <v>0</v>
      </c>
      <c r="E38" s="321"/>
      <c r="F38" s="322"/>
      <c r="G38" s="335">
        <v>1</v>
      </c>
      <c r="H38" s="344"/>
      <c r="I38" s="345"/>
      <c r="J38" s="323" t="e">
        <f t="shared" si="4"/>
        <v>#REF!</v>
      </c>
      <c r="K38" s="334" t="e">
        <f>ROUND(+H38/CyP!#REF!*G38,4)</f>
        <v>#REF!</v>
      </c>
    </row>
    <row r="39" spans="1:11" ht="20.100000000000001" customHeight="1" thickBot="1" x14ac:dyDescent="0.25">
      <c r="A39" s="319" t="e">
        <f>CyP!#REF!</f>
        <v>#REF!</v>
      </c>
      <c r="B39" s="419" t="str">
        <f t="shared" si="5"/>
        <v/>
      </c>
      <c r="C39" s="420"/>
      <c r="D39" s="320">
        <f t="shared" si="6"/>
        <v>0</v>
      </c>
      <c r="E39" s="321"/>
      <c r="F39" s="322"/>
      <c r="G39" s="335">
        <v>1</v>
      </c>
      <c r="H39" s="344"/>
      <c r="I39" s="345"/>
      <c r="J39" s="323" t="e">
        <f t="shared" si="4"/>
        <v>#REF!</v>
      </c>
      <c r="K39" s="334" t="e">
        <f>ROUND(+H39/CyP!#REF!*G39,4)</f>
        <v>#REF!</v>
      </c>
    </row>
    <row r="40" spans="1:11" ht="20.100000000000001" customHeight="1" thickBot="1" x14ac:dyDescent="0.25">
      <c r="A40" s="319" t="e">
        <f>CyP!#REF!</f>
        <v>#REF!</v>
      </c>
      <c r="B40" s="419" t="str">
        <f t="shared" si="5"/>
        <v/>
      </c>
      <c r="C40" s="420"/>
      <c r="D40" s="320">
        <f t="shared" si="6"/>
        <v>0</v>
      </c>
      <c r="E40" s="321"/>
      <c r="F40" s="322"/>
      <c r="G40" s="335">
        <v>1</v>
      </c>
      <c r="H40" s="344"/>
      <c r="I40" s="345"/>
      <c r="J40" s="323" t="e">
        <f t="shared" si="4"/>
        <v>#REF!</v>
      </c>
      <c r="K40" s="334" t="e">
        <f>ROUND(+H40/CyP!#REF!*G40,4)</f>
        <v>#REF!</v>
      </c>
    </row>
    <row r="41" spans="1:11" ht="20.100000000000001" customHeight="1" thickBot="1" x14ac:dyDescent="0.25">
      <c r="A41" s="319" t="e">
        <f>CyP!#REF!</f>
        <v>#REF!</v>
      </c>
      <c r="B41" s="419" t="str">
        <f t="shared" si="5"/>
        <v/>
      </c>
      <c r="C41" s="420"/>
      <c r="D41" s="320">
        <f t="shared" si="6"/>
        <v>0</v>
      </c>
      <c r="E41" s="321"/>
      <c r="F41" s="322"/>
      <c r="G41" s="335">
        <v>1</v>
      </c>
      <c r="H41" s="344"/>
      <c r="I41" s="345"/>
      <c r="J41" s="323" t="e">
        <f t="shared" si="4"/>
        <v>#REF!</v>
      </c>
      <c r="K41" s="334" t="e">
        <f>ROUND(+H41/CyP!#REF!*G41,4)</f>
        <v>#REF!</v>
      </c>
    </row>
    <row r="42" spans="1:11" ht="20.100000000000001" customHeight="1" thickBot="1" x14ac:dyDescent="0.25">
      <c r="A42" s="319" t="e">
        <f>CyP!#REF!</f>
        <v>#REF!</v>
      </c>
      <c r="B42" s="419" t="str">
        <f t="shared" si="5"/>
        <v/>
      </c>
      <c r="C42" s="420"/>
      <c r="D42" s="320">
        <f t="shared" si="6"/>
        <v>0</v>
      </c>
      <c r="E42" s="321"/>
      <c r="F42" s="322"/>
      <c r="G42" s="335">
        <v>1</v>
      </c>
      <c r="H42" s="344"/>
      <c r="I42" s="345"/>
      <c r="J42" s="323" t="e">
        <f t="shared" si="4"/>
        <v>#REF!</v>
      </c>
      <c r="K42" s="334" t="e">
        <f>ROUND(+H42/CyP!#REF!*G42,4)</f>
        <v>#REF!</v>
      </c>
    </row>
    <row r="43" spans="1:11" ht="20.100000000000001" customHeight="1" thickBot="1" x14ac:dyDescent="0.25">
      <c r="A43" s="319" t="e">
        <f>CyP!#REF!</f>
        <v>#REF!</v>
      </c>
      <c r="B43" s="419" t="str">
        <f t="shared" si="5"/>
        <v/>
      </c>
      <c r="C43" s="420"/>
      <c r="D43" s="320">
        <f t="shared" si="6"/>
        <v>0</v>
      </c>
      <c r="E43" s="321"/>
      <c r="F43" s="322"/>
      <c r="G43" s="335">
        <v>1</v>
      </c>
      <c r="H43" s="344"/>
      <c r="I43" s="345"/>
      <c r="J43" s="323" t="e">
        <f t="shared" si="4"/>
        <v>#REF!</v>
      </c>
      <c r="K43" s="334" t="e">
        <f>ROUND(+H43/CyP!#REF!*G43,4)</f>
        <v>#REF!</v>
      </c>
    </row>
    <row r="44" spans="1:11" ht="20.100000000000001" customHeight="1" thickBot="1" x14ac:dyDescent="0.25">
      <c r="A44" s="319" t="e">
        <f>CyP!#REF!</f>
        <v>#REF!</v>
      </c>
      <c r="B44" s="419" t="str">
        <f t="shared" si="5"/>
        <v/>
      </c>
      <c r="C44" s="420"/>
      <c r="D44" s="320">
        <f t="shared" si="6"/>
        <v>0</v>
      </c>
      <c r="E44" s="321"/>
      <c r="F44" s="322"/>
      <c r="G44" s="335">
        <v>1</v>
      </c>
      <c r="H44" s="344"/>
      <c r="I44" s="345"/>
      <c r="J44" s="323" t="e">
        <f t="shared" si="4"/>
        <v>#REF!</v>
      </c>
      <c r="K44" s="334" t="e">
        <f>ROUND(+H44/CyP!#REF!*G44,4)</f>
        <v>#REF!</v>
      </c>
    </row>
    <row r="45" spans="1:11" ht="20.100000000000001" customHeight="1" thickBot="1" x14ac:dyDescent="0.25">
      <c r="A45" s="319" t="e">
        <f>CyP!#REF!</f>
        <v>#REF!</v>
      </c>
      <c r="B45" s="419" t="str">
        <f t="shared" si="5"/>
        <v/>
      </c>
      <c r="C45" s="420"/>
      <c r="D45" s="320">
        <f t="shared" si="6"/>
        <v>0</v>
      </c>
      <c r="E45" s="321"/>
      <c r="F45" s="322"/>
      <c r="G45" s="335">
        <v>1</v>
      </c>
      <c r="H45" s="344"/>
      <c r="I45" s="345"/>
      <c r="J45" s="323" t="e">
        <f t="shared" si="4"/>
        <v>#REF!</v>
      </c>
      <c r="K45" s="334" t="e">
        <f>ROUND(+H45/CyP!#REF!*G45,4)</f>
        <v>#REF!</v>
      </c>
    </row>
    <row r="46" spans="1:11" ht="20.100000000000001" customHeight="1" thickBot="1" x14ac:dyDescent="0.25">
      <c r="A46" s="319" t="e">
        <f>CyP!#REF!</f>
        <v>#REF!</v>
      </c>
      <c r="B46" s="419" t="str">
        <f t="shared" si="5"/>
        <v/>
      </c>
      <c r="C46" s="420"/>
      <c r="D46" s="320">
        <f t="shared" si="6"/>
        <v>0</v>
      </c>
      <c r="E46" s="321"/>
      <c r="F46" s="322"/>
      <c r="G46" s="335">
        <v>1</v>
      </c>
      <c r="H46" s="344"/>
      <c r="I46" s="345"/>
      <c r="J46" s="323" t="e">
        <f t="shared" si="4"/>
        <v>#REF!</v>
      </c>
      <c r="K46" s="334" t="e">
        <f>ROUND(+H46/CyP!#REF!*G46,4)</f>
        <v>#REF!</v>
      </c>
    </row>
    <row r="47" spans="1:11" ht="20.100000000000001" customHeight="1" thickBot="1" x14ac:dyDescent="0.25">
      <c r="A47" s="319" t="e">
        <f>CyP!#REF!</f>
        <v>#REF!</v>
      </c>
      <c r="B47" s="419" t="str">
        <f t="shared" si="5"/>
        <v/>
      </c>
      <c r="C47" s="420"/>
      <c r="D47" s="320">
        <f t="shared" si="6"/>
        <v>0</v>
      </c>
      <c r="E47" s="321"/>
      <c r="F47" s="322"/>
      <c r="G47" s="335">
        <v>1</v>
      </c>
      <c r="H47" s="344"/>
      <c r="I47" s="345"/>
      <c r="J47" s="323" t="e">
        <f t="shared" si="4"/>
        <v>#REF!</v>
      </c>
      <c r="K47" s="334" t="e">
        <f>ROUND(+H47/CyP!#REF!*G47,4)</f>
        <v>#REF!</v>
      </c>
    </row>
    <row r="48" spans="1:11" ht="20.100000000000001" customHeight="1" thickBot="1" x14ac:dyDescent="0.25">
      <c r="A48" s="319" t="e">
        <f>CyP!#REF!</f>
        <v>#REF!</v>
      </c>
      <c r="B48" s="419" t="str">
        <f t="shared" si="5"/>
        <v/>
      </c>
      <c r="C48" s="420"/>
      <c r="D48" s="320">
        <f t="shared" si="6"/>
        <v>0</v>
      </c>
      <c r="E48" s="321"/>
      <c r="F48" s="322"/>
      <c r="G48" s="335">
        <v>1</v>
      </c>
      <c r="H48" s="344"/>
      <c r="I48" s="345"/>
      <c r="J48" s="323" t="e">
        <f t="shared" si="4"/>
        <v>#REF!</v>
      </c>
      <c r="K48" s="334" t="e">
        <f>ROUND(+H48/CyP!#REF!*G48,4)</f>
        <v>#REF!</v>
      </c>
    </row>
    <row r="49" spans="1:11" ht="20.100000000000001" customHeight="1" thickBot="1" x14ac:dyDescent="0.25">
      <c r="A49" s="319" t="e">
        <f>CyP!#REF!</f>
        <v>#REF!</v>
      </c>
      <c r="B49" s="419" t="str">
        <f t="shared" si="5"/>
        <v/>
      </c>
      <c r="C49" s="420"/>
      <c r="D49" s="320">
        <f t="shared" si="6"/>
        <v>0</v>
      </c>
      <c r="E49" s="321"/>
      <c r="F49" s="322"/>
      <c r="G49" s="335">
        <v>1</v>
      </c>
      <c r="H49" s="344"/>
      <c r="I49" s="345"/>
      <c r="J49" s="323" t="e">
        <f t="shared" si="4"/>
        <v>#REF!</v>
      </c>
      <c r="K49" s="334" t="e">
        <f>ROUND(+H49/CyP!#REF!*G49,4)</f>
        <v>#REF!</v>
      </c>
    </row>
    <row r="50" spans="1:11" ht="20.100000000000001" customHeight="1" thickBot="1" x14ac:dyDescent="0.25">
      <c r="A50" s="319" t="e">
        <f>CyP!#REF!</f>
        <v>#REF!</v>
      </c>
      <c r="B50" s="419" t="str">
        <f t="shared" si="5"/>
        <v/>
      </c>
      <c r="C50" s="420"/>
      <c r="D50" s="320">
        <f t="shared" si="6"/>
        <v>0</v>
      </c>
      <c r="E50" s="321"/>
      <c r="F50" s="322"/>
      <c r="G50" s="335">
        <v>1</v>
      </c>
      <c r="H50" s="344"/>
      <c r="I50" s="345"/>
      <c r="J50" s="323" t="e">
        <f t="shared" si="4"/>
        <v>#REF!</v>
      </c>
      <c r="K50" s="334" t="e">
        <f>ROUND(+H50/CyP!#REF!*G50,4)</f>
        <v>#REF!</v>
      </c>
    </row>
    <row r="51" spans="1:11" ht="20.100000000000001" customHeight="1" thickBot="1" x14ac:dyDescent="0.25">
      <c r="A51" s="319" t="e">
        <f>CyP!#REF!</f>
        <v>#REF!</v>
      </c>
      <c r="B51" s="419" t="str">
        <f t="shared" si="5"/>
        <v/>
      </c>
      <c r="C51" s="420"/>
      <c r="D51" s="320">
        <f t="shared" si="6"/>
        <v>0</v>
      </c>
      <c r="E51" s="321"/>
      <c r="F51" s="322"/>
      <c r="G51" s="335">
        <v>1</v>
      </c>
      <c r="H51" s="344"/>
      <c r="I51" s="345"/>
      <c r="J51" s="323" t="e">
        <f t="shared" si="4"/>
        <v>#REF!</v>
      </c>
      <c r="K51" s="334" t="e">
        <f>ROUND(+H51/CyP!#REF!*G51,4)</f>
        <v>#REF!</v>
      </c>
    </row>
    <row r="52" spans="1:11" ht="20.100000000000001" customHeight="1" thickBot="1" x14ac:dyDescent="0.25">
      <c r="A52" s="319" t="e">
        <f>CyP!#REF!</f>
        <v>#REF!</v>
      </c>
      <c r="B52" s="419" t="str">
        <f t="shared" si="5"/>
        <v/>
      </c>
      <c r="C52" s="420"/>
      <c r="D52" s="320">
        <f t="shared" si="6"/>
        <v>0</v>
      </c>
      <c r="E52" s="321"/>
      <c r="F52" s="322"/>
      <c r="G52" s="335">
        <v>1</v>
      </c>
      <c r="H52" s="344"/>
      <c r="I52" s="345"/>
      <c r="J52" s="323" t="e">
        <f t="shared" si="4"/>
        <v>#REF!</v>
      </c>
      <c r="K52" s="334" t="e">
        <f>ROUND(+H52/CyP!#REF!*G52,4)</f>
        <v>#REF!</v>
      </c>
    </row>
    <row r="53" spans="1:11" ht="20.100000000000001" customHeight="1" thickBot="1" x14ac:dyDescent="0.25">
      <c r="A53" s="319" t="e">
        <f>CyP!#REF!</f>
        <v>#REF!</v>
      </c>
      <c r="B53" s="419" t="str">
        <f t="shared" si="5"/>
        <v/>
      </c>
      <c r="C53" s="420"/>
      <c r="D53" s="320">
        <f t="shared" si="6"/>
        <v>0</v>
      </c>
      <c r="E53" s="321"/>
      <c r="F53" s="322"/>
      <c r="G53" s="335">
        <v>1</v>
      </c>
      <c r="H53" s="344"/>
      <c r="I53" s="345"/>
      <c r="J53" s="323" t="e">
        <f t="shared" si="4"/>
        <v>#REF!</v>
      </c>
      <c r="K53" s="334" t="e">
        <f>ROUND(+H53/CyP!#REF!*G53,4)</f>
        <v>#REF!</v>
      </c>
    </row>
    <row r="54" spans="1:11" ht="20.100000000000001" customHeight="1" thickBot="1" x14ac:dyDescent="0.25">
      <c r="A54" s="319" t="e">
        <f>CyP!#REF!</f>
        <v>#REF!</v>
      </c>
      <c r="B54" s="419" t="str">
        <f t="shared" si="5"/>
        <v/>
      </c>
      <c r="C54" s="420"/>
      <c r="D54" s="320">
        <f t="shared" si="6"/>
        <v>0</v>
      </c>
      <c r="E54" s="321"/>
      <c r="F54" s="322"/>
      <c r="G54" s="335">
        <v>1</v>
      </c>
      <c r="H54" s="344"/>
      <c r="I54" s="345"/>
      <c r="J54" s="323" t="e">
        <f t="shared" si="4"/>
        <v>#REF!</v>
      </c>
      <c r="K54" s="334" t="e">
        <f>ROUND(+H54/CyP!#REF!*G54,4)</f>
        <v>#REF!</v>
      </c>
    </row>
    <row r="55" spans="1:11" ht="20.100000000000001" customHeight="1" thickBot="1" x14ac:dyDescent="0.25">
      <c r="A55" s="319" t="e">
        <f>CyP!#REF!</f>
        <v>#REF!</v>
      </c>
      <c r="B55" s="419" t="str">
        <f t="shared" si="5"/>
        <v/>
      </c>
      <c r="C55" s="420"/>
      <c r="D55" s="320">
        <f t="shared" si="6"/>
        <v>0</v>
      </c>
      <c r="E55" s="321"/>
      <c r="F55" s="322"/>
      <c r="G55" s="335">
        <v>1</v>
      </c>
      <c r="H55" s="344"/>
      <c r="I55" s="345"/>
      <c r="J55" s="323" t="e">
        <f t="shared" si="4"/>
        <v>#REF!</v>
      </c>
      <c r="K55" s="334" t="e">
        <f>ROUND(+H55/CyP!#REF!*G55,4)</f>
        <v>#REF!</v>
      </c>
    </row>
    <row r="56" spans="1:11" ht="20.100000000000001" customHeight="1" thickBot="1" x14ac:dyDescent="0.25">
      <c r="A56" s="319" t="e">
        <f>CyP!#REF!</f>
        <v>#REF!</v>
      </c>
      <c r="B56" s="419" t="str">
        <f t="shared" si="5"/>
        <v/>
      </c>
      <c r="C56" s="420"/>
      <c r="D56" s="320">
        <f t="shared" si="6"/>
        <v>0</v>
      </c>
      <c r="E56" s="321"/>
      <c r="F56" s="322"/>
      <c r="G56" s="335">
        <v>1</v>
      </c>
      <c r="H56" s="344"/>
      <c r="I56" s="345"/>
      <c r="J56" s="323" t="e">
        <f t="shared" si="4"/>
        <v>#REF!</v>
      </c>
      <c r="K56" s="334" t="e">
        <f>ROUND(+H56/CyP!#REF!*G56,4)</f>
        <v>#REF!</v>
      </c>
    </row>
    <row r="57" spans="1:11" ht="20.100000000000001" customHeight="1" thickBot="1" x14ac:dyDescent="0.25">
      <c r="A57" s="319" t="e">
        <f>CyP!#REF!</f>
        <v>#REF!</v>
      </c>
      <c r="B57" s="419" t="str">
        <f t="shared" si="5"/>
        <v/>
      </c>
      <c r="C57" s="420"/>
      <c r="D57" s="320">
        <f t="shared" si="6"/>
        <v>0</v>
      </c>
      <c r="E57" s="321"/>
      <c r="F57" s="322"/>
      <c r="G57" s="335">
        <v>1</v>
      </c>
      <c r="H57" s="344"/>
      <c r="I57" s="345"/>
      <c r="J57" s="323" t="e">
        <f t="shared" si="4"/>
        <v>#REF!</v>
      </c>
      <c r="K57" s="334" t="e">
        <f>ROUND(+H57/CyP!#REF!*G57,4)</f>
        <v>#REF!</v>
      </c>
    </row>
    <row r="58" spans="1:11" ht="20.100000000000001" customHeight="1" thickBot="1" x14ac:dyDescent="0.25">
      <c r="A58" s="319" t="e">
        <f>CyP!#REF!</f>
        <v>#REF!</v>
      </c>
      <c r="B58" s="419" t="str">
        <f t="shared" si="5"/>
        <v/>
      </c>
      <c r="C58" s="420"/>
      <c r="D58" s="320">
        <f t="shared" si="6"/>
        <v>0</v>
      </c>
      <c r="E58" s="321"/>
      <c r="F58" s="322"/>
      <c r="G58" s="335">
        <v>1</v>
      </c>
      <c r="H58" s="344"/>
      <c r="I58" s="345"/>
      <c r="J58" s="323" t="e">
        <f t="shared" si="4"/>
        <v>#REF!</v>
      </c>
      <c r="K58" s="334" t="e">
        <f>ROUND(+H58/CyP!#REF!*G58,4)</f>
        <v>#REF!</v>
      </c>
    </row>
    <row r="59" spans="1:11" ht="20.100000000000001" customHeight="1" thickBot="1" x14ac:dyDescent="0.25">
      <c r="A59" s="319" t="e">
        <f>CyP!#REF!</f>
        <v>#REF!</v>
      </c>
      <c r="B59" s="419" t="str">
        <f t="shared" si="5"/>
        <v/>
      </c>
      <c r="C59" s="420"/>
      <c r="D59" s="320">
        <f t="shared" si="6"/>
        <v>0</v>
      </c>
      <c r="E59" s="321"/>
      <c r="F59" s="322"/>
      <c r="G59" s="335">
        <v>1</v>
      </c>
      <c r="H59" s="344"/>
      <c r="I59" s="345"/>
      <c r="J59" s="323" t="e">
        <f>+K59-I59</f>
        <v>#REF!</v>
      </c>
      <c r="K59" s="334" t="e">
        <f>ROUND(+H59/CyP!#REF!*G59,4)</f>
        <v>#REF!</v>
      </c>
    </row>
    <row r="60" spans="1:11" ht="20.100000000000001" customHeight="1" thickBot="1" x14ac:dyDescent="0.25">
      <c r="A60" s="319" t="e">
        <f>CyP!#REF!</f>
        <v>#REF!</v>
      </c>
      <c r="B60" s="419" t="str">
        <f t="shared" si="5"/>
        <v/>
      </c>
      <c r="C60" s="420"/>
      <c r="D60" s="320">
        <f t="shared" si="6"/>
        <v>0</v>
      </c>
      <c r="E60" s="321"/>
      <c r="F60" s="322"/>
      <c r="G60" s="335">
        <v>1</v>
      </c>
      <c r="H60" s="344"/>
      <c r="I60" s="345"/>
      <c r="J60" s="323" t="e">
        <f t="shared" si="4"/>
        <v>#REF!</v>
      </c>
      <c r="K60" s="334" t="e">
        <f>ROUND(+H60/CyP!#REF!*G60,4)</f>
        <v>#REF!</v>
      </c>
    </row>
    <row r="61" spans="1:11" ht="20.100000000000001" customHeight="1" thickBot="1" x14ac:dyDescent="0.25">
      <c r="A61" s="319" t="e">
        <f>CyP!#REF!</f>
        <v>#REF!</v>
      </c>
      <c r="B61" s="419" t="str">
        <f t="shared" si="5"/>
        <v/>
      </c>
      <c r="C61" s="420"/>
      <c r="D61" s="320">
        <f t="shared" si="6"/>
        <v>0</v>
      </c>
      <c r="E61" s="321"/>
      <c r="F61" s="322"/>
      <c r="G61" s="335">
        <v>1</v>
      </c>
      <c r="H61" s="344"/>
      <c r="I61" s="345"/>
      <c r="J61" s="323" t="e">
        <f t="shared" si="4"/>
        <v>#REF!</v>
      </c>
      <c r="K61" s="334" t="e">
        <f>ROUND(+H61/CyP!#REF!*G61,4)</f>
        <v>#REF!</v>
      </c>
    </row>
    <row r="62" spans="1:11" ht="20.100000000000001" customHeight="1" thickBot="1" x14ac:dyDescent="0.25">
      <c r="A62" s="319" t="e">
        <f>CyP!#REF!</f>
        <v>#REF!</v>
      </c>
      <c r="B62" s="419" t="str">
        <f t="shared" si="5"/>
        <v/>
      </c>
      <c r="C62" s="420"/>
      <c r="D62" s="320">
        <f t="shared" si="6"/>
        <v>0</v>
      </c>
      <c r="E62" s="321"/>
      <c r="F62" s="322"/>
      <c r="G62" s="335">
        <v>1</v>
      </c>
      <c r="H62" s="344"/>
      <c r="I62" s="345"/>
      <c r="J62" s="323" t="e">
        <f t="shared" si="4"/>
        <v>#REF!</v>
      </c>
      <c r="K62" s="334" t="e">
        <f>ROUND(+H62/CyP!#REF!*G62,4)</f>
        <v>#REF!</v>
      </c>
    </row>
    <row r="63" spans="1:11" ht="20.100000000000001" customHeight="1" thickBot="1" x14ac:dyDescent="0.25">
      <c r="A63" s="319" t="e">
        <f>CyP!#REF!</f>
        <v>#REF!</v>
      </c>
      <c r="B63" s="419" t="str">
        <f t="shared" si="5"/>
        <v/>
      </c>
      <c r="C63" s="420"/>
      <c r="D63" s="320">
        <f t="shared" si="6"/>
        <v>0</v>
      </c>
      <c r="E63" s="321"/>
      <c r="F63" s="322"/>
      <c r="G63" s="335">
        <v>1</v>
      </c>
      <c r="H63" s="344"/>
      <c r="I63" s="345"/>
      <c r="J63" s="323" t="e">
        <f t="shared" si="4"/>
        <v>#REF!</v>
      </c>
      <c r="K63" s="334" t="e">
        <f>ROUND(+H63/CyP!#REF!*G63,4)</f>
        <v>#REF!</v>
      </c>
    </row>
    <row r="64" spans="1:11" ht="20.100000000000001" customHeight="1" thickBot="1" x14ac:dyDescent="0.25">
      <c r="A64" s="319" t="e">
        <f>CyP!#REF!</f>
        <v>#REF!</v>
      </c>
      <c r="B64" s="419" t="str">
        <f t="shared" si="5"/>
        <v/>
      </c>
      <c r="C64" s="420"/>
      <c r="D64" s="320">
        <f t="shared" si="6"/>
        <v>0</v>
      </c>
      <c r="E64" s="321"/>
      <c r="F64" s="322"/>
      <c r="G64" s="335">
        <v>1</v>
      </c>
      <c r="H64" s="344"/>
      <c r="I64" s="345"/>
      <c r="J64" s="323" t="e">
        <f t="shared" si="4"/>
        <v>#REF!</v>
      </c>
      <c r="K64" s="334" t="e">
        <f>ROUND(+H64/CyP!#REF!*G64,4)</f>
        <v>#REF!</v>
      </c>
    </row>
    <row r="65" spans="1:11" ht="20.100000000000001" customHeight="1" thickBot="1" x14ac:dyDescent="0.25">
      <c r="A65" s="319" t="e">
        <f>CyP!#REF!</f>
        <v>#REF!</v>
      </c>
      <c r="B65" s="419" t="str">
        <f t="shared" si="5"/>
        <v/>
      </c>
      <c r="C65" s="420"/>
      <c r="D65" s="320">
        <f t="shared" si="6"/>
        <v>0</v>
      </c>
      <c r="E65" s="321"/>
      <c r="F65" s="322"/>
      <c r="G65" s="335">
        <v>1</v>
      </c>
      <c r="H65" s="344"/>
      <c r="I65" s="345"/>
      <c r="J65" s="323" t="e">
        <f t="shared" si="4"/>
        <v>#REF!</v>
      </c>
      <c r="K65" s="334" t="e">
        <f>ROUND(+H65/CyP!#REF!*G65,4)</f>
        <v>#REF!</v>
      </c>
    </row>
    <row r="66" spans="1:11" ht="20.100000000000001" customHeight="1" thickBot="1" x14ac:dyDescent="0.25">
      <c r="A66" s="319" t="e">
        <f>CyP!#REF!</f>
        <v>#REF!</v>
      </c>
      <c r="B66" s="419" t="str">
        <f t="shared" si="5"/>
        <v/>
      </c>
      <c r="C66" s="420"/>
      <c r="D66" s="320">
        <f t="shared" si="6"/>
        <v>0</v>
      </c>
      <c r="E66" s="321"/>
      <c r="F66" s="322"/>
      <c r="G66" s="335">
        <v>1</v>
      </c>
      <c r="H66" s="344"/>
      <c r="I66" s="345"/>
      <c r="J66" s="323" t="e">
        <f t="shared" si="4"/>
        <v>#REF!</v>
      </c>
      <c r="K66" s="334" t="e">
        <f>ROUND(+H66/CyP!#REF!*G66,4)</f>
        <v>#REF!</v>
      </c>
    </row>
    <row r="67" spans="1:11" ht="20.100000000000001" customHeight="1" thickBot="1" x14ac:dyDescent="0.25">
      <c r="A67" s="319" t="e">
        <f>CyP!#REF!</f>
        <v>#REF!</v>
      </c>
      <c r="B67" s="419" t="str">
        <f t="shared" si="5"/>
        <v/>
      </c>
      <c r="C67" s="420"/>
      <c r="D67" s="320">
        <f t="shared" si="6"/>
        <v>0</v>
      </c>
      <c r="E67" s="321"/>
      <c r="F67" s="322"/>
      <c r="G67" s="335">
        <v>1</v>
      </c>
      <c r="H67" s="344"/>
      <c r="I67" s="345"/>
      <c r="J67" s="323" t="e">
        <f t="shared" si="4"/>
        <v>#REF!</v>
      </c>
      <c r="K67" s="334" t="e">
        <f>ROUND(+H67/CyP!#REF!*G67,4)</f>
        <v>#REF!</v>
      </c>
    </row>
    <row r="68" spans="1:11" ht="20.100000000000001" customHeight="1" thickBot="1" x14ac:dyDescent="0.25">
      <c r="A68" s="319" t="e">
        <f>CyP!#REF!</f>
        <v>#REF!</v>
      </c>
      <c r="B68" s="419" t="str">
        <f t="shared" si="5"/>
        <v/>
      </c>
      <c r="C68" s="420"/>
      <c r="D68" s="320">
        <f t="shared" si="6"/>
        <v>0</v>
      </c>
      <c r="E68" s="321"/>
      <c r="F68" s="322"/>
      <c r="G68" s="335">
        <v>1</v>
      </c>
      <c r="H68" s="344"/>
      <c r="I68" s="345"/>
      <c r="J68" s="323" t="e">
        <f t="shared" si="4"/>
        <v>#REF!</v>
      </c>
      <c r="K68" s="334" t="e">
        <f>ROUND(+H68/CyP!#REF!*G68,4)</f>
        <v>#REF!</v>
      </c>
    </row>
    <row r="69" spans="1:11" ht="20.100000000000001" customHeight="1" thickBot="1" x14ac:dyDescent="0.25">
      <c r="A69" s="319" t="e">
        <f>CyP!#REF!</f>
        <v>#REF!</v>
      </c>
      <c r="B69" s="419" t="str">
        <f t="shared" si="5"/>
        <v/>
      </c>
      <c r="C69" s="420"/>
      <c r="D69" s="320">
        <f t="shared" si="6"/>
        <v>0</v>
      </c>
      <c r="E69" s="321"/>
      <c r="F69" s="322"/>
      <c r="G69" s="335">
        <v>1</v>
      </c>
      <c r="H69" s="344"/>
      <c r="I69" s="345"/>
      <c r="J69" s="323" t="e">
        <f t="shared" si="4"/>
        <v>#REF!</v>
      </c>
      <c r="K69" s="334" t="e">
        <f>ROUND(+H69/CyP!#REF!*G69,4)</f>
        <v>#REF!</v>
      </c>
    </row>
    <row r="70" spans="1:11" ht="20.100000000000001" customHeight="1" thickBot="1" x14ac:dyDescent="0.25">
      <c r="A70" s="319" t="e">
        <f>CyP!#REF!</f>
        <v>#REF!</v>
      </c>
      <c r="B70" s="419" t="str">
        <f t="shared" si="5"/>
        <v/>
      </c>
      <c r="C70" s="420"/>
      <c r="D70" s="320">
        <f t="shared" si="6"/>
        <v>0</v>
      </c>
      <c r="E70" s="321"/>
      <c r="F70" s="322"/>
      <c r="G70" s="335">
        <v>1</v>
      </c>
      <c r="H70" s="344"/>
      <c r="I70" s="345"/>
      <c r="J70" s="323" t="e">
        <f t="shared" si="4"/>
        <v>#REF!</v>
      </c>
      <c r="K70" s="334" t="e">
        <f>ROUND(+H70/CyP!#REF!*G70,4)</f>
        <v>#REF!</v>
      </c>
    </row>
    <row r="71" spans="1:11" ht="20.100000000000001" customHeight="1" thickBot="1" x14ac:dyDescent="0.25">
      <c r="A71" s="319" t="e">
        <f>CyP!#REF!</f>
        <v>#REF!</v>
      </c>
      <c r="B71" s="419" t="str">
        <f t="shared" si="5"/>
        <v/>
      </c>
      <c r="C71" s="420"/>
      <c r="D71" s="320">
        <f t="shared" si="6"/>
        <v>0</v>
      </c>
      <c r="E71" s="321"/>
      <c r="F71" s="322"/>
      <c r="G71" s="335">
        <v>1</v>
      </c>
      <c r="H71" s="344"/>
      <c r="I71" s="345"/>
      <c r="J71" s="323" t="e">
        <f t="shared" si="4"/>
        <v>#REF!</v>
      </c>
      <c r="K71" s="334" t="e">
        <f>ROUND(+H71/CyP!#REF!*G71,4)</f>
        <v>#REF!</v>
      </c>
    </row>
    <row r="72" spans="1:11" ht="20.100000000000001" customHeight="1" thickBot="1" x14ac:dyDescent="0.25">
      <c r="A72" s="319" t="e">
        <f>CyP!#REF!</f>
        <v>#REF!</v>
      </c>
      <c r="B72" s="419" t="str">
        <f t="shared" si="5"/>
        <v/>
      </c>
      <c r="C72" s="420"/>
      <c r="D72" s="320">
        <f t="shared" si="6"/>
        <v>0</v>
      </c>
      <c r="E72" s="321"/>
      <c r="F72" s="322"/>
      <c r="G72" s="335">
        <v>1</v>
      </c>
      <c r="H72" s="344"/>
      <c r="I72" s="345"/>
      <c r="J72" s="323" t="e">
        <f t="shared" si="4"/>
        <v>#REF!</v>
      </c>
      <c r="K72" s="334" t="e">
        <f>ROUND(+H72/CyP!#REF!*G72,4)</f>
        <v>#REF!</v>
      </c>
    </row>
    <row r="73" spans="1:11" ht="20.100000000000001" customHeight="1" thickBot="1" x14ac:dyDescent="0.25">
      <c r="A73" s="319" t="e">
        <f>CyP!#REF!</f>
        <v>#REF!</v>
      </c>
      <c r="B73" s="419" t="str">
        <f t="shared" si="5"/>
        <v/>
      </c>
      <c r="C73" s="420"/>
      <c r="D73" s="320">
        <f t="shared" si="6"/>
        <v>0</v>
      </c>
      <c r="E73" s="321"/>
      <c r="F73" s="322"/>
      <c r="G73" s="335">
        <v>1</v>
      </c>
      <c r="H73" s="344"/>
      <c r="I73" s="345"/>
      <c r="J73" s="323" t="e">
        <f t="shared" si="4"/>
        <v>#REF!</v>
      </c>
      <c r="K73" s="334" t="e">
        <f>ROUND(+H73/CyP!#REF!*G73,4)</f>
        <v>#REF!</v>
      </c>
    </row>
    <row r="74" spans="1:11" ht="20.100000000000001" customHeight="1" thickBot="1" x14ac:dyDescent="0.25">
      <c r="A74" s="319" t="e">
        <f>CyP!#REF!</f>
        <v>#REF!</v>
      </c>
      <c r="B74" s="419" t="str">
        <f t="shared" si="5"/>
        <v/>
      </c>
      <c r="C74" s="420"/>
      <c r="D74" s="320">
        <f t="shared" si="6"/>
        <v>0</v>
      </c>
      <c r="E74" s="321"/>
      <c r="F74" s="322"/>
      <c r="G74" s="335">
        <v>1</v>
      </c>
      <c r="H74" s="344"/>
      <c r="I74" s="345"/>
      <c r="J74" s="323" t="e">
        <f t="shared" si="4"/>
        <v>#REF!</v>
      </c>
      <c r="K74" s="334" t="e">
        <f>ROUND(+H74/CyP!#REF!*G74,4)</f>
        <v>#REF!</v>
      </c>
    </row>
    <row r="75" spans="1:11" ht="20.100000000000001" customHeight="1" thickBot="1" x14ac:dyDescent="0.25">
      <c r="A75" s="319" t="e">
        <f>CyP!#REF!</f>
        <v>#REF!</v>
      </c>
      <c r="B75" s="419" t="str">
        <f t="shared" si="5"/>
        <v/>
      </c>
      <c r="C75" s="420"/>
      <c r="D75" s="320">
        <f t="shared" si="6"/>
        <v>0</v>
      </c>
      <c r="E75" s="321"/>
      <c r="F75" s="322"/>
      <c r="G75" s="335">
        <v>1</v>
      </c>
      <c r="H75" s="344"/>
      <c r="I75" s="345"/>
      <c r="J75" s="323" t="e">
        <f t="shared" si="4"/>
        <v>#REF!</v>
      </c>
      <c r="K75" s="334" t="e">
        <f>ROUND(+H75/CyP!#REF!*G75,4)</f>
        <v>#REF!</v>
      </c>
    </row>
    <row r="76" spans="1:11" ht="20.100000000000001" customHeight="1" thickBot="1" x14ac:dyDescent="0.25">
      <c r="A76" s="319" t="e">
        <f>CyP!#REF!</f>
        <v>#REF!</v>
      </c>
      <c r="B76" s="419" t="str">
        <f t="shared" si="5"/>
        <v/>
      </c>
      <c r="C76" s="420"/>
      <c r="D76" s="320">
        <f t="shared" si="6"/>
        <v>0</v>
      </c>
      <c r="E76" s="321"/>
      <c r="F76" s="322"/>
      <c r="G76" s="335">
        <v>1</v>
      </c>
      <c r="H76" s="344"/>
      <c r="I76" s="345"/>
      <c r="J76" s="323" t="e">
        <f t="shared" si="4"/>
        <v>#REF!</v>
      </c>
      <c r="K76" s="334" t="e">
        <f>ROUND(+H76/CyP!#REF!*G76,4)</f>
        <v>#REF!</v>
      </c>
    </row>
    <row r="77" spans="1:11" ht="20.100000000000001" customHeight="1" thickBot="1" x14ac:dyDescent="0.25">
      <c r="A77" s="319" t="e">
        <f>CyP!#REF!</f>
        <v>#REF!</v>
      </c>
      <c r="B77" s="419" t="str">
        <f t="shared" si="5"/>
        <v/>
      </c>
      <c r="C77" s="420"/>
      <c r="D77" s="320">
        <f t="shared" si="6"/>
        <v>0</v>
      </c>
      <c r="E77" s="321"/>
      <c r="F77" s="322"/>
      <c r="G77" s="335">
        <v>1</v>
      </c>
      <c r="H77" s="344"/>
      <c r="I77" s="345"/>
      <c r="J77" s="323" t="e">
        <f t="shared" si="4"/>
        <v>#REF!</v>
      </c>
      <c r="K77" s="334" t="e">
        <f>ROUND(+H77/CyP!#REF!*G77,4)</f>
        <v>#REF!</v>
      </c>
    </row>
    <row r="78" spans="1:11" ht="20.100000000000001" customHeight="1" thickBot="1" x14ac:dyDescent="0.25">
      <c r="A78" s="319" t="e">
        <f>CyP!#REF!</f>
        <v>#REF!</v>
      </c>
      <c r="B78" s="419" t="str">
        <f t="shared" si="5"/>
        <v/>
      </c>
      <c r="C78" s="420"/>
      <c r="D78" s="320">
        <f t="shared" si="6"/>
        <v>0</v>
      </c>
      <c r="E78" s="321"/>
      <c r="F78" s="322"/>
      <c r="G78" s="335">
        <v>1</v>
      </c>
      <c r="H78" s="344"/>
      <c r="I78" s="345"/>
      <c r="J78" s="323" t="e">
        <f t="shared" ref="J78:J81" si="7">+K78-I78</f>
        <v>#REF!</v>
      </c>
      <c r="K78" s="334" t="e">
        <f>ROUND(+H78/CyP!#REF!*G78,4)</f>
        <v>#REF!</v>
      </c>
    </row>
    <row r="79" spans="1:11" ht="20.100000000000001" customHeight="1" thickBot="1" x14ac:dyDescent="0.25">
      <c r="A79" s="319" t="e">
        <f>CyP!#REF!</f>
        <v>#REF!</v>
      </c>
      <c r="B79" s="419" t="str">
        <f t="shared" si="5"/>
        <v/>
      </c>
      <c r="C79" s="420"/>
      <c r="D79" s="320">
        <f t="shared" si="6"/>
        <v>0</v>
      </c>
      <c r="E79" s="321"/>
      <c r="F79" s="322"/>
      <c r="G79" s="335">
        <v>1</v>
      </c>
      <c r="H79" s="344"/>
      <c r="I79" s="345"/>
      <c r="J79" s="323" t="e">
        <f t="shared" si="7"/>
        <v>#REF!</v>
      </c>
      <c r="K79" s="334" t="e">
        <f>ROUND(+H79/CyP!#REF!*G79,4)</f>
        <v>#REF!</v>
      </c>
    </row>
    <row r="80" spans="1:11" ht="20.100000000000001" customHeight="1" thickBot="1" x14ac:dyDescent="0.25">
      <c r="A80" s="319" t="e">
        <f>CyP!#REF!</f>
        <v>#REF!</v>
      </c>
      <c r="B80" s="419" t="str">
        <f t="shared" si="5"/>
        <v/>
      </c>
      <c r="C80" s="420"/>
      <c r="D80" s="320">
        <f t="shared" si="6"/>
        <v>0</v>
      </c>
      <c r="E80" s="321"/>
      <c r="F80" s="322"/>
      <c r="G80" s="335">
        <v>1</v>
      </c>
      <c r="H80" s="344"/>
      <c r="I80" s="345"/>
      <c r="J80" s="323" t="e">
        <f t="shared" si="7"/>
        <v>#REF!</v>
      </c>
      <c r="K80" s="334" t="e">
        <f>ROUND(+H80/CyP!#REF!*G80,4)</f>
        <v>#REF!</v>
      </c>
    </row>
    <row r="81" spans="1:11" ht="20.100000000000001" customHeight="1" thickBot="1" x14ac:dyDescent="0.25">
      <c r="A81" s="319" t="e">
        <f>CyP!#REF!</f>
        <v>#REF!</v>
      </c>
      <c r="B81" s="419" t="str">
        <f t="shared" si="5"/>
        <v/>
      </c>
      <c r="C81" s="420"/>
      <c r="D81" s="320">
        <f t="shared" si="6"/>
        <v>0</v>
      </c>
      <c r="E81" s="321"/>
      <c r="F81" s="322"/>
      <c r="G81" s="335">
        <v>1</v>
      </c>
      <c r="H81" s="344"/>
      <c r="I81" s="345"/>
      <c r="J81" s="323" t="e">
        <f t="shared" si="7"/>
        <v>#REF!</v>
      </c>
      <c r="K81" s="334" t="e">
        <f>ROUND(+H81/CyP!#REF!*G81,4)</f>
        <v>#REF!</v>
      </c>
    </row>
    <row r="82" spans="1:11" ht="20.100000000000001" customHeight="1" thickBot="1" x14ac:dyDescent="0.25">
      <c r="A82" s="319" t="e">
        <f>CyP!#REF!</f>
        <v>#REF!</v>
      </c>
      <c r="B82" s="419" t="str">
        <f t="shared" si="5"/>
        <v/>
      </c>
      <c r="C82" s="420"/>
      <c r="D82" s="320">
        <f t="shared" si="6"/>
        <v>0</v>
      </c>
      <c r="E82" s="321"/>
      <c r="F82" s="322"/>
      <c r="G82" s="335">
        <v>1</v>
      </c>
      <c r="H82" s="344"/>
      <c r="I82" s="345"/>
      <c r="J82" s="323" t="e">
        <f>+K82-I82</f>
        <v>#REF!</v>
      </c>
      <c r="K82" s="334" t="e">
        <f>ROUND(+H82/CyP!#REF!*G82,4)</f>
        <v>#REF!</v>
      </c>
    </row>
    <row r="83" spans="1:11" ht="20.100000000000001" customHeight="1" thickBot="1" x14ac:dyDescent="0.25">
      <c r="A83" s="319" t="e">
        <f>CyP!#REF!</f>
        <v>#REF!</v>
      </c>
      <c r="B83" s="419" t="str">
        <f t="shared" si="5"/>
        <v/>
      </c>
      <c r="C83" s="420"/>
      <c r="D83" s="320">
        <f t="shared" si="6"/>
        <v>0</v>
      </c>
      <c r="E83" s="321"/>
      <c r="F83" s="322"/>
      <c r="G83" s="335">
        <v>1</v>
      </c>
      <c r="H83" s="344"/>
      <c r="I83" s="345"/>
      <c r="J83" s="323" t="e">
        <f t="shared" ref="J83:J104" si="8">+K83-I83</f>
        <v>#REF!</v>
      </c>
      <c r="K83" s="334" t="e">
        <f>ROUND(+H83/CyP!#REF!*G83,4)</f>
        <v>#REF!</v>
      </c>
    </row>
    <row r="84" spans="1:11" ht="20.100000000000001" customHeight="1" thickBot="1" x14ac:dyDescent="0.25">
      <c r="A84" s="319" t="e">
        <f>CyP!#REF!</f>
        <v>#REF!</v>
      </c>
      <c r="B84" s="419" t="str">
        <f t="shared" si="5"/>
        <v/>
      </c>
      <c r="C84" s="420"/>
      <c r="D84" s="320">
        <f t="shared" si="6"/>
        <v>0</v>
      </c>
      <c r="E84" s="321"/>
      <c r="F84" s="322"/>
      <c r="G84" s="335">
        <v>1</v>
      </c>
      <c r="H84" s="344"/>
      <c r="I84" s="345"/>
      <c r="J84" s="323" t="e">
        <f t="shared" si="8"/>
        <v>#REF!</v>
      </c>
      <c r="K84" s="334" t="e">
        <f>ROUND(+H84/CyP!#REF!*G84,4)</f>
        <v>#REF!</v>
      </c>
    </row>
    <row r="85" spans="1:11" ht="20.100000000000001" customHeight="1" thickBot="1" x14ac:dyDescent="0.25">
      <c r="A85" s="319" t="e">
        <f>CyP!#REF!</f>
        <v>#REF!</v>
      </c>
      <c r="B85" s="419" t="str">
        <f t="shared" si="5"/>
        <v/>
      </c>
      <c r="C85" s="420"/>
      <c r="D85" s="320">
        <f t="shared" si="6"/>
        <v>0</v>
      </c>
      <c r="E85" s="321"/>
      <c r="F85" s="322"/>
      <c r="G85" s="335">
        <v>1</v>
      </c>
      <c r="H85" s="344"/>
      <c r="I85" s="345"/>
      <c r="J85" s="323" t="e">
        <f t="shared" si="8"/>
        <v>#REF!</v>
      </c>
      <c r="K85" s="334" t="e">
        <f>ROUND(+H85/CyP!#REF!*G85,4)</f>
        <v>#REF!</v>
      </c>
    </row>
    <row r="86" spans="1:11" ht="20.100000000000001" customHeight="1" thickBot="1" x14ac:dyDescent="0.25">
      <c r="A86" s="319" t="e">
        <f>CyP!#REF!</f>
        <v>#REF!</v>
      </c>
      <c r="B86" s="419" t="str">
        <f t="shared" si="5"/>
        <v/>
      </c>
      <c r="C86" s="420"/>
      <c r="D86" s="320">
        <f t="shared" si="6"/>
        <v>0</v>
      </c>
      <c r="E86" s="321"/>
      <c r="F86" s="322"/>
      <c r="G86" s="335">
        <v>1</v>
      </c>
      <c r="H86" s="344"/>
      <c r="I86" s="345"/>
      <c r="J86" s="323" t="e">
        <f t="shared" si="8"/>
        <v>#REF!</v>
      </c>
      <c r="K86" s="334" t="e">
        <f>ROUND(+H86/CyP!#REF!*G86,4)</f>
        <v>#REF!</v>
      </c>
    </row>
    <row r="87" spans="1:11" ht="20.100000000000001" customHeight="1" thickBot="1" x14ac:dyDescent="0.25">
      <c r="A87" s="319" t="e">
        <f>CyP!#REF!</f>
        <v>#REF!</v>
      </c>
      <c r="B87" s="419" t="str">
        <f t="shared" si="5"/>
        <v/>
      </c>
      <c r="C87" s="420"/>
      <c r="D87" s="320">
        <f t="shared" si="6"/>
        <v>0</v>
      </c>
      <c r="E87" s="321"/>
      <c r="F87" s="322"/>
      <c r="G87" s="335">
        <v>1</v>
      </c>
      <c r="H87" s="344"/>
      <c r="I87" s="345"/>
      <c r="J87" s="323" t="e">
        <f t="shared" si="8"/>
        <v>#REF!</v>
      </c>
      <c r="K87" s="334" t="e">
        <f>ROUND(+H87/CyP!#REF!*G87,4)</f>
        <v>#REF!</v>
      </c>
    </row>
    <row r="88" spans="1:11" ht="20.100000000000001" customHeight="1" thickBot="1" x14ac:dyDescent="0.25">
      <c r="A88" s="319" t="e">
        <f>CyP!#REF!</f>
        <v>#REF!</v>
      </c>
      <c r="B88" s="419" t="str">
        <f t="shared" si="5"/>
        <v/>
      </c>
      <c r="C88" s="420"/>
      <c r="D88" s="320">
        <f t="shared" si="6"/>
        <v>0</v>
      </c>
      <c r="E88" s="321"/>
      <c r="F88" s="322"/>
      <c r="G88" s="335">
        <v>1</v>
      </c>
      <c r="H88" s="344"/>
      <c r="I88" s="345"/>
      <c r="J88" s="323" t="e">
        <f t="shared" si="8"/>
        <v>#REF!</v>
      </c>
      <c r="K88" s="334" t="e">
        <f>ROUND(+H88/CyP!#REF!*G88,4)</f>
        <v>#REF!</v>
      </c>
    </row>
    <row r="89" spans="1:11" ht="20.100000000000001" customHeight="1" thickBot="1" x14ac:dyDescent="0.25">
      <c r="A89" s="319" t="e">
        <f>CyP!#REF!</f>
        <v>#REF!</v>
      </c>
      <c r="B89" s="419" t="str">
        <f t="shared" si="5"/>
        <v/>
      </c>
      <c r="C89" s="420"/>
      <c r="D89" s="320">
        <f t="shared" si="6"/>
        <v>0</v>
      </c>
      <c r="E89" s="321"/>
      <c r="F89" s="322"/>
      <c r="G89" s="335">
        <v>1</v>
      </c>
      <c r="H89" s="344"/>
      <c r="I89" s="345"/>
      <c r="J89" s="323" t="e">
        <f t="shared" si="8"/>
        <v>#REF!</v>
      </c>
      <c r="K89" s="334" t="e">
        <f>ROUND(+H89/CyP!#REF!*G89,4)</f>
        <v>#REF!</v>
      </c>
    </row>
    <row r="90" spans="1:11" ht="20.100000000000001" customHeight="1" thickBot="1" x14ac:dyDescent="0.25">
      <c r="A90" s="319" t="e">
        <f>CyP!#REF!</f>
        <v>#REF!</v>
      </c>
      <c r="B90" s="419" t="str">
        <f t="shared" si="5"/>
        <v/>
      </c>
      <c r="C90" s="420"/>
      <c r="D90" s="320">
        <f t="shared" si="6"/>
        <v>0</v>
      </c>
      <c r="E90" s="321"/>
      <c r="F90" s="322"/>
      <c r="G90" s="335">
        <v>1</v>
      </c>
      <c r="H90" s="344"/>
      <c r="I90" s="345"/>
      <c r="J90" s="323" t="e">
        <f t="shared" si="8"/>
        <v>#REF!</v>
      </c>
      <c r="K90" s="334" t="e">
        <f>ROUND(+H90/CyP!#REF!*G90,4)</f>
        <v>#REF!</v>
      </c>
    </row>
    <row r="91" spans="1:11" ht="20.100000000000001" customHeight="1" thickBot="1" x14ac:dyDescent="0.25">
      <c r="A91" s="319" t="e">
        <f>CyP!#REF!</f>
        <v>#REF!</v>
      </c>
      <c r="B91" s="419" t="str">
        <f t="shared" si="5"/>
        <v/>
      </c>
      <c r="C91" s="420"/>
      <c r="D91" s="320">
        <f t="shared" si="6"/>
        <v>0</v>
      </c>
      <c r="E91" s="321"/>
      <c r="F91" s="322"/>
      <c r="G91" s="335">
        <v>1</v>
      </c>
      <c r="H91" s="344"/>
      <c r="I91" s="345"/>
      <c r="J91" s="323" t="e">
        <f t="shared" si="8"/>
        <v>#REF!</v>
      </c>
      <c r="K91" s="334" t="e">
        <f>ROUND(+H91/CyP!#REF!*G91,4)</f>
        <v>#REF!</v>
      </c>
    </row>
    <row r="92" spans="1:11" ht="20.100000000000001" customHeight="1" thickBot="1" x14ac:dyDescent="0.25">
      <c r="A92" s="319" t="e">
        <f>CyP!#REF!</f>
        <v>#REF!</v>
      </c>
      <c r="B92" s="419" t="str">
        <f t="shared" si="5"/>
        <v/>
      </c>
      <c r="C92" s="420"/>
      <c r="D92" s="320">
        <f t="shared" si="6"/>
        <v>0</v>
      </c>
      <c r="E92" s="321"/>
      <c r="F92" s="322"/>
      <c r="G92" s="335">
        <v>1</v>
      </c>
      <c r="H92" s="344"/>
      <c r="I92" s="345"/>
      <c r="J92" s="323" t="e">
        <f t="shared" si="8"/>
        <v>#REF!</v>
      </c>
      <c r="K92" s="334" t="e">
        <f>ROUND(+H92/CyP!#REF!*G92,4)</f>
        <v>#REF!</v>
      </c>
    </row>
    <row r="93" spans="1:11" ht="20.100000000000001" customHeight="1" thickBot="1" x14ac:dyDescent="0.25">
      <c r="A93" s="319" t="e">
        <f>CyP!#REF!</f>
        <v>#REF!</v>
      </c>
      <c r="B93" s="419" t="str">
        <f t="shared" si="5"/>
        <v/>
      </c>
      <c r="C93" s="420"/>
      <c r="D93" s="320">
        <f t="shared" si="6"/>
        <v>0</v>
      </c>
      <c r="E93" s="321"/>
      <c r="F93" s="322"/>
      <c r="G93" s="335">
        <v>1</v>
      </c>
      <c r="H93" s="344"/>
      <c r="I93" s="345"/>
      <c r="J93" s="323" t="e">
        <f t="shared" si="8"/>
        <v>#REF!</v>
      </c>
      <c r="K93" s="334" t="e">
        <f>ROUND(+H93/CyP!#REF!*G93,4)</f>
        <v>#REF!</v>
      </c>
    </row>
    <row r="94" spans="1:11" ht="20.100000000000001" customHeight="1" thickBot="1" x14ac:dyDescent="0.25">
      <c r="A94" s="319" t="e">
        <f>CyP!#REF!</f>
        <v>#REF!</v>
      </c>
      <c r="B94" s="419" t="str">
        <f t="shared" si="5"/>
        <v/>
      </c>
      <c r="C94" s="420"/>
      <c r="D94" s="320">
        <f t="shared" si="6"/>
        <v>0</v>
      </c>
      <c r="E94" s="321"/>
      <c r="F94" s="322"/>
      <c r="G94" s="335">
        <v>1</v>
      </c>
      <c r="H94" s="344"/>
      <c r="I94" s="345"/>
      <c r="J94" s="323" t="e">
        <f t="shared" si="8"/>
        <v>#REF!</v>
      </c>
      <c r="K94" s="334" t="e">
        <f>ROUND(+H94/CyP!#REF!*G94,4)</f>
        <v>#REF!</v>
      </c>
    </row>
    <row r="95" spans="1:11" ht="20.100000000000001" customHeight="1" thickBot="1" x14ac:dyDescent="0.25">
      <c r="A95" s="319" t="e">
        <f>CyP!#REF!</f>
        <v>#REF!</v>
      </c>
      <c r="B95" s="419" t="str">
        <f t="shared" si="5"/>
        <v/>
      </c>
      <c r="C95" s="420"/>
      <c r="D95" s="320">
        <f t="shared" si="6"/>
        <v>0</v>
      </c>
      <c r="E95" s="321"/>
      <c r="F95" s="322"/>
      <c r="G95" s="335">
        <v>1</v>
      </c>
      <c r="H95" s="344"/>
      <c r="I95" s="345"/>
      <c r="J95" s="323" t="e">
        <f t="shared" si="8"/>
        <v>#REF!</v>
      </c>
      <c r="K95" s="334" t="e">
        <f>ROUND(+H95/CyP!#REF!*G95,4)</f>
        <v>#REF!</v>
      </c>
    </row>
    <row r="96" spans="1:11" ht="20.100000000000001" customHeight="1" thickBot="1" x14ac:dyDescent="0.25">
      <c r="A96" s="319" t="e">
        <f>CyP!#REF!</f>
        <v>#REF!</v>
      </c>
      <c r="B96" s="419" t="str">
        <f t="shared" si="5"/>
        <v/>
      </c>
      <c r="C96" s="420"/>
      <c r="D96" s="320">
        <f t="shared" si="6"/>
        <v>0</v>
      </c>
      <c r="E96" s="321"/>
      <c r="F96" s="322"/>
      <c r="G96" s="335">
        <v>1</v>
      </c>
      <c r="H96" s="344"/>
      <c r="I96" s="345"/>
      <c r="J96" s="323" t="e">
        <f t="shared" si="8"/>
        <v>#REF!</v>
      </c>
      <c r="K96" s="334" t="e">
        <f>ROUND(+H96/CyP!#REF!*G96,4)</f>
        <v>#REF!</v>
      </c>
    </row>
    <row r="97" spans="1:11" ht="20.100000000000001" customHeight="1" thickBot="1" x14ac:dyDescent="0.25">
      <c r="A97" s="319" t="e">
        <f>CyP!#REF!</f>
        <v>#REF!</v>
      </c>
      <c r="B97" s="419" t="str">
        <f t="shared" si="5"/>
        <v/>
      </c>
      <c r="C97" s="420"/>
      <c r="D97" s="320">
        <f t="shared" si="6"/>
        <v>0</v>
      </c>
      <c r="E97" s="321"/>
      <c r="F97" s="322"/>
      <c r="G97" s="335">
        <v>1</v>
      </c>
      <c r="H97" s="344"/>
      <c r="I97" s="345"/>
      <c r="J97" s="323" t="e">
        <f t="shared" si="8"/>
        <v>#REF!</v>
      </c>
      <c r="K97" s="334" t="e">
        <f>ROUND(+H97/CyP!#REF!*G97,4)</f>
        <v>#REF!</v>
      </c>
    </row>
    <row r="98" spans="1:11" ht="20.100000000000001" customHeight="1" thickBot="1" x14ac:dyDescent="0.25">
      <c r="A98" s="319" t="e">
        <f>CyP!#REF!</f>
        <v>#REF!</v>
      </c>
      <c r="B98" s="419" t="str">
        <f t="shared" si="5"/>
        <v/>
      </c>
      <c r="C98" s="420"/>
      <c r="D98" s="320">
        <f t="shared" si="6"/>
        <v>0</v>
      </c>
      <c r="E98" s="321"/>
      <c r="F98" s="322"/>
      <c r="G98" s="335">
        <v>1</v>
      </c>
      <c r="H98" s="344"/>
      <c r="I98" s="345"/>
      <c r="J98" s="323" t="e">
        <f t="shared" si="8"/>
        <v>#REF!</v>
      </c>
      <c r="K98" s="334" t="e">
        <f>ROUND(+H98/CyP!#REF!*G98,4)</f>
        <v>#REF!</v>
      </c>
    </row>
    <row r="99" spans="1:11" ht="20.100000000000001" customHeight="1" thickBot="1" x14ac:dyDescent="0.25">
      <c r="A99" s="319" t="e">
        <f>CyP!#REF!</f>
        <v>#REF!</v>
      </c>
      <c r="B99" s="419" t="str">
        <f t="shared" si="5"/>
        <v/>
      </c>
      <c r="C99" s="420"/>
      <c r="D99" s="320">
        <f t="shared" si="6"/>
        <v>0</v>
      </c>
      <c r="E99" s="321"/>
      <c r="F99" s="322"/>
      <c r="G99" s="335">
        <v>1</v>
      </c>
      <c r="H99" s="344"/>
      <c r="I99" s="345"/>
      <c r="J99" s="323" t="e">
        <f t="shared" si="8"/>
        <v>#REF!</v>
      </c>
      <c r="K99" s="334" t="e">
        <f>ROUND(+H99/CyP!#REF!*G99,4)</f>
        <v>#REF!</v>
      </c>
    </row>
    <row r="100" spans="1:11" ht="20.100000000000001" customHeight="1" thickBot="1" x14ac:dyDescent="0.25">
      <c r="A100" s="319" t="e">
        <f>CyP!#REF!</f>
        <v>#REF!</v>
      </c>
      <c r="B100" s="419" t="str">
        <f t="shared" si="5"/>
        <v/>
      </c>
      <c r="C100" s="420"/>
      <c r="D100" s="320">
        <f t="shared" si="6"/>
        <v>0</v>
      </c>
      <c r="E100" s="321"/>
      <c r="F100" s="322"/>
      <c r="G100" s="335">
        <v>1</v>
      </c>
      <c r="H100" s="344"/>
      <c r="I100" s="345"/>
      <c r="J100" s="323" t="e">
        <f t="shared" si="8"/>
        <v>#REF!</v>
      </c>
      <c r="K100" s="334" t="e">
        <f>ROUND(+H100/CyP!#REF!*G100,4)</f>
        <v>#REF!</v>
      </c>
    </row>
    <row r="101" spans="1:11" ht="20.100000000000001" customHeight="1" thickBot="1" x14ac:dyDescent="0.25">
      <c r="A101" s="319" t="e">
        <f>CyP!#REF!</f>
        <v>#REF!</v>
      </c>
      <c r="B101" s="419" t="str">
        <f t="shared" ref="B101:B127" si="9">IFERROR(VLOOKUP(A101,Tabla_CyP,2,FALSE),"")</f>
        <v/>
      </c>
      <c r="C101" s="420"/>
      <c r="D101" s="320">
        <f t="shared" ref="D101:D127" si="10">IFERROR(VLOOKUP(A101,Tabla_CyP,9,FALSE),0)</f>
        <v>0</v>
      </c>
      <c r="E101" s="321"/>
      <c r="F101" s="322"/>
      <c r="G101" s="335">
        <v>1</v>
      </c>
      <c r="H101" s="344"/>
      <c r="I101" s="345"/>
      <c r="J101" s="323" t="e">
        <f t="shared" si="8"/>
        <v>#REF!</v>
      </c>
      <c r="K101" s="334" t="e">
        <f>ROUND(+H101/CyP!#REF!*G101,4)</f>
        <v>#REF!</v>
      </c>
    </row>
    <row r="102" spans="1:11" ht="20.100000000000001" customHeight="1" thickBot="1" x14ac:dyDescent="0.25">
      <c r="A102" s="319" t="e">
        <f>CyP!#REF!</f>
        <v>#REF!</v>
      </c>
      <c r="B102" s="419" t="str">
        <f t="shared" si="9"/>
        <v/>
      </c>
      <c r="C102" s="420"/>
      <c r="D102" s="320">
        <f t="shared" si="10"/>
        <v>0</v>
      </c>
      <c r="E102" s="321"/>
      <c r="F102" s="322"/>
      <c r="G102" s="335">
        <v>1</v>
      </c>
      <c r="H102" s="344"/>
      <c r="I102" s="345"/>
      <c r="J102" s="323" t="e">
        <f t="shared" si="8"/>
        <v>#REF!</v>
      </c>
      <c r="K102" s="334" t="e">
        <f>ROUND(+H102/CyP!#REF!*G102,4)</f>
        <v>#REF!</v>
      </c>
    </row>
    <row r="103" spans="1:11" ht="20.100000000000001" customHeight="1" thickBot="1" x14ac:dyDescent="0.25">
      <c r="A103" s="319" t="e">
        <f>CyP!#REF!</f>
        <v>#REF!</v>
      </c>
      <c r="B103" s="419" t="str">
        <f t="shared" si="9"/>
        <v/>
      </c>
      <c r="C103" s="420"/>
      <c r="D103" s="320">
        <f t="shared" si="10"/>
        <v>0</v>
      </c>
      <c r="E103" s="321"/>
      <c r="F103" s="322"/>
      <c r="G103" s="335">
        <v>1</v>
      </c>
      <c r="H103" s="344"/>
      <c r="I103" s="345"/>
      <c r="J103" s="323" t="e">
        <f t="shared" si="8"/>
        <v>#REF!</v>
      </c>
      <c r="K103" s="334" t="e">
        <f>ROUND(+H103/CyP!#REF!*G103,4)</f>
        <v>#REF!</v>
      </c>
    </row>
    <row r="104" spans="1:11" ht="20.100000000000001" customHeight="1" thickBot="1" x14ac:dyDescent="0.25">
      <c r="A104" s="319" t="e">
        <f>CyP!#REF!</f>
        <v>#REF!</v>
      </c>
      <c r="B104" s="419" t="str">
        <f t="shared" si="9"/>
        <v/>
      </c>
      <c r="C104" s="420"/>
      <c r="D104" s="320">
        <f t="shared" si="10"/>
        <v>0</v>
      </c>
      <c r="E104" s="321"/>
      <c r="F104" s="322"/>
      <c r="G104" s="335">
        <v>1</v>
      </c>
      <c r="H104" s="344"/>
      <c r="I104" s="345"/>
      <c r="J104" s="323" t="e">
        <f t="shared" si="8"/>
        <v>#REF!</v>
      </c>
      <c r="K104" s="334" t="e">
        <f>ROUND(+H104/CyP!#REF!*G104,4)</f>
        <v>#REF!</v>
      </c>
    </row>
    <row r="105" spans="1:11" ht="20.100000000000001" customHeight="1" thickBot="1" x14ac:dyDescent="0.25">
      <c r="A105" s="319" t="e">
        <f>CyP!#REF!</f>
        <v>#REF!</v>
      </c>
      <c r="B105" s="419" t="str">
        <f t="shared" si="9"/>
        <v/>
      </c>
      <c r="C105" s="420"/>
      <c r="D105" s="320">
        <f t="shared" si="10"/>
        <v>0</v>
      </c>
      <c r="E105" s="321"/>
      <c r="F105" s="322"/>
      <c r="G105" s="335">
        <v>1</v>
      </c>
      <c r="H105" s="344"/>
      <c r="I105" s="345"/>
      <c r="J105" s="323" t="e">
        <f>+K105-I105</f>
        <v>#REF!</v>
      </c>
      <c r="K105" s="334" t="e">
        <f>ROUND(+H105/CyP!#REF!*G105,4)</f>
        <v>#REF!</v>
      </c>
    </row>
    <row r="106" spans="1:11" ht="20.100000000000001" customHeight="1" thickBot="1" x14ac:dyDescent="0.25">
      <c r="A106" s="319" t="e">
        <f>CyP!#REF!</f>
        <v>#REF!</v>
      </c>
      <c r="B106" s="419" t="str">
        <f t="shared" si="9"/>
        <v/>
      </c>
      <c r="C106" s="420"/>
      <c r="D106" s="320">
        <f t="shared" si="10"/>
        <v>0</v>
      </c>
      <c r="E106" s="321"/>
      <c r="F106" s="322"/>
      <c r="G106" s="335">
        <v>1</v>
      </c>
      <c r="H106" s="344"/>
      <c r="I106" s="345"/>
      <c r="J106" s="323" t="e">
        <f t="shared" ref="J106:J169" si="11">+K106-I106</f>
        <v>#REF!</v>
      </c>
      <c r="K106" s="334" t="e">
        <f>ROUND(+H106/CyP!#REF!*G106,4)</f>
        <v>#REF!</v>
      </c>
    </row>
    <row r="107" spans="1:11" ht="20.100000000000001" customHeight="1" thickBot="1" x14ac:dyDescent="0.25">
      <c r="A107" s="319" t="e">
        <f>CyP!#REF!</f>
        <v>#REF!</v>
      </c>
      <c r="B107" s="419" t="str">
        <f t="shared" si="9"/>
        <v/>
      </c>
      <c r="C107" s="420"/>
      <c r="D107" s="320">
        <f t="shared" si="10"/>
        <v>0</v>
      </c>
      <c r="E107" s="321"/>
      <c r="F107" s="322"/>
      <c r="G107" s="335">
        <v>1</v>
      </c>
      <c r="H107" s="344"/>
      <c r="I107" s="345"/>
      <c r="J107" s="323" t="e">
        <f t="shared" si="11"/>
        <v>#REF!</v>
      </c>
      <c r="K107" s="334" t="e">
        <f>ROUND(+H107/CyP!#REF!*G107,4)</f>
        <v>#REF!</v>
      </c>
    </row>
    <row r="108" spans="1:11" ht="20.100000000000001" customHeight="1" thickBot="1" x14ac:dyDescent="0.25">
      <c r="A108" s="319" t="e">
        <f>CyP!#REF!</f>
        <v>#REF!</v>
      </c>
      <c r="B108" s="419" t="str">
        <f t="shared" si="9"/>
        <v/>
      </c>
      <c r="C108" s="420"/>
      <c r="D108" s="320">
        <f t="shared" si="10"/>
        <v>0</v>
      </c>
      <c r="E108" s="321"/>
      <c r="F108" s="322"/>
      <c r="G108" s="335">
        <v>1</v>
      </c>
      <c r="H108" s="344"/>
      <c r="I108" s="345"/>
      <c r="J108" s="323" t="e">
        <f t="shared" si="11"/>
        <v>#REF!</v>
      </c>
      <c r="K108" s="334" t="e">
        <f>ROUND(+H108/CyP!#REF!*G108,4)</f>
        <v>#REF!</v>
      </c>
    </row>
    <row r="109" spans="1:11" ht="20.100000000000001" customHeight="1" thickBot="1" x14ac:dyDescent="0.25">
      <c r="A109" s="319" t="e">
        <f>CyP!#REF!</f>
        <v>#REF!</v>
      </c>
      <c r="B109" s="419" t="str">
        <f t="shared" si="9"/>
        <v/>
      </c>
      <c r="C109" s="420"/>
      <c r="D109" s="320">
        <f t="shared" si="10"/>
        <v>0</v>
      </c>
      <c r="E109" s="321"/>
      <c r="F109" s="322"/>
      <c r="G109" s="335">
        <v>1</v>
      </c>
      <c r="H109" s="344"/>
      <c r="I109" s="345"/>
      <c r="J109" s="323" t="e">
        <f t="shared" si="11"/>
        <v>#REF!</v>
      </c>
      <c r="K109" s="334" t="e">
        <f>ROUND(+H109/CyP!#REF!*G109,4)</f>
        <v>#REF!</v>
      </c>
    </row>
    <row r="110" spans="1:11" ht="20.100000000000001" customHeight="1" thickBot="1" x14ac:dyDescent="0.25">
      <c r="A110" s="319" t="e">
        <f>CyP!#REF!</f>
        <v>#REF!</v>
      </c>
      <c r="B110" s="419" t="str">
        <f t="shared" si="9"/>
        <v/>
      </c>
      <c r="C110" s="420"/>
      <c r="D110" s="320">
        <f t="shared" si="10"/>
        <v>0</v>
      </c>
      <c r="E110" s="321"/>
      <c r="F110" s="322"/>
      <c r="G110" s="335">
        <v>1</v>
      </c>
      <c r="H110" s="344"/>
      <c r="I110" s="345"/>
      <c r="J110" s="323" t="e">
        <f t="shared" si="11"/>
        <v>#REF!</v>
      </c>
      <c r="K110" s="334" t="e">
        <f>ROUND(+H110/CyP!#REF!*G110,4)</f>
        <v>#REF!</v>
      </c>
    </row>
    <row r="111" spans="1:11" ht="20.100000000000001" customHeight="1" thickBot="1" x14ac:dyDescent="0.25">
      <c r="A111" s="319" t="e">
        <f>CyP!#REF!</f>
        <v>#REF!</v>
      </c>
      <c r="B111" s="419" t="str">
        <f t="shared" si="9"/>
        <v/>
      </c>
      <c r="C111" s="420"/>
      <c r="D111" s="320">
        <f t="shared" si="10"/>
        <v>0</v>
      </c>
      <c r="E111" s="321"/>
      <c r="F111" s="322"/>
      <c r="G111" s="335">
        <v>1</v>
      </c>
      <c r="H111" s="344"/>
      <c r="I111" s="345"/>
      <c r="J111" s="323" t="e">
        <f t="shared" si="11"/>
        <v>#REF!</v>
      </c>
      <c r="K111" s="334" t="e">
        <f>ROUND(+H111/CyP!#REF!*G111,4)</f>
        <v>#REF!</v>
      </c>
    </row>
    <row r="112" spans="1:11" ht="20.100000000000001" customHeight="1" thickBot="1" x14ac:dyDescent="0.25">
      <c r="A112" s="319" t="e">
        <f>CyP!#REF!</f>
        <v>#REF!</v>
      </c>
      <c r="B112" s="419" t="str">
        <f t="shared" si="9"/>
        <v/>
      </c>
      <c r="C112" s="420"/>
      <c r="D112" s="320">
        <f t="shared" si="10"/>
        <v>0</v>
      </c>
      <c r="E112" s="321"/>
      <c r="F112" s="322"/>
      <c r="G112" s="335">
        <v>1</v>
      </c>
      <c r="H112" s="344"/>
      <c r="I112" s="345"/>
      <c r="J112" s="323" t="e">
        <f t="shared" si="11"/>
        <v>#REF!</v>
      </c>
      <c r="K112" s="334" t="e">
        <f>ROUND(+H112/CyP!#REF!*G112,4)</f>
        <v>#REF!</v>
      </c>
    </row>
    <row r="113" spans="1:11" ht="20.100000000000001" customHeight="1" thickBot="1" x14ac:dyDescent="0.25">
      <c r="A113" s="319" t="e">
        <f>CyP!#REF!</f>
        <v>#REF!</v>
      </c>
      <c r="B113" s="419" t="str">
        <f t="shared" si="9"/>
        <v/>
      </c>
      <c r="C113" s="420"/>
      <c r="D113" s="320">
        <f t="shared" si="10"/>
        <v>0</v>
      </c>
      <c r="E113" s="321"/>
      <c r="F113" s="322"/>
      <c r="G113" s="335">
        <v>1</v>
      </c>
      <c r="H113" s="344"/>
      <c r="I113" s="345"/>
      <c r="J113" s="323" t="e">
        <f t="shared" si="11"/>
        <v>#REF!</v>
      </c>
      <c r="K113" s="334" t="e">
        <f>ROUND(+H113/CyP!#REF!*G113,4)</f>
        <v>#REF!</v>
      </c>
    </row>
    <row r="114" spans="1:11" ht="20.100000000000001" customHeight="1" thickBot="1" x14ac:dyDescent="0.25">
      <c r="A114" s="319" t="e">
        <f>CyP!#REF!</f>
        <v>#REF!</v>
      </c>
      <c r="B114" s="419" t="str">
        <f t="shared" si="9"/>
        <v/>
      </c>
      <c r="C114" s="420"/>
      <c r="D114" s="320">
        <f t="shared" si="10"/>
        <v>0</v>
      </c>
      <c r="E114" s="321"/>
      <c r="F114" s="322"/>
      <c r="G114" s="335">
        <v>1</v>
      </c>
      <c r="H114" s="344"/>
      <c r="I114" s="345"/>
      <c r="J114" s="323" t="e">
        <f t="shared" si="11"/>
        <v>#REF!</v>
      </c>
      <c r="K114" s="334" t="e">
        <f>ROUND(+H114/CyP!#REF!*G114,4)</f>
        <v>#REF!</v>
      </c>
    </row>
    <row r="115" spans="1:11" ht="20.100000000000001" customHeight="1" thickBot="1" x14ac:dyDescent="0.25">
      <c r="A115" s="319" t="e">
        <f>CyP!#REF!</f>
        <v>#REF!</v>
      </c>
      <c r="B115" s="419" t="str">
        <f t="shared" si="9"/>
        <v/>
      </c>
      <c r="C115" s="420"/>
      <c r="D115" s="320">
        <f t="shared" si="10"/>
        <v>0</v>
      </c>
      <c r="E115" s="321"/>
      <c r="F115" s="322"/>
      <c r="G115" s="335">
        <v>1</v>
      </c>
      <c r="H115" s="344"/>
      <c r="I115" s="345"/>
      <c r="J115" s="323" t="e">
        <f t="shared" si="11"/>
        <v>#REF!</v>
      </c>
      <c r="K115" s="334" t="e">
        <f>ROUND(+H115/CyP!#REF!*G115,4)</f>
        <v>#REF!</v>
      </c>
    </row>
    <row r="116" spans="1:11" ht="20.100000000000001" customHeight="1" thickBot="1" x14ac:dyDescent="0.25">
      <c r="A116" s="319" t="e">
        <f>CyP!#REF!</f>
        <v>#REF!</v>
      </c>
      <c r="B116" s="419" t="str">
        <f t="shared" si="9"/>
        <v/>
      </c>
      <c r="C116" s="420"/>
      <c r="D116" s="320">
        <f t="shared" si="10"/>
        <v>0</v>
      </c>
      <c r="E116" s="321"/>
      <c r="F116" s="322"/>
      <c r="G116" s="335">
        <v>1</v>
      </c>
      <c r="H116" s="344"/>
      <c r="I116" s="345"/>
      <c r="J116" s="323" t="e">
        <f t="shared" si="11"/>
        <v>#REF!</v>
      </c>
      <c r="K116" s="334" t="e">
        <f>ROUND(+H116/CyP!#REF!*G116,4)</f>
        <v>#REF!</v>
      </c>
    </row>
    <row r="117" spans="1:11" ht="20.100000000000001" customHeight="1" thickBot="1" x14ac:dyDescent="0.25">
      <c r="A117" s="319" t="e">
        <f>CyP!#REF!</f>
        <v>#REF!</v>
      </c>
      <c r="B117" s="419" t="str">
        <f t="shared" si="9"/>
        <v/>
      </c>
      <c r="C117" s="420"/>
      <c r="D117" s="320">
        <f t="shared" si="10"/>
        <v>0</v>
      </c>
      <c r="E117" s="321"/>
      <c r="F117" s="322"/>
      <c r="G117" s="335">
        <v>1</v>
      </c>
      <c r="H117" s="344"/>
      <c r="I117" s="345"/>
      <c r="J117" s="323" t="e">
        <f t="shared" si="11"/>
        <v>#REF!</v>
      </c>
      <c r="K117" s="334" t="e">
        <f>ROUND(+H117/CyP!#REF!*G117,4)</f>
        <v>#REF!</v>
      </c>
    </row>
    <row r="118" spans="1:11" ht="20.100000000000001" customHeight="1" thickBot="1" x14ac:dyDescent="0.25">
      <c r="A118" s="319" t="e">
        <f>CyP!#REF!</f>
        <v>#REF!</v>
      </c>
      <c r="B118" s="419" t="str">
        <f t="shared" si="9"/>
        <v/>
      </c>
      <c r="C118" s="420"/>
      <c r="D118" s="320">
        <f t="shared" si="10"/>
        <v>0</v>
      </c>
      <c r="E118" s="321"/>
      <c r="F118" s="322"/>
      <c r="G118" s="335">
        <v>1</v>
      </c>
      <c r="H118" s="344"/>
      <c r="I118" s="345"/>
      <c r="J118" s="323" t="e">
        <f t="shared" si="11"/>
        <v>#REF!</v>
      </c>
      <c r="K118" s="334" t="e">
        <f>ROUND(+H118/CyP!#REF!*G118,4)</f>
        <v>#REF!</v>
      </c>
    </row>
    <row r="119" spans="1:11" ht="20.100000000000001" customHeight="1" thickBot="1" x14ac:dyDescent="0.25">
      <c r="A119" s="319" t="e">
        <f>CyP!#REF!</f>
        <v>#REF!</v>
      </c>
      <c r="B119" s="419" t="str">
        <f t="shared" si="9"/>
        <v/>
      </c>
      <c r="C119" s="420"/>
      <c r="D119" s="320">
        <f t="shared" si="10"/>
        <v>0</v>
      </c>
      <c r="E119" s="321"/>
      <c r="F119" s="322"/>
      <c r="G119" s="335">
        <v>1</v>
      </c>
      <c r="H119" s="344"/>
      <c r="I119" s="345"/>
      <c r="J119" s="323" t="e">
        <f t="shared" si="11"/>
        <v>#REF!</v>
      </c>
      <c r="K119" s="334" t="e">
        <f>ROUND(+H119/CyP!#REF!*G119,4)</f>
        <v>#REF!</v>
      </c>
    </row>
    <row r="120" spans="1:11" ht="20.100000000000001" customHeight="1" thickBot="1" x14ac:dyDescent="0.25">
      <c r="A120" s="319" t="e">
        <f>CyP!#REF!</f>
        <v>#REF!</v>
      </c>
      <c r="B120" s="419" t="str">
        <f t="shared" si="9"/>
        <v/>
      </c>
      <c r="C120" s="420"/>
      <c r="D120" s="320">
        <f t="shared" si="10"/>
        <v>0</v>
      </c>
      <c r="E120" s="321"/>
      <c r="F120" s="322"/>
      <c r="G120" s="335">
        <v>1</v>
      </c>
      <c r="H120" s="344"/>
      <c r="I120" s="345"/>
      <c r="J120" s="323" t="e">
        <f t="shared" si="11"/>
        <v>#REF!</v>
      </c>
      <c r="K120" s="334" t="e">
        <f>ROUND(+H120/CyP!#REF!*G120,4)</f>
        <v>#REF!</v>
      </c>
    </row>
    <row r="121" spans="1:11" ht="20.100000000000001" customHeight="1" thickBot="1" x14ac:dyDescent="0.25">
      <c r="A121" s="319" t="e">
        <f>CyP!#REF!</f>
        <v>#REF!</v>
      </c>
      <c r="B121" s="419" t="str">
        <f t="shared" si="9"/>
        <v/>
      </c>
      <c r="C121" s="420"/>
      <c r="D121" s="320">
        <f t="shared" si="10"/>
        <v>0</v>
      </c>
      <c r="E121" s="321"/>
      <c r="F121" s="322"/>
      <c r="G121" s="335">
        <v>1</v>
      </c>
      <c r="H121" s="344"/>
      <c r="I121" s="345"/>
      <c r="J121" s="323" t="e">
        <f t="shared" si="11"/>
        <v>#REF!</v>
      </c>
      <c r="K121" s="334" t="e">
        <f>ROUND(+H121/CyP!#REF!*G121,4)</f>
        <v>#REF!</v>
      </c>
    </row>
    <row r="122" spans="1:11" ht="20.100000000000001" customHeight="1" thickBot="1" x14ac:dyDescent="0.25">
      <c r="A122" s="319" t="e">
        <f>CyP!#REF!</f>
        <v>#REF!</v>
      </c>
      <c r="B122" s="419" t="str">
        <f t="shared" si="9"/>
        <v/>
      </c>
      <c r="C122" s="420"/>
      <c r="D122" s="320">
        <f t="shared" si="10"/>
        <v>0</v>
      </c>
      <c r="E122" s="321"/>
      <c r="F122" s="322"/>
      <c r="G122" s="335">
        <v>1</v>
      </c>
      <c r="H122" s="344"/>
      <c r="I122" s="345"/>
      <c r="J122" s="323" t="e">
        <f t="shared" si="11"/>
        <v>#REF!</v>
      </c>
      <c r="K122" s="334" t="e">
        <f>ROUND(+H122/CyP!#REF!*G122,4)</f>
        <v>#REF!</v>
      </c>
    </row>
    <row r="123" spans="1:11" ht="20.100000000000001" customHeight="1" thickBot="1" x14ac:dyDescent="0.25">
      <c r="A123" s="319" t="e">
        <f>CyP!#REF!</f>
        <v>#REF!</v>
      </c>
      <c r="B123" s="419" t="str">
        <f t="shared" si="9"/>
        <v/>
      </c>
      <c r="C123" s="420"/>
      <c r="D123" s="320">
        <f t="shared" si="10"/>
        <v>0</v>
      </c>
      <c r="E123" s="321"/>
      <c r="F123" s="322"/>
      <c r="G123" s="335">
        <v>1</v>
      </c>
      <c r="H123" s="344"/>
      <c r="I123" s="345"/>
      <c r="J123" s="323" t="e">
        <f t="shared" si="11"/>
        <v>#REF!</v>
      </c>
      <c r="K123" s="334" t="e">
        <f>ROUND(+H123/CyP!#REF!*G123,4)</f>
        <v>#REF!</v>
      </c>
    </row>
    <row r="124" spans="1:11" ht="20.100000000000001" customHeight="1" thickBot="1" x14ac:dyDescent="0.25">
      <c r="A124" s="319" t="e">
        <f>CyP!#REF!</f>
        <v>#REF!</v>
      </c>
      <c r="B124" s="419" t="str">
        <f t="shared" si="9"/>
        <v/>
      </c>
      <c r="C124" s="420"/>
      <c r="D124" s="320">
        <f t="shared" si="10"/>
        <v>0</v>
      </c>
      <c r="E124" s="321"/>
      <c r="F124" s="322"/>
      <c r="G124" s="335">
        <v>1</v>
      </c>
      <c r="H124" s="344"/>
      <c r="I124" s="345"/>
      <c r="J124" s="323" t="e">
        <f t="shared" si="11"/>
        <v>#REF!</v>
      </c>
      <c r="K124" s="334" t="e">
        <f>ROUND(+H124/CyP!#REF!*G124,4)</f>
        <v>#REF!</v>
      </c>
    </row>
    <row r="125" spans="1:11" ht="20.100000000000001" customHeight="1" thickBot="1" x14ac:dyDescent="0.25">
      <c r="A125" s="319" t="e">
        <f>CyP!#REF!</f>
        <v>#REF!</v>
      </c>
      <c r="B125" s="419" t="str">
        <f t="shared" si="9"/>
        <v/>
      </c>
      <c r="C125" s="420"/>
      <c r="D125" s="320">
        <f t="shared" si="10"/>
        <v>0</v>
      </c>
      <c r="E125" s="321"/>
      <c r="F125" s="322"/>
      <c r="G125" s="335">
        <v>1</v>
      </c>
      <c r="H125" s="344"/>
      <c r="I125" s="345"/>
      <c r="J125" s="323" t="e">
        <f t="shared" si="11"/>
        <v>#REF!</v>
      </c>
      <c r="K125" s="334" t="e">
        <f>ROUND(+H125/CyP!#REF!*G125,4)</f>
        <v>#REF!</v>
      </c>
    </row>
    <row r="126" spans="1:11" ht="20.100000000000001" customHeight="1" thickBot="1" x14ac:dyDescent="0.25">
      <c r="A126" s="319" t="e">
        <f>CyP!#REF!</f>
        <v>#REF!</v>
      </c>
      <c r="B126" s="419" t="str">
        <f t="shared" si="9"/>
        <v/>
      </c>
      <c r="C126" s="420"/>
      <c r="D126" s="320">
        <f t="shared" si="10"/>
        <v>0</v>
      </c>
      <c r="E126" s="321"/>
      <c r="F126" s="322"/>
      <c r="G126" s="335">
        <v>1</v>
      </c>
      <c r="H126" s="344"/>
      <c r="I126" s="345"/>
      <c r="J126" s="323" t="e">
        <f t="shared" si="11"/>
        <v>#REF!</v>
      </c>
      <c r="K126" s="334" t="e">
        <f>ROUND(+H126/CyP!#REF!*G126,4)</f>
        <v>#REF!</v>
      </c>
    </row>
    <row r="127" spans="1:11" ht="20.100000000000001" customHeight="1" thickBot="1" x14ac:dyDescent="0.25">
      <c r="A127" s="319" t="e">
        <f>CyP!#REF!</f>
        <v>#REF!</v>
      </c>
      <c r="B127" s="419" t="str">
        <f t="shared" si="9"/>
        <v/>
      </c>
      <c r="C127" s="420"/>
      <c r="D127" s="320">
        <f t="shared" si="10"/>
        <v>0</v>
      </c>
      <c r="E127" s="321"/>
      <c r="F127" s="322"/>
      <c r="G127" s="335">
        <v>1</v>
      </c>
      <c r="H127" s="344"/>
      <c r="I127" s="345"/>
      <c r="J127" s="323" t="e">
        <f t="shared" si="11"/>
        <v>#REF!</v>
      </c>
      <c r="K127" s="334" t="e">
        <f>ROUND(+H127/CyP!#REF!*G127,4)</f>
        <v>#REF!</v>
      </c>
    </row>
    <row r="128" spans="1:11" ht="20.100000000000001" customHeight="1" thickBot="1" x14ac:dyDescent="0.25">
      <c r="A128" s="319" t="e">
        <f>CyP!#REF!</f>
        <v>#REF!</v>
      </c>
      <c r="B128" s="419" t="str">
        <f t="shared" ref="B128:B191" si="12">IFERROR(VLOOKUP(A128,Tabla_CyP,2,FALSE),"")</f>
        <v/>
      </c>
      <c r="C128" s="420"/>
      <c r="D128" s="320">
        <f t="shared" ref="D128:D191" si="13">IFERROR(VLOOKUP(A128,Tabla_CyP,9,FALSE),0)</f>
        <v>0</v>
      </c>
      <c r="E128" s="321"/>
      <c r="F128" s="322"/>
      <c r="G128" s="335">
        <v>1</v>
      </c>
      <c r="H128" s="344"/>
      <c r="I128" s="345"/>
      <c r="J128" s="323" t="e">
        <f t="shared" si="11"/>
        <v>#REF!</v>
      </c>
      <c r="K128" s="334" t="e">
        <f>ROUND(+H128/CyP!#REF!*G128,4)</f>
        <v>#REF!</v>
      </c>
    </row>
    <row r="129" spans="1:11" ht="20.100000000000001" customHeight="1" thickBot="1" x14ac:dyDescent="0.25">
      <c r="A129" s="319" t="e">
        <f>CyP!#REF!</f>
        <v>#REF!</v>
      </c>
      <c r="B129" s="419" t="str">
        <f t="shared" si="12"/>
        <v/>
      </c>
      <c r="C129" s="420"/>
      <c r="D129" s="320">
        <f t="shared" si="13"/>
        <v>0</v>
      </c>
      <c r="E129" s="321"/>
      <c r="F129" s="322"/>
      <c r="G129" s="335">
        <v>1</v>
      </c>
      <c r="H129" s="344"/>
      <c r="I129" s="345"/>
      <c r="J129" s="323" t="e">
        <f t="shared" si="11"/>
        <v>#REF!</v>
      </c>
      <c r="K129" s="334" t="e">
        <f>ROUND(+H129/CyP!#REF!*G129,4)</f>
        <v>#REF!</v>
      </c>
    </row>
    <row r="130" spans="1:11" ht="20.100000000000001" customHeight="1" thickBot="1" x14ac:dyDescent="0.25">
      <c r="A130" s="319" t="e">
        <f>CyP!#REF!</f>
        <v>#REF!</v>
      </c>
      <c r="B130" s="419" t="str">
        <f t="shared" si="12"/>
        <v/>
      </c>
      <c r="C130" s="420"/>
      <c r="D130" s="320">
        <f t="shared" si="13"/>
        <v>0</v>
      </c>
      <c r="E130" s="321"/>
      <c r="F130" s="322"/>
      <c r="G130" s="335">
        <v>1</v>
      </c>
      <c r="H130" s="344"/>
      <c r="I130" s="345"/>
      <c r="J130" s="323" t="e">
        <f t="shared" si="11"/>
        <v>#REF!</v>
      </c>
      <c r="K130" s="334" t="e">
        <f>ROUND(+H130/CyP!#REF!*G130,4)</f>
        <v>#REF!</v>
      </c>
    </row>
    <row r="131" spans="1:11" ht="20.100000000000001" customHeight="1" thickBot="1" x14ac:dyDescent="0.25">
      <c r="A131" s="319" t="e">
        <f>CyP!#REF!</f>
        <v>#REF!</v>
      </c>
      <c r="B131" s="419" t="str">
        <f t="shared" si="12"/>
        <v/>
      </c>
      <c r="C131" s="420"/>
      <c r="D131" s="320">
        <f t="shared" si="13"/>
        <v>0</v>
      </c>
      <c r="E131" s="321"/>
      <c r="F131" s="322"/>
      <c r="G131" s="335">
        <v>1</v>
      </c>
      <c r="H131" s="344"/>
      <c r="I131" s="345"/>
      <c r="J131" s="323" t="e">
        <f t="shared" si="11"/>
        <v>#REF!</v>
      </c>
      <c r="K131" s="334" t="e">
        <f>ROUND(+H131/CyP!#REF!*G131,4)</f>
        <v>#REF!</v>
      </c>
    </row>
    <row r="132" spans="1:11" ht="20.100000000000001" customHeight="1" thickBot="1" x14ac:dyDescent="0.25">
      <c r="A132" s="319" t="e">
        <f>CyP!#REF!</f>
        <v>#REF!</v>
      </c>
      <c r="B132" s="419" t="str">
        <f t="shared" si="12"/>
        <v/>
      </c>
      <c r="C132" s="420"/>
      <c r="D132" s="320">
        <f t="shared" si="13"/>
        <v>0</v>
      </c>
      <c r="E132" s="321"/>
      <c r="F132" s="322"/>
      <c r="G132" s="335">
        <v>1</v>
      </c>
      <c r="H132" s="344"/>
      <c r="I132" s="345"/>
      <c r="J132" s="323" t="e">
        <f t="shared" si="11"/>
        <v>#REF!</v>
      </c>
      <c r="K132" s="334" t="e">
        <f>ROUND(+H132/CyP!#REF!*G132,4)</f>
        <v>#REF!</v>
      </c>
    </row>
    <row r="133" spans="1:11" ht="20.100000000000001" customHeight="1" thickBot="1" x14ac:dyDescent="0.25">
      <c r="A133" s="319" t="e">
        <f>CyP!#REF!</f>
        <v>#REF!</v>
      </c>
      <c r="B133" s="419" t="str">
        <f t="shared" si="12"/>
        <v/>
      </c>
      <c r="C133" s="420"/>
      <c r="D133" s="320">
        <f t="shared" si="13"/>
        <v>0</v>
      </c>
      <c r="E133" s="321"/>
      <c r="F133" s="322"/>
      <c r="G133" s="335">
        <v>1</v>
      </c>
      <c r="H133" s="344"/>
      <c r="I133" s="345"/>
      <c r="J133" s="323" t="e">
        <f t="shared" si="11"/>
        <v>#REF!</v>
      </c>
      <c r="K133" s="334" t="e">
        <f>ROUND(+H133/CyP!#REF!*G133,4)</f>
        <v>#REF!</v>
      </c>
    </row>
    <row r="134" spans="1:11" ht="20.100000000000001" customHeight="1" thickBot="1" x14ac:dyDescent="0.25">
      <c r="A134" s="319" t="e">
        <f>CyP!#REF!</f>
        <v>#REF!</v>
      </c>
      <c r="B134" s="419" t="str">
        <f t="shared" si="12"/>
        <v/>
      </c>
      <c r="C134" s="420"/>
      <c r="D134" s="320">
        <f t="shared" si="13"/>
        <v>0</v>
      </c>
      <c r="E134" s="321"/>
      <c r="F134" s="322"/>
      <c r="G134" s="335">
        <v>1</v>
      </c>
      <c r="H134" s="344"/>
      <c r="I134" s="345"/>
      <c r="J134" s="323" t="e">
        <f t="shared" si="11"/>
        <v>#REF!</v>
      </c>
      <c r="K134" s="334" t="e">
        <f>ROUND(+H134/CyP!#REF!*G134,4)</f>
        <v>#REF!</v>
      </c>
    </row>
    <row r="135" spans="1:11" ht="20.100000000000001" customHeight="1" thickBot="1" x14ac:dyDescent="0.25">
      <c r="A135" s="319" t="e">
        <f>CyP!#REF!</f>
        <v>#REF!</v>
      </c>
      <c r="B135" s="419" t="str">
        <f t="shared" si="12"/>
        <v/>
      </c>
      <c r="C135" s="420"/>
      <c r="D135" s="320">
        <f t="shared" si="13"/>
        <v>0</v>
      </c>
      <c r="E135" s="321"/>
      <c r="F135" s="322"/>
      <c r="G135" s="335">
        <v>1</v>
      </c>
      <c r="H135" s="344"/>
      <c r="I135" s="345"/>
      <c r="J135" s="323" t="e">
        <f t="shared" si="11"/>
        <v>#REF!</v>
      </c>
      <c r="K135" s="334" t="e">
        <f>ROUND(+H135/CyP!#REF!*G135,4)</f>
        <v>#REF!</v>
      </c>
    </row>
    <row r="136" spans="1:11" ht="20.100000000000001" customHeight="1" thickBot="1" x14ac:dyDescent="0.25">
      <c r="A136" s="319" t="e">
        <f>CyP!#REF!</f>
        <v>#REF!</v>
      </c>
      <c r="B136" s="419" t="str">
        <f t="shared" si="12"/>
        <v/>
      </c>
      <c r="C136" s="420"/>
      <c r="D136" s="320">
        <f t="shared" si="13"/>
        <v>0</v>
      </c>
      <c r="E136" s="321"/>
      <c r="F136" s="322"/>
      <c r="G136" s="335">
        <v>1</v>
      </c>
      <c r="H136" s="344"/>
      <c r="I136" s="345"/>
      <c r="J136" s="323" t="e">
        <f t="shared" si="11"/>
        <v>#REF!</v>
      </c>
      <c r="K136" s="334" t="e">
        <f>ROUND(+H136/CyP!#REF!*G136,4)</f>
        <v>#REF!</v>
      </c>
    </row>
    <row r="137" spans="1:11" ht="20.100000000000001" customHeight="1" thickBot="1" x14ac:dyDescent="0.25">
      <c r="A137" s="319" t="e">
        <f>CyP!#REF!</f>
        <v>#REF!</v>
      </c>
      <c r="B137" s="419" t="str">
        <f t="shared" si="12"/>
        <v/>
      </c>
      <c r="C137" s="420"/>
      <c r="D137" s="320">
        <f t="shared" si="13"/>
        <v>0</v>
      </c>
      <c r="E137" s="321"/>
      <c r="F137" s="322"/>
      <c r="G137" s="335">
        <v>1</v>
      </c>
      <c r="H137" s="344"/>
      <c r="I137" s="345"/>
      <c r="J137" s="323" t="e">
        <f t="shared" si="11"/>
        <v>#REF!</v>
      </c>
      <c r="K137" s="334" t="e">
        <f>ROUND(+H137/CyP!#REF!*G137,4)</f>
        <v>#REF!</v>
      </c>
    </row>
    <row r="138" spans="1:11" ht="20.100000000000001" customHeight="1" thickBot="1" x14ac:dyDescent="0.25">
      <c r="A138" s="319" t="e">
        <f>CyP!#REF!</f>
        <v>#REF!</v>
      </c>
      <c r="B138" s="419" t="str">
        <f t="shared" si="12"/>
        <v/>
      </c>
      <c r="C138" s="420"/>
      <c r="D138" s="320">
        <f t="shared" si="13"/>
        <v>0</v>
      </c>
      <c r="E138" s="321"/>
      <c r="F138" s="322"/>
      <c r="G138" s="335">
        <v>1</v>
      </c>
      <c r="H138" s="344"/>
      <c r="I138" s="345"/>
      <c r="J138" s="323" t="e">
        <f t="shared" si="11"/>
        <v>#REF!</v>
      </c>
      <c r="K138" s="334" t="e">
        <f>ROUND(+H138/CyP!#REF!*G138,4)</f>
        <v>#REF!</v>
      </c>
    </row>
    <row r="139" spans="1:11" ht="20.100000000000001" customHeight="1" thickBot="1" x14ac:dyDescent="0.25">
      <c r="A139" s="319" t="e">
        <f>CyP!#REF!</f>
        <v>#REF!</v>
      </c>
      <c r="B139" s="419" t="str">
        <f t="shared" si="12"/>
        <v/>
      </c>
      <c r="C139" s="420"/>
      <c r="D139" s="320">
        <f t="shared" si="13"/>
        <v>0</v>
      </c>
      <c r="E139" s="321"/>
      <c r="F139" s="322"/>
      <c r="G139" s="335">
        <v>1</v>
      </c>
      <c r="H139" s="344"/>
      <c r="I139" s="345"/>
      <c r="J139" s="323" t="e">
        <f t="shared" si="11"/>
        <v>#REF!</v>
      </c>
      <c r="K139" s="334" t="e">
        <f>ROUND(+H139/CyP!#REF!*G139,4)</f>
        <v>#REF!</v>
      </c>
    </row>
    <row r="140" spans="1:11" ht="20.100000000000001" customHeight="1" thickBot="1" x14ac:dyDescent="0.25">
      <c r="A140" s="319" t="e">
        <f>CyP!#REF!</f>
        <v>#REF!</v>
      </c>
      <c r="B140" s="419" t="str">
        <f t="shared" si="12"/>
        <v/>
      </c>
      <c r="C140" s="420"/>
      <c r="D140" s="320">
        <f t="shared" si="13"/>
        <v>0</v>
      </c>
      <c r="E140" s="321"/>
      <c r="F140" s="322"/>
      <c r="G140" s="335">
        <v>1</v>
      </c>
      <c r="H140" s="344"/>
      <c r="I140" s="345"/>
      <c r="J140" s="323" t="e">
        <f t="shared" si="11"/>
        <v>#REF!</v>
      </c>
      <c r="K140" s="334" t="e">
        <f>ROUND(+H140/CyP!#REF!*G140,4)</f>
        <v>#REF!</v>
      </c>
    </row>
    <row r="141" spans="1:11" ht="20.100000000000001" customHeight="1" thickBot="1" x14ac:dyDescent="0.25">
      <c r="A141" s="319" t="e">
        <f>CyP!#REF!</f>
        <v>#REF!</v>
      </c>
      <c r="B141" s="419" t="str">
        <f t="shared" si="12"/>
        <v/>
      </c>
      <c r="C141" s="420"/>
      <c r="D141" s="320">
        <f t="shared" si="13"/>
        <v>0</v>
      </c>
      <c r="E141" s="321"/>
      <c r="F141" s="322"/>
      <c r="G141" s="335">
        <v>1</v>
      </c>
      <c r="H141" s="344"/>
      <c r="I141" s="345"/>
      <c r="J141" s="323" t="e">
        <f t="shared" si="11"/>
        <v>#REF!</v>
      </c>
      <c r="K141" s="334" t="e">
        <f>ROUND(+H141/CyP!#REF!*G141,4)</f>
        <v>#REF!</v>
      </c>
    </row>
    <row r="142" spans="1:11" ht="20.100000000000001" customHeight="1" thickBot="1" x14ac:dyDescent="0.25">
      <c r="A142" s="319" t="e">
        <f>CyP!#REF!</f>
        <v>#REF!</v>
      </c>
      <c r="B142" s="419" t="str">
        <f t="shared" si="12"/>
        <v/>
      </c>
      <c r="C142" s="420"/>
      <c r="D142" s="320">
        <f t="shared" si="13"/>
        <v>0</v>
      </c>
      <c r="E142" s="321"/>
      <c r="F142" s="322"/>
      <c r="G142" s="335">
        <v>1</v>
      </c>
      <c r="H142" s="344"/>
      <c r="I142" s="345"/>
      <c r="J142" s="323" t="e">
        <f t="shared" si="11"/>
        <v>#REF!</v>
      </c>
      <c r="K142" s="334" t="e">
        <f>ROUND(+H142/CyP!#REF!*G142,4)</f>
        <v>#REF!</v>
      </c>
    </row>
    <row r="143" spans="1:11" ht="20.100000000000001" customHeight="1" thickBot="1" x14ac:dyDescent="0.25">
      <c r="A143" s="319" t="e">
        <f>CyP!#REF!</f>
        <v>#REF!</v>
      </c>
      <c r="B143" s="419" t="str">
        <f t="shared" si="12"/>
        <v/>
      </c>
      <c r="C143" s="420"/>
      <c r="D143" s="320">
        <f t="shared" si="13"/>
        <v>0</v>
      </c>
      <c r="E143" s="321"/>
      <c r="F143" s="322"/>
      <c r="G143" s="335">
        <v>1</v>
      </c>
      <c r="H143" s="344"/>
      <c r="I143" s="345"/>
      <c r="J143" s="323" t="e">
        <f t="shared" si="11"/>
        <v>#REF!</v>
      </c>
      <c r="K143" s="334" t="e">
        <f>ROUND(+H143/CyP!#REF!*G143,4)</f>
        <v>#REF!</v>
      </c>
    </row>
    <row r="144" spans="1:11" ht="20.100000000000001" customHeight="1" thickBot="1" x14ac:dyDescent="0.25">
      <c r="A144" s="319" t="e">
        <f>CyP!#REF!</f>
        <v>#REF!</v>
      </c>
      <c r="B144" s="419" t="str">
        <f t="shared" si="12"/>
        <v/>
      </c>
      <c r="C144" s="420"/>
      <c r="D144" s="320">
        <f t="shared" si="13"/>
        <v>0</v>
      </c>
      <c r="E144" s="321"/>
      <c r="F144" s="322"/>
      <c r="G144" s="335">
        <v>1</v>
      </c>
      <c r="H144" s="344"/>
      <c r="I144" s="345"/>
      <c r="J144" s="323" t="e">
        <f t="shared" si="11"/>
        <v>#REF!</v>
      </c>
      <c r="K144" s="334" t="e">
        <f>ROUND(+H144/CyP!#REF!*G144,4)</f>
        <v>#REF!</v>
      </c>
    </row>
    <row r="145" spans="1:11" ht="20.100000000000001" customHeight="1" thickBot="1" x14ac:dyDescent="0.25">
      <c r="A145" s="319" t="e">
        <f>CyP!#REF!</f>
        <v>#REF!</v>
      </c>
      <c r="B145" s="419" t="str">
        <f t="shared" si="12"/>
        <v/>
      </c>
      <c r="C145" s="420"/>
      <c r="D145" s="320">
        <f t="shared" si="13"/>
        <v>0</v>
      </c>
      <c r="E145" s="321"/>
      <c r="F145" s="322"/>
      <c r="G145" s="335">
        <v>1</v>
      </c>
      <c r="H145" s="344"/>
      <c r="I145" s="345"/>
      <c r="J145" s="323" t="e">
        <f t="shared" si="11"/>
        <v>#REF!</v>
      </c>
      <c r="K145" s="334" t="e">
        <f>ROUND(+H145/CyP!#REF!*G145,4)</f>
        <v>#REF!</v>
      </c>
    </row>
    <row r="146" spans="1:11" ht="20.100000000000001" customHeight="1" thickBot="1" x14ac:dyDescent="0.25">
      <c r="A146" s="319" t="e">
        <f>CyP!#REF!</f>
        <v>#REF!</v>
      </c>
      <c r="B146" s="419" t="str">
        <f t="shared" si="12"/>
        <v/>
      </c>
      <c r="C146" s="420"/>
      <c r="D146" s="320">
        <f t="shared" si="13"/>
        <v>0</v>
      </c>
      <c r="E146" s="321"/>
      <c r="F146" s="322"/>
      <c r="G146" s="335">
        <v>1</v>
      </c>
      <c r="H146" s="344"/>
      <c r="I146" s="345"/>
      <c r="J146" s="323" t="e">
        <f t="shared" si="11"/>
        <v>#REF!</v>
      </c>
      <c r="K146" s="334" t="e">
        <f>ROUND(+H146/CyP!#REF!*G146,4)</f>
        <v>#REF!</v>
      </c>
    </row>
    <row r="147" spans="1:11" ht="20.100000000000001" customHeight="1" thickBot="1" x14ac:dyDescent="0.25">
      <c r="A147" s="319" t="e">
        <f>CyP!#REF!</f>
        <v>#REF!</v>
      </c>
      <c r="B147" s="419" t="str">
        <f t="shared" si="12"/>
        <v/>
      </c>
      <c r="C147" s="420"/>
      <c r="D147" s="320">
        <f t="shared" si="13"/>
        <v>0</v>
      </c>
      <c r="E147" s="321"/>
      <c r="F147" s="322"/>
      <c r="G147" s="335">
        <v>1</v>
      </c>
      <c r="H147" s="344"/>
      <c r="I147" s="345"/>
      <c r="J147" s="323" t="e">
        <f t="shared" si="11"/>
        <v>#REF!</v>
      </c>
      <c r="K147" s="334" t="e">
        <f>ROUND(+H147/CyP!#REF!*G147,4)</f>
        <v>#REF!</v>
      </c>
    </row>
    <row r="148" spans="1:11" ht="20.100000000000001" customHeight="1" thickBot="1" x14ac:dyDescent="0.25">
      <c r="A148" s="319" t="e">
        <f>CyP!#REF!</f>
        <v>#REF!</v>
      </c>
      <c r="B148" s="419" t="str">
        <f t="shared" si="12"/>
        <v/>
      </c>
      <c r="C148" s="420"/>
      <c r="D148" s="320">
        <f t="shared" si="13"/>
        <v>0</v>
      </c>
      <c r="E148" s="321"/>
      <c r="F148" s="322"/>
      <c r="G148" s="335">
        <v>1</v>
      </c>
      <c r="H148" s="344"/>
      <c r="I148" s="345"/>
      <c r="J148" s="323" t="e">
        <f t="shared" si="11"/>
        <v>#REF!</v>
      </c>
      <c r="K148" s="334" t="e">
        <f>ROUND(+H148/CyP!#REF!*G148,4)</f>
        <v>#REF!</v>
      </c>
    </row>
    <row r="149" spans="1:11" ht="20.100000000000001" customHeight="1" thickBot="1" x14ac:dyDescent="0.25">
      <c r="A149" s="319" t="e">
        <f>CyP!#REF!</f>
        <v>#REF!</v>
      </c>
      <c r="B149" s="419" t="str">
        <f t="shared" si="12"/>
        <v/>
      </c>
      <c r="C149" s="420"/>
      <c r="D149" s="320">
        <f t="shared" si="13"/>
        <v>0</v>
      </c>
      <c r="E149" s="321"/>
      <c r="F149" s="322"/>
      <c r="G149" s="335">
        <v>1</v>
      </c>
      <c r="H149" s="344"/>
      <c r="I149" s="345"/>
      <c r="J149" s="323" t="e">
        <f t="shared" si="11"/>
        <v>#REF!</v>
      </c>
      <c r="K149" s="334" t="e">
        <f>ROUND(+H149/CyP!#REF!*G149,4)</f>
        <v>#REF!</v>
      </c>
    </row>
    <row r="150" spans="1:11" ht="20.100000000000001" customHeight="1" thickBot="1" x14ac:dyDescent="0.25">
      <c r="A150" s="319" t="e">
        <f>CyP!#REF!</f>
        <v>#REF!</v>
      </c>
      <c r="B150" s="419" t="str">
        <f t="shared" si="12"/>
        <v/>
      </c>
      <c r="C150" s="420"/>
      <c r="D150" s="320">
        <f t="shared" si="13"/>
        <v>0</v>
      </c>
      <c r="E150" s="321"/>
      <c r="F150" s="322"/>
      <c r="G150" s="335">
        <v>1</v>
      </c>
      <c r="H150" s="344"/>
      <c r="I150" s="345"/>
      <c r="J150" s="323" t="e">
        <f t="shared" si="11"/>
        <v>#REF!</v>
      </c>
      <c r="K150" s="334" t="e">
        <f>ROUND(+H150/CyP!#REF!*G150,4)</f>
        <v>#REF!</v>
      </c>
    </row>
    <row r="151" spans="1:11" ht="20.100000000000001" customHeight="1" thickBot="1" x14ac:dyDescent="0.25">
      <c r="A151" s="319" t="e">
        <f>CyP!#REF!</f>
        <v>#REF!</v>
      </c>
      <c r="B151" s="419" t="str">
        <f t="shared" si="12"/>
        <v/>
      </c>
      <c r="C151" s="420"/>
      <c r="D151" s="320">
        <f t="shared" si="13"/>
        <v>0</v>
      </c>
      <c r="E151" s="321"/>
      <c r="F151" s="322"/>
      <c r="G151" s="335">
        <v>1</v>
      </c>
      <c r="H151" s="344"/>
      <c r="I151" s="345"/>
      <c r="J151" s="323" t="e">
        <f t="shared" si="11"/>
        <v>#REF!</v>
      </c>
      <c r="K151" s="334" t="e">
        <f>ROUND(+H151/CyP!#REF!*G151,4)</f>
        <v>#REF!</v>
      </c>
    </row>
    <row r="152" spans="1:11" ht="20.100000000000001" customHeight="1" thickBot="1" x14ac:dyDescent="0.25">
      <c r="A152" s="319" t="e">
        <f>CyP!#REF!</f>
        <v>#REF!</v>
      </c>
      <c r="B152" s="419" t="str">
        <f t="shared" si="12"/>
        <v/>
      </c>
      <c r="C152" s="420"/>
      <c r="D152" s="320">
        <f t="shared" si="13"/>
        <v>0</v>
      </c>
      <c r="E152" s="321"/>
      <c r="F152" s="322"/>
      <c r="G152" s="335">
        <v>1</v>
      </c>
      <c r="H152" s="344"/>
      <c r="I152" s="345"/>
      <c r="J152" s="323" t="e">
        <f t="shared" si="11"/>
        <v>#REF!</v>
      </c>
      <c r="K152" s="334" t="e">
        <f>ROUND(+H152/CyP!#REF!*G152,4)</f>
        <v>#REF!</v>
      </c>
    </row>
    <row r="153" spans="1:11" ht="20.100000000000001" customHeight="1" thickBot="1" x14ac:dyDescent="0.25">
      <c r="A153" s="319" t="e">
        <f>CyP!#REF!</f>
        <v>#REF!</v>
      </c>
      <c r="B153" s="419" t="str">
        <f t="shared" si="12"/>
        <v/>
      </c>
      <c r="C153" s="420"/>
      <c r="D153" s="320">
        <f t="shared" si="13"/>
        <v>0</v>
      </c>
      <c r="E153" s="321"/>
      <c r="F153" s="322"/>
      <c r="G153" s="335">
        <v>1</v>
      </c>
      <c r="H153" s="344"/>
      <c r="I153" s="345"/>
      <c r="J153" s="323" t="e">
        <f t="shared" si="11"/>
        <v>#REF!</v>
      </c>
      <c r="K153" s="334" t="e">
        <f>ROUND(+H153/CyP!#REF!*G153,4)</f>
        <v>#REF!</v>
      </c>
    </row>
    <row r="154" spans="1:11" ht="20.100000000000001" customHeight="1" thickBot="1" x14ac:dyDescent="0.25">
      <c r="A154" s="319" t="e">
        <f>CyP!#REF!</f>
        <v>#REF!</v>
      </c>
      <c r="B154" s="419" t="str">
        <f t="shared" si="12"/>
        <v/>
      </c>
      <c r="C154" s="420"/>
      <c r="D154" s="320">
        <f t="shared" si="13"/>
        <v>0</v>
      </c>
      <c r="E154" s="321"/>
      <c r="F154" s="322"/>
      <c r="G154" s="335">
        <v>1</v>
      </c>
      <c r="H154" s="344"/>
      <c r="I154" s="345"/>
      <c r="J154" s="323" t="e">
        <f t="shared" si="11"/>
        <v>#REF!</v>
      </c>
      <c r="K154" s="334" t="e">
        <f>ROUND(+H154/CyP!#REF!*G154,4)</f>
        <v>#REF!</v>
      </c>
    </row>
    <row r="155" spans="1:11" ht="20.100000000000001" customHeight="1" thickBot="1" x14ac:dyDescent="0.25">
      <c r="A155" s="319" t="e">
        <f>CyP!#REF!</f>
        <v>#REF!</v>
      </c>
      <c r="B155" s="419" t="str">
        <f t="shared" si="12"/>
        <v/>
      </c>
      <c r="C155" s="420"/>
      <c r="D155" s="320">
        <f t="shared" si="13"/>
        <v>0</v>
      </c>
      <c r="E155" s="321"/>
      <c r="F155" s="322"/>
      <c r="G155" s="335">
        <v>1</v>
      </c>
      <c r="H155" s="344"/>
      <c r="I155" s="345"/>
      <c r="J155" s="323" t="e">
        <f t="shared" si="11"/>
        <v>#REF!</v>
      </c>
      <c r="K155" s="334" t="e">
        <f>ROUND(+H155/CyP!#REF!*G155,4)</f>
        <v>#REF!</v>
      </c>
    </row>
    <row r="156" spans="1:11" ht="20.100000000000001" customHeight="1" thickBot="1" x14ac:dyDescent="0.25">
      <c r="A156" s="319" t="e">
        <f>CyP!#REF!</f>
        <v>#REF!</v>
      </c>
      <c r="B156" s="419" t="str">
        <f t="shared" si="12"/>
        <v/>
      </c>
      <c r="C156" s="420"/>
      <c r="D156" s="320">
        <f t="shared" si="13"/>
        <v>0</v>
      </c>
      <c r="E156" s="321"/>
      <c r="F156" s="322"/>
      <c r="G156" s="335">
        <v>1</v>
      </c>
      <c r="H156" s="344"/>
      <c r="I156" s="345"/>
      <c r="J156" s="323" t="e">
        <f t="shared" si="11"/>
        <v>#REF!</v>
      </c>
      <c r="K156" s="334" t="e">
        <f>ROUND(+H156/CyP!#REF!*G156,4)</f>
        <v>#REF!</v>
      </c>
    </row>
    <row r="157" spans="1:11" ht="20.100000000000001" customHeight="1" thickBot="1" x14ac:dyDescent="0.25">
      <c r="A157" s="319" t="e">
        <f>CyP!#REF!</f>
        <v>#REF!</v>
      </c>
      <c r="B157" s="419" t="str">
        <f t="shared" si="12"/>
        <v/>
      </c>
      <c r="C157" s="420"/>
      <c r="D157" s="320">
        <f t="shared" si="13"/>
        <v>0</v>
      </c>
      <c r="E157" s="321"/>
      <c r="F157" s="322"/>
      <c r="G157" s="335">
        <v>1</v>
      </c>
      <c r="H157" s="344"/>
      <c r="I157" s="345"/>
      <c r="J157" s="323" t="e">
        <f t="shared" si="11"/>
        <v>#REF!</v>
      </c>
      <c r="K157" s="334" t="e">
        <f>ROUND(+H157/CyP!#REF!*G157,4)</f>
        <v>#REF!</v>
      </c>
    </row>
    <row r="158" spans="1:11" ht="20.100000000000001" customHeight="1" thickBot="1" x14ac:dyDescent="0.25">
      <c r="A158" s="319" t="e">
        <f>CyP!#REF!</f>
        <v>#REF!</v>
      </c>
      <c r="B158" s="419" t="str">
        <f t="shared" si="12"/>
        <v/>
      </c>
      <c r="C158" s="420"/>
      <c r="D158" s="320">
        <f t="shared" si="13"/>
        <v>0</v>
      </c>
      <c r="E158" s="321"/>
      <c r="F158" s="322"/>
      <c r="G158" s="335">
        <v>1</v>
      </c>
      <c r="H158" s="344"/>
      <c r="I158" s="345"/>
      <c r="J158" s="323" t="e">
        <f t="shared" si="11"/>
        <v>#REF!</v>
      </c>
      <c r="K158" s="334" t="e">
        <f>ROUND(+H158/CyP!#REF!*G158,4)</f>
        <v>#REF!</v>
      </c>
    </row>
    <row r="159" spans="1:11" ht="20.100000000000001" customHeight="1" thickBot="1" x14ac:dyDescent="0.25">
      <c r="A159" s="319" t="e">
        <f>CyP!#REF!</f>
        <v>#REF!</v>
      </c>
      <c r="B159" s="419" t="str">
        <f t="shared" si="12"/>
        <v/>
      </c>
      <c r="C159" s="420"/>
      <c r="D159" s="320">
        <f t="shared" si="13"/>
        <v>0</v>
      </c>
      <c r="E159" s="321"/>
      <c r="F159" s="322"/>
      <c r="G159" s="335">
        <v>1</v>
      </c>
      <c r="H159" s="344"/>
      <c r="I159" s="345"/>
      <c r="J159" s="323" t="e">
        <f t="shared" si="11"/>
        <v>#REF!</v>
      </c>
      <c r="K159" s="334" t="e">
        <f>ROUND(+H159/CyP!#REF!*G159,4)</f>
        <v>#REF!</v>
      </c>
    </row>
    <row r="160" spans="1:11" ht="20.100000000000001" customHeight="1" thickBot="1" x14ac:dyDescent="0.25">
      <c r="A160" s="319" t="e">
        <f>CyP!#REF!</f>
        <v>#REF!</v>
      </c>
      <c r="B160" s="419" t="str">
        <f t="shared" si="12"/>
        <v/>
      </c>
      <c r="C160" s="420"/>
      <c r="D160" s="320">
        <f t="shared" si="13"/>
        <v>0</v>
      </c>
      <c r="E160" s="321"/>
      <c r="F160" s="322"/>
      <c r="G160" s="335">
        <v>1</v>
      </c>
      <c r="H160" s="344"/>
      <c r="I160" s="345"/>
      <c r="J160" s="323" t="e">
        <f t="shared" si="11"/>
        <v>#REF!</v>
      </c>
      <c r="K160" s="334" t="e">
        <f>ROUND(+H160/CyP!#REF!*G160,4)</f>
        <v>#REF!</v>
      </c>
    </row>
    <row r="161" spans="1:11" ht="20.100000000000001" customHeight="1" thickBot="1" x14ac:dyDescent="0.25">
      <c r="A161" s="319" t="e">
        <f>CyP!#REF!</f>
        <v>#REF!</v>
      </c>
      <c r="B161" s="419" t="str">
        <f t="shared" si="12"/>
        <v/>
      </c>
      <c r="C161" s="420"/>
      <c r="D161" s="320">
        <f t="shared" si="13"/>
        <v>0</v>
      </c>
      <c r="E161" s="321"/>
      <c r="F161" s="322"/>
      <c r="G161" s="335">
        <v>1</v>
      </c>
      <c r="H161" s="344"/>
      <c r="I161" s="345"/>
      <c r="J161" s="323" t="e">
        <f t="shared" si="11"/>
        <v>#REF!</v>
      </c>
      <c r="K161" s="334" t="e">
        <f>ROUND(+H161/CyP!#REF!*G161,4)</f>
        <v>#REF!</v>
      </c>
    </row>
    <row r="162" spans="1:11" ht="20.100000000000001" customHeight="1" thickBot="1" x14ac:dyDescent="0.25">
      <c r="A162" s="319" t="e">
        <f>CyP!#REF!</f>
        <v>#REF!</v>
      </c>
      <c r="B162" s="419" t="str">
        <f t="shared" si="12"/>
        <v/>
      </c>
      <c r="C162" s="420"/>
      <c r="D162" s="320">
        <f t="shared" si="13"/>
        <v>0</v>
      </c>
      <c r="E162" s="321"/>
      <c r="F162" s="322"/>
      <c r="G162" s="335">
        <v>1</v>
      </c>
      <c r="H162" s="344"/>
      <c r="I162" s="345"/>
      <c r="J162" s="323" t="e">
        <f t="shared" si="11"/>
        <v>#REF!</v>
      </c>
      <c r="K162" s="334" t="e">
        <f>ROUND(+H162/CyP!#REF!*G162,4)</f>
        <v>#REF!</v>
      </c>
    </row>
    <row r="163" spans="1:11" ht="20.100000000000001" customHeight="1" thickBot="1" x14ac:dyDescent="0.25">
      <c r="A163" s="319" t="e">
        <f>CyP!#REF!</f>
        <v>#REF!</v>
      </c>
      <c r="B163" s="419" t="str">
        <f t="shared" si="12"/>
        <v/>
      </c>
      <c r="C163" s="420"/>
      <c r="D163" s="320">
        <f t="shared" si="13"/>
        <v>0</v>
      </c>
      <c r="E163" s="321"/>
      <c r="F163" s="322"/>
      <c r="G163" s="335">
        <v>1</v>
      </c>
      <c r="H163" s="344"/>
      <c r="I163" s="345"/>
      <c r="J163" s="323" t="e">
        <f t="shared" si="11"/>
        <v>#REF!</v>
      </c>
      <c r="K163" s="334" t="e">
        <f>ROUND(+H163/CyP!#REF!*G163,4)</f>
        <v>#REF!</v>
      </c>
    </row>
    <row r="164" spans="1:11" ht="20.100000000000001" customHeight="1" thickBot="1" x14ac:dyDescent="0.25">
      <c r="A164" s="319" t="e">
        <f>CyP!#REF!</f>
        <v>#REF!</v>
      </c>
      <c r="B164" s="419" t="str">
        <f t="shared" si="12"/>
        <v/>
      </c>
      <c r="C164" s="420"/>
      <c r="D164" s="320">
        <f t="shared" si="13"/>
        <v>0</v>
      </c>
      <c r="E164" s="321"/>
      <c r="F164" s="322"/>
      <c r="G164" s="335">
        <v>1</v>
      </c>
      <c r="H164" s="344"/>
      <c r="I164" s="345"/>
      <c r="J164" s="323" t="e">
        <f t="shared" si="11"/>
        <v>#REF!</v>
      </c>
      <c r="K164" s="334" t="e">
        <f>ROUND(+H164/CyP!#REF!*G164,4)</f>
        <v>#REF!</v>
      </c>
    </row>
    <row r="165" spans="1:11" ht="20.100000000000001" customHeight="1" thickBot="1" x14ac:dyDescent="0.25">
      <c r="A165" s="319" t="e">
        <f>CyP!#REF!</f>
        <v>#REF!</v>
      </c>
      <c r="B165" s="419" t="str">
        <f t="shared" si="12"/>
        <v/>
      </c>
      <c r="C165" s="420"/>
      <c r="D165" s="320">
        <f t="shared" si="13"/>
        <v>0</v>
      </c>
      <c r="E165" s="321"/>
      <c r="F165" s="322"/>
      <c r="G165" s="335">
        <v>1</v>
      </c>
      <c r="H165" s="344"/>
      <c r="I165" s="345"/>
      <c r="J165" s="323" t="e">
        <f t="shared" si="11"/>
        <v>#REF!</v>
      </c>
      <c r="K165" s="334" t="e">
        <f>ROUND(+H165/CyP!#REF!*G165,4)</f>
        <v>#REF!</v>
      </c>
    </row>
    <row r="166" spans="1:11" ht="20.100000000000001" customHeight="1" thickBot="1" x14ac:dyDescent="0.25">
      <c r="A166" s="319" t="e">
        <f>CyP!#REF!</f>
        <v>#REF!</v>
      </c>
      <c r="B166" s="419" t="str">
        <f t="shared" si="12"/>
        <v/>
      </c>
      <c r="C166" s="420"/>
      <c r="D166" s="320">
        <f t="shared" si="13"/>
        <v>0</v>
      </c>
      <c r="E166" s="321"/>
      <c r="F166" s="322"/>
      <c r="G166" s="335">
        <v>1</v>
      </c>
      <c r="H166" s="344"/>
      <c r="I166" s="345"/>
      <c r="J166" s="323" t="e">
        <f t="shared" si="11"/>
        <v>#REF!</v>
      </c>
      <c r="K166" s="334" t="e">
        <f>ROUND(+H166/CyP!#REF!*G166,4)</f>
        <v>#REF!</v>
      </c>
    </row>
    <row r="167" spans="1:11" ht="20.100000000000001" customHeight="1" thickBot="1" x14ac:dyDescent="0.25">
      <c r="A167" s="319" t="e">
        <f>CyP!#REF!</f>
        <v>#REF!</v>
      </c>
      <c r="B167" s="419" t="str">
        <f t="shared" si="12"/>
        <v/>
      </c>
      <c r="C167" s="420"/>
      <c r="D167" s="320">
        <f t="shared" si="13"/>
        <v>0</v>
      </c>
      <c r="E167" s="321"/>
      <c r="F167" s="322"/>
      <c r="G167" s="335">
        <v>1</v>
      </c>
      <c r="H167" s="344"/>
      <c r="I167" s="345"/>
      <c r="J167" s="323" t="e">
        <f t="shared" si="11"/>
        <v>#REF!</v>
      </c>
      <c r="K167" s="334" t="e">
        <f>ROUND(+H167/CyP!#REF!*G167,4)</f>
        <v>#REF!</v>
      </c>
    </row>
    <row r="168" spans="1:11" ht="20.100000000000001" customHeight="1" thickBot="1" x14ac:dyDescent="0.25">
      <c r="A168" s="319" t="e">
        <f>CyP!#REF!</f>
        <v>#REF!</v>
      </c>
      <c r="B168" s="419" t="str">
        <f t="shared" si="12"/>
        <v/>
      </c>
      <c r="C168" s="420"/>
      <c r="D168" s="320">
        <f t="shared" si="13"/>
        <v>0</v>
      </c>
      <c r="E168" s="321"/>
      <c r="F168" s="322"/>
      <c r="G168" s="335">
        <v>1</v>
      </c>
      <c r="H168" s="344"/>
      <c r="I168" s="345"/>
      <c r="J168" s="323" t="e">
        <f t="shared" si="11"/>
        <v>#REF!</v>
      </c>
      <c r="K168" s="334" t="e">
        <f>ROUND(+H168/CyP!#REF!*G168,4)</f>
        <v>#REF!</v>
      </c>
    </row>
    <row r="169" spans="1:11" ht="20.100000000000001" customHeight="1" thickBot="1" x14ac:dyDescent="0.25">
      <c r="A169" s="319" t="e">
        <f>CyP!#REF!</f>
        <v>#REF!</v>
      </c>
      <c r="B169" s="419" t="str">
        <f t="shared" si="12"/>
        <v/>
      </c>
      <c r="C169" s="420"/>
      <c r="D169" s="320">
        <f t="shared" si="13"/>
        <v>0</v>
      </c>
      <c r="E169" s="321"/>
      <c r="F169" s="322"/>
      <c r="G169" s="335">
        <v>1</v>
      </c>
      <c r="H169" s="344"/>
      <c r="I169" s="345"/>
      <c r="J169" s="323" t="e">
        <f t="shared" si="11"/>
        <v>#REF!</v>
      </c>
      <c r="K169" s="334" t="e">
        <f>ROUND(+H169/CyP!#REF!*G169,4)</f>
        <v>#REF!</v>
      </c>
    </row>
    <row r="170" spans="1:11" ht="20.100000000000001" customHeight="1" thickBot="1" x14ac:dyDescent="0.25">
      <c r="A170" s="319" t="e">
        <f>CyP!#REF!</f>
        <v>#REF!</v>
      </c>
      <c r="B170" s="419" t="str">
        <f t="shared" si="12"/>
        <v/>
      </c>
      <c r="C170" s="420"/>
      <c r="D170" s="320">
        <f t="shared" si="13"/>
        <v>0</v>
      </c>
      <c r="E170" s="321"/>
      <c r="F170" s="322"/>
      <c r="G170" s="335">
        <v>1</v>
      </c>
      <c r="H170" s="344"/>
      <c r="I170" s="345"/>
      <c r="J170" s="323" t="e">
        <f t="shared" ref="J170:J212" si="14">+K170-I170</f>
        <v>#REF!</v>
      </c>
      <c r="K170" s="334" t="e">
        <f>ROUND(+H170/CyP!#REF!*G170,4)</f>
        <v>#REF!</v>
      </c>
    </row>
    <row r="171" spans="1:11" ht="20.100000000000001" customHeight="1" thickBot="1" x14ac:dyDescent="0.25">
      <c r="A171" s="319" t="e">
        <f>CyP!#REF!</f>
        <v>#REF!</v>
      </c>
      <c r="B171" s="419" t="str">
        <f t="shared" si="12"/>
        <v/>
      </c>
      <c r="C171" s="420"/>
      <c r="D171" s="320">
        <f t="shared" si="13"/>
        <v>0</v>
      </c>
      <c r="E171" s="321"/>
      <c r="F171" s="322"/>
      <c r="G171" s="335">
        <v>1</v>
      </c>
      <c r="H171" s="344"/>
      <c r="I171" s="345"/>
      <c r="J171" s="323" t="e">
        <f t="shared" si="14"/>
        <v>#REF!</v>
      </c>
      <c r="K171" s="334" t="e">
        <f>ROUND(+H171/CyP!#REF!*G171,4)</f>
        <v>#REF!</v>
      </c>
    </row>
    <row r="172" spans="1:11" ht="20.100000000000001" customHeight="1" thickBot="1" x14ac:dyDescent="0.25">
      <c r="A172" s="319" t="e">
        <f>CyP!#REF!</f>
        <v>#REF!</v>
      </c>
      <c r="B172" s="419" t="str">
        <f t="shared" si="12"/>
        <v/>
      </c>
      <c r="C172" s="420"/>
      <c r="D172" s="320">
        <f t="shared" si="13"/>
        <v>0</v>
      </c>
      <c r="E172" s="321"/>
      <c r="F172" s="322"/>
      <c r="G172" s="335">
        <v>1</v>
      </c>
      <c r="H172" s="344"/>
      <c r="I172" s="345"/>
      <c r="J172" s="323" t="e">
        <f t="shared" si="14"/>
        <v>#REF!</v>
      </c>
      <c r="K172" s="334" t="e">
        <f>ROUND(+H172/CyP!#REF!*G172,4)</f>
        <v>#REF!</v>
      </c>
    </row>
    <row r="173" spans="1:11" ht="20.100000000000001" customHeight="1" thickBot="1" x14ac:dyDescent="0.25">
      <c r="A173" s="319" t="e">
        <f>CyP!#REF!</f>
        <v>#REF!</v>
      </c>
      <c r="B173" s="419" t="str">
        <f t="shared" si="12"/>
        <v/>
      </c>
      <c r="C173" s="420"/>
      <c r="D173" s="320">
        <f t="shared" si="13"/>
        <v>0</v>
      </c>
      <c r="E173" s="321"/>
      <c r="F173" s="322"/>
      <c r="G173" s="335">
        <v>1</v>
      </c>
      <c r="H173" s="344"/>
      <c r="I173" s="345"/>
      <c r="J173" s="323" t="e">
        <f t="shared" si="14"/>
        <v>#REF!</v>
      </c>
      <c r="K173" s="334" t="e">
        <f>ROUND(+H173/CyP!#REF!*G173,4)</f>
        <v>#REF!</v>
      </c>
    </row>
    <row r="174" spans="1:11" ht="20.100000000000001" customHeight="1" thickBot="1" x14ac:dyDescent="0.25">
      <c r="A174" s="319" t="e">
        <f>CyP!#REF!</f>
        <v>#REF!</v>
      </c>
      <c r="B174" s="419" t="str">
        <f t="shared" si="12"/>
        <v/>
      </c>
      <c r="C174" s="420"/>
      <c r="D174" s="320">
        <f t="shared" si="13"/>
        <v>0</v>
      </c>
      <c r="E174" s="321"/>
      <c r="F174" s="322"/>
      <c r="G174" s="335">
        <v>1</v>
      </c>
      <c r="H174" s="344"/>
      <c r="I174" s="345"/>
      <c r="J174" s="323" t="e">
        <f t="shared" si="14"/>
        <v>#REF!</v>
      </c>
      <c r="K174" s="334" t="e">
        <f>ROUND(+H174/CyP!#REF!*G174,4)</f>
        <v>#REF!</v>
      </c>
    </row>
    <row r="175" spans="1:11" ht="20.100000000000001" customHeight="1" thickBot="1" x14ac:dyDescent="0.25">
      <c r="A175" s="319" t="e">
        <f>CyP!#REF!</f>
        <v>#REF!</v>
      </c>
      <c r="B175" s="419" t="str">
        <f t="shared" si="12"/>
        <v/>
      </c>
      <c r="C175" s="420"/>
      <c r="D175" s="320">
        <f t="shared" si="13"/>
        <v>0</v>
      </c>
      <c r="E175" s="321"/>
      <c r="F175" s="322"/>
      <c r="G175" s="335">
        <v>1</v>
      </c>
      <c r="H175" s="344"/>
      <c r="I175" s="345"/>
      <c r="J175" s="323" t="e">
        <f t="shared" si="14"/>
        <v>#REF!</v>
      </c>
      <c r="K175" s="334" t="e">
        <f>ROUND(+H175/CyP!#REF!*G175,4)</f>
        <v>#REF!</v>
      </c>
    </row>
    <row r="176" spans="1:11" ht="20.100000000000001" customHeight="1" thickBot="1" x14ac:dyDescent="0.25">
      <c r="A176" s="319" t="e">
        <f>CyP!#REF!</f>
        <v>#REF!</v>
      </c>
      <c r="B176" s="419" t="str">
        <f t="shared" si="12"/>
        <v/>
      </c>
      <c r="C176" s="420"/>
      <c r="D176" s="320">
        <f t="shared" si="13"/>
        <v>0</v>
      </c>
      <c r="E176" s="321"/>
      <c r="F176" s="322"/>
      <c r="G176" s="335">
        <v>1</v>
      </c>
      <c r="H176" s="344"/>
      <c r="I176" s="345"/>
      <c r="J176" s="323" t="e">
        <f t="shared" si="14"/>
        <v>#REF!</v>
      </c>
      <c r="K176" s="334" t="e">
        <f>ROUND(+H176/CyP!#REF!*G176,4)</f>
        <v>#REF!</v>
      </c>
    </row>
    <row r="177" spans="1:11" ht="20.100000000000001" customHeight="1" thickBot="1" x14ac:dyDescent="0.25">
      <c r="A177" s="319" t="e">
        <f>CyP!#REF!</f>
        <v>#REF!</v>
      </c>
      <c r="B177" s="419" t="str">
        <f t="shared" si="12"/>
        <v/>
      </c>
      <c r="C177" s="420"/>
      <c r="D177" s="320">
        <f t="shared" si="13"/>
        <v>0</v>
      </c>
      <c r="E177" s="321"/>
      <c r="F177" s="322"/>
      <c r="G177" s="335">
        <v>1</v>
      </c>
      <c r="H177" s="344"/>
      <c r="I177" s="345"/>
      <c r="J177" s="323" t="e">
        <f t="shared" si="14"/>
        <v>#REF!</v>
      </c>
      <c r="K177" s="334" t="e">
        <f>ROUND(+H177/CyP!#REF!*G177,4)</f>
        <v>#REF!</v>
      </c>
    </row>
    <row r="178" spans="1:11" ht="20.100000000000001" customHeight="1" thickBot="1" x14ac:dyDescent="0.25">
      <c r="A178" s="319" t="e">
        <f>CyP!#REF!</f>
        <v>#REF!</v>
      </c>
      <c r="B178" s="419" t="str">
        <f t="shared" si="12"/>
        <v/>
      </c>
      <c r="C178" s="420"/>
      <c r="D178" s="320">
        <f t="shared" si="13"/>
        <v>0</v>
      </c>
      <c r="E178" s="321"/>
      <c r="F178" s="322"/>
      <c r="G178" s="335">
        <v>1</v>
      </c>
      <c r="H178" s="344"/>
      <c r="I178" s="345"/>
      <c r="J178" s="323" t="e">
        <f t="shared" si="14"/>
        <v>#REF!</v>
      </c>
      <c r="K178" s="334" t="e">
        <f>ROUND(+H178/CyP!#REF!*G178,4)</f>
        <v>#REF!</v>
      </c>
    </row>
    <row r="179" spans="1:11" ht="20.100000000000001" customHeight="1" thickBot="1" x14ac:dyDescent="0.25">
      <c r="A179" s="319" t="e">
        <f>CyP!#REF!</f>
        <v>#REF!</v>
      </c>
      <c r="B179" s="419" t="str">
        <f t="shared" si="12"/>
        <v/>
      </c>
      <c r="C179" s="420"/>
      <c r="D179" s="320">
        <f t="shared" si="13"/>
        <v>0</v>
      </c>
      <c r="E179" s="321"/>
      <c r="F179" s="322"/>
      <c r="G179" s="335">
        <v>1</v>
      </c>
      <c r="H179" s="344"/>
      <c r="I179" s="345"/>
      <c r="J179" s="323" t="e">
        <f t="shared" si="14"/>
        <v>#REF!</v>
      </c>
      <c r="K179" s="334" t="e">
        <f>ROUND(+H179/CyP!#REF!*G179,4)</f>
        <v>#REF!</v>
      </c>
    </row>
    <row r="180" spans="1:11" ht="20.100000000000001" customHeight="1" thickBot="1" x14ac:dyDescent="0.25">
      <c r="A180" s="319" t="e">
        <f>CyP!#REF!</f>
        <v>#REF!</v>
      </c>
      <c r="B180" s="419" t="str">
        <f t="shared" si="12"/>
        <v/>
      </c>
      <c r="C180" s="420"/>
      <c r="D180" s="320">
        <f t="shared" si="13"/>
        <v>0</v>
      </c>
      <c r="E180" s="321"/>
      <c r="F180" s="322"/>
      <c r="G180" s="335">
        <v>1</v>
      </c>
      <c r="H180" s="344"/>
      <c r="I180" s="345"/>
      <c r="J180" s="323" t="e">
        <f t="shared" si="14"/>
        <v>#REF!</v>
      </c>
      <c r="K180" s="334" t="e">
        <f>ROUND(+H180/CyP!#REF!*G180,4)</f>
        <v>#REF!</v>
      </c>
    </row>
    <row r="181" spans="1:11" ht="20.100000000000001" customHeight="1" thickBot="1" x14ac:dyDescent="0.25">
      <c r="A181" s="319" t="e">
        <f>CyP!#REF!</f>
        <v>#REF!</v>
      </c>
      <c r="B181" s="419" t="str">
        <f t="shared" si="12"/>
        <v/>
      </c>
      <c r="C181" s="420"/>
      <c r="D181" s="320">
        <f t="shared" si="13"/>
        <v>0</v>
      </c>
      <c r="E181" s="321"/>
      <c r="F181" s="322"/>
      <c r="G181" s="335">
        <v>1</v>
      </c>
      <c r="H181" s="344"/>
      <c r="I181" s="345"/>
      <c r="J181" s="323" t="e">
        <f t="shared" si="14"/>
        <v>#REF!</v>
      </c>
      <c r="K181" s="334" t="e">
        <f>ROUND(+H181/CyP!#REF!*G181,4)</f>
        <v>#REF!</v>
      </c>
    </row>
    <row r="182" spans="1:11" ht="20.100000000000001" customHeight="1" thickBot="1" x14ac:dyDescent="0.25">
      <c r="A182" s="319" t="e">
        <f>CyP!#REF!</f>
        <v>#REF!</v>
      </c>
      <c r="B182" s="419" t="str">
        <f t="shared" si="12"/>
        <v/>
      </c>
      <c r="C182" s="420"/>
      <c r="D182" s="320">
        <f t="shared" si="13"/>
        <v>0</v>
      </c>
      <c r="E182" s="321"/>
      <c r="F182" s="322"/>
      <c r="G182" s="335">
        <v>1</v>
      </c>
      <c r="H182" s="344"/>
      <c r="I182" s="345"/>
      <c r="J182" s="323" t="e">
        <f t="shared" si="14"/>
        <v>#REF!</v>
      </c>
      <c r="K182" s="334" t="e">
        <f>ROUND(+H182/CyP!#REF!*G182,4)</f>
        <v>#REF!</v>
      </c>
    </row>
    <row r="183" spans="1:11" ht="20.100000000000001" customHeight="1" thickBot="1" x14ac:dyDescent="0.25">
      <c r="A183" s="319" t="e">
        <f>CyP!#REF!</f>
        <v>#REF!</v>
      </c>
      <c r="B183" s="419" t="str">
        <f t="shared" si="12"/>
        <v/>
      </c>
      <c r="C183" s="420"/>
      <c r="D183" s="320">
        <f t="shared" si="13"/>
        <v>0</v>
      </c>
      <c r="E183" s="321"/>
      <c r="F183" s="322"/>
      <c r="G183" s="335">
        <v>1</v>
      </c>
      <c r="H183" s="344"/>
      <c r="I183" s="345"/>
      <c r="J183" s="323" t="e">
        <f t="shared" si="14"/>
        <v>#REF!</v>
      </c>
      <c r="K183" s="334" t="e">
        <f>ROUND(+H183/CyP!#REF!*G183,4)</f>
        <v>#REF!</v>
      </c>
    </row>
    <row r="184" spans="1:11" ht="20.100000000000001" customHeight="1" thickBot="1" x14ac:dyDescent="0.25">
      <c r="A184" s="319" t="e">
        <f>CyP!#REF!</f>
        <v>#REF!</v>
      </c>
      <c r="B184" s="419" t="str">
        <f t="shared" si="12"/>
        <v/>
      </c>
      <c r="C184" s="420"/>
      <c r="D184" s="320">
        <f t="shared" si="13"/>
        <v>0</v>
      </c>
      <c r="E184" s="321"/>
      <c r="F184" s="322"/>
      <c r="G184" s="335">
        <v>1</v>
      </c>
      <c r="H184" s="344"/>
      <c r="I184" s="345"/>
      <c r="J184" s="323" t="e">
        <f t="shared" si="14"/>
        <v>#REF!</v>
      </c>
      <c r="K184" s="334" t="e">
        <f>ROUND(+H184/CyP!#REF!*G184,4)</f>
        <v>#REF!</v>
      </c>
    </row>
    <row r="185" spans="1:11" ht="20.100000000000001" customHeight="1" thickBot="1" x14ac:dyDescent="0.25">
      <c r="A185" s="319" t="e">
        <f>CyP!#REF!</f>
        <v>#REF!</v>
      </c>
      <c r="B185" s="419" t="str">
        <f t="shared" si="12"/>
        <v/>
      </c>
      <c r="C185" s="420"/>
      <c r="D185" s="320">
        <f t="shared" si="13"/>
        <v>0</v>
      </c>
      <c r="E185" s="321"/>
      <c r="F185" s="322"/>
      <c r="G185" s="335">
        <v>1</v>
      </c>
      <c r="H185" s="344"/>
      <c r="I185" s="345"/>
      <c r="J185" s="323" t="e">
        <f t="shared" si="14"/>
        <v>#REF!</v>
      </c>
      <c r="K185" s="334" t="e">
        <f>ROUND(+H185/CyP!#REF!*G185,4)</f>
        <v>#REF!</v>
      </c>
    </row>
    <row r="186" spans="1:11" ht="20.100000000000001" customHeight="1" thickBot="1" x14ac:dyDescent="0.25">
      <c r="A186" s="319" t="e">
        <f>CyP!#REF!</f>
        <v>#REF!</v>
      </c>
      <c r="B186" s="419" t="str">
        <f t="shared" si="12"/>
        <v/>
      </c>
      <c r="C186" s="420"/>
      <c r="D186" s="320">
        <f t="shared" si="13"/>
        <v>0</v>
      </c>
      <c r="E186" s="321"/>
      <c r="F186" s="322"/>
      <c r="G186" s="335">
        <v>1</v>
      </c>
      <c r="H186" s="344"/>
      <c r="I186" s="345"/>
      <c r="J186" s="323" t="e">
        <f t="shared" si="14"/>
        <v>#REF!</v>
      </c>
      <c r="K186" s="334" t="e">
        <f>ROUND(+H186/CyP!#REF!*G186,4)</f>
        <v>#REF!</v>
      </c>
    </row>
    <row r="187" spans="1:11" ht="20.100000000000001" customHeight="1" thickBot="1" x14ac:dyDescent="0.25">
      <c r="A187" s="319" t="e">
        <f>CyP!#REF!</f>
        <v>#REF!</v>
      </c>
      <c r="B187" s="419" t="str">
        <f t="shared" si="12"/>
        <v/>
      </c>
      <c r="C187" s="420"/>
      <c r="D187" s="320">
        <f t="shared" si="13"/>
        <v>0</v>
      </c>
      <c r="E187" s="321"/>
      <c r="F187" s="322"/>
      <c r="G187" s="335">
        <v>1</v>
      </c>
      <c r="H187" s="344"/>
      <c r="I187" s="345"/>
      <c r="J187" s="323" t="e">
        <f t="shared" si="14"/>
        <v>#REF!</v>
      </c>
      <c r="K187" s="334" t="e">
        <f>ROUND(+H187/CyP!#REF!*G187,4)</f>
        <v>#REF!</v>
      </c>
    </row>
    <row r="188" spans="1:11" ht="20.100000000000001" customHeight="1" thickBot="1" x14ac:dyDescent="0.25">
      <c r="A188" s="319" t="e">
        <f>CyP!#REF!</f>
        <v>#REF!</v>
      </c>
      <c r="B188" s="419" t="str">
        <f t="shared" si="12"/>
        <v/>
      </c>
      <c r="C188" s="420"/>
      <c r="D188" s="320">
        <f t="shared" si="13"/>
        <v>0</v>
      </c>
      <c r="E188" s="321"/>
      <c r="F188" s="322"/>
      <c r="G188" s="335">
        <v>1</v>
      </c>
      <c r="H188" s="344"/>
      <c r="I188" s="345"/>
      <c r="J188" s="323" t="e">
        <f t="shared" si="14"/>
        <v>#REF!</v>
      </c>
      <c r="K188" s="334" t="e">
        <f>ROUND(+H188/CyP!#REF!*G188,4)</f>
        <v>#REF!</v>
      </c>
    </row>
    <row r="189" spans="1:11" ht="20.100000000000001" customHeight="1" thickBot="1" x14ac:dyDescent="0.25">
      <c r="A189" s="319" t="e">
        <f>CyP!#REF!</f>
        <v>#REF!</v>
      </c>
      <c r="B189" s="419" t="str">
        <f t="shared" si="12"/>
        <v/>
      </c>
      <c r="C189" s="420"/>
      <c r="D189" s="320">
        <f t="shared" si="13"/>
        <v>0</v>
      </c>
      <c r="E189" s="321"/>
      <c r="F189" s="322"/>
      <c r="G189" s="335">
        <v>1</v>
      </c>
      <c r="H189" s="344"/>
      <c r="I189" s="345"/>
      <c r="J189" s="323" t="e">
        <f t="shared" si="14"/>
        <v>#REF!</v>
      </c>
      <c r="K189" s="334" t="e">
        <f>ROUND(+H189/CyP!#REF!*G189,4)</f>
        <v>#REF!</v>
      </c>
    </row>
    <row r="190" spans="1:11" ht="20.100000000000001" customHeight="1" thickBot="1" x14ac:dyDescent="0.25">
      <c r="A190" s="319" t="e">
        <f>CyP!#REF!</f>
        <v>#REF!</v>
      </c>
      <c r="B190" s="419" t="str">
        <f t="shared" si="12"/>
        <v/>
      </c>
      <c r="C190" s="420"/>
      <c r="D190" s="320">
        <f t="shared" si="13"/>
        <v>0</v>
      </c>
      <c r="E190" s="321"/>
      <c r="F190" s="322"/>
      <c r="G190" s="335">
        <v>1</v>
      </c>
      <c r="H190" s="344"/>
      <c r="I190" s="345"/>
      <c r="J190" s="323" t="e">
        <f t="shared" si="14"/>
        <v>#REF!</v>
      </c>
      <c r="K190" s="334" t="e">
        <f>ROUND(+H190/CyP!#REF!*G190,4)</f>
        <v>#REF!</v>
      </c>
    </row>
    <row r="191" spans="1:11" ht="20.100000000000001" customHeight="1" thickBot="1" x14ac:dyDescent="0.25">
      <c r="A191" s="319" t="e">
        <f>CyP!#REF!</f>
        <v>#REF!</v>
      </c>
      <c r="B191" s="419" t="str">
        <f t="shared" si="12"/>
        <v/>
      </c>
      <c r="C191" s="420"/>
      <c r="D191" s="320">
        <f t="shared" si="13"/>
        <v>0</v>
      </c>
      <c r="E191" s="321"/>
      <c r="F191" s="322"/>
      <c r="G191" s="335">
        <v>1</v>
      </c>
      <c r="H191" s="344"/>
      <c r="I191" s="345"/>
      <c r="J191" s="323" t="e">
        <f t="shared" si="14"/>
        <v>#REF!</v>
      </c>
      <c r="K191" s="334" t="e">
        <f>ROUND(+H191/CyP!#REF!*G191,4)</f>
        <v>#REF!</v>
      </c>
    </row>
    <row r="192" spans="1:11" ht="20.100000000000001" customHeight="1" thickBot="1" x14ac:dyDescent="0.25">
      <c r="A192" s="319" t="e">
        <f>CyP!#REF!</f>
        <v>#REF!</v>
      </c>
      <c r="B192" s="419" t="str">
        <f t="shared" ref="B192:B212" si="15">IFERROR(VLOOKUP(A192,Tabla_CyP,2,FALSE),"")</f>
        <v/>
      </c>
      <c r="C192" s="420"/>
      <c r="D192" s="320">
        <f t="shared" ref="D192:D212" si="16">IFERROR(VLOOKUP(A192,Tabla_CyP,9,FALSE),0)</f>
        <v>0</v>
      </c>
      <c r="E192" s="321"/>
      <c r="F192" s="322"/>
      <c r="G192" s="335">
        <v>1</v>
      </c>
      <c r="H192" s="344"/>
      <c r="I192" s="345"/>
      <c r="J192" s="323" t="e">
        <f t="shared" si="14"/>
        <v>#REF!</v>
      </c>
      <c r="K192" s="334" t="e">
        <f>ROUND(+H192/CyP!#REF!*G192,4)</f>
        <v>#REF!</v>
      </c>
    </row>
    <row r="193" spans="1:11" ht="20.100000000000001" customHeight="1" thickBot="1" x14ac:dyDescent="0.25">
      <c r="A193" s="319" t="e">
        <f>CyP!#REF!</f>
        <v>#REF!</v>
      </c>
      <c r="B193" s="419" t="str">
        <f t="shared" si="15"/>
        <v/>
      </c>
      <c r="C193" s="420"/>
      <c r="D193" s="320">
        <f t="shared" si="16"/>
        <v>0</v>
      </c>
      <c r="E193" s="321"/>
      <c r="F193" s="322"/>
      <c r="G193" s="335">
        <v>1</v>
      </c>
      <c r="H193" s="344"/>
      <c r="I193" s="345"/>
      <c r="J193" s="323" t="e">
        <f t="shared" si="14"/>
        <v>#REF!</v>
      </c>
      <c r="K193" s="334" t="e">
        <f>ROUND(+H193/CyP!#REF!*G193,4)</f>
        <v>#REF!</v>
      </c>
    </row>
    <row r="194" spans="1:11" ht="20.100000000000001" customHeight="1" thickBot="1" x14ac:dyDescent="0.25">
      <c r="A194" s="319" t="e">
        <f>CyP!#REF!</f>
        <v>#REF!</v>
      </c>
      <c r="B194" s="419" t="str">
        <f t="shared" si="15"/>
        <v/>
      </c>
      <c r="C194" s="420"/>
      <c r="D194" s="320">
        <f t="shared" si="16"/>
        <v>0</v>
      </c>
      <c r="E194" s="321"/>
      <c r="F194" s="322"/>
      <c r="G194" s="335">
        <v>1</v>
      </c>
      <c r="H194" s="344"/>
      <c r="I194" s="345"/>
      <c r="J194" s="323" t="e">
        <f t="shared" si="14"/>
        <v>#REF!</v>
      </c>
      <c r="K194" s="334" t="e">
        <f>ROUND(+H194/CyP!#REF!*G194,4)</f>
        <v>#REF!</v>
      </c>
    </row>
    <row r="195" spans="1:11" ht="20.100000000000001" customHeight="1" thickBot="1" x14ac:dyDescent="0.25">
      <c r="A195" s="319" t="e">
        <f>CyP!#REF!</f>
        <v>#REF!</v>
      </c>
      <c r="B195" s="419" t="str">
        <f t="shared" si="15"/>
        <v/>
      </c>
      <c r="C195" s="420"/>
      <c r="D195" s="320">
        <f t="shared" si="16"/>
        <v>0</v>
      </c>
      <c r="E195" s="321"/>
      <c r="F195" s="322"/>
      <c r="G195" s="335">
        <v>1</v>
      </c>
      <c r="H195" s="344"/>
      <c r="I195" s="345"/>
      <c r="J195" s="323" t="e">
        <f t="shared" si="14"/>
        <v>#REF!</v>
      </c>
      <c r="K195" s="334" t="e">
        <f>ROUND(+H195/CyP!#REF!*G195,4)</f>
        <v>#REF!</v>
      </c>
    </row>
    <row r="196" spans="1:11" ht="20.100000000000001" customHeight="1" thickBot="1" x14ac:dyDescent="0.25">
      <c r="A196" s="319" t="e">
        <f>CyP!#REF!</f>
        <v>#REF!</v>
      </c>
      <c r="B196" s="419" t="str">
        <f t="shared" si="15"/>
        <v/>
      </c>
      <c r="C196" s="420"/>
      <c r="D196" s="320">
        <f t="shared" si="16"/>
        <v>0</v>
      </c>
      <c r="E196" s="321"/>
      <c r="F196" s="322"/>
      <c r="G196" s="335">
        <v>1</v>
      </c>
      <c r="H196" s="344"/>
      <c r="I196" s="345"/>
      <c r="J196" s="323" t="e">
        <f t="shared" si="14"/>
        <v>#REF!</v>
      </c>
      <c r="K196" s="334" t="e">
        <f>ROUND(+H196/CyP!#REF!*G196,4)</f>
        <v>#REF!</v>
      </c>
    </row>
    <row r="197" spans="1:11" ht="20.100000000000001" customHeight="1" thickBot="1" x14ac:dyDescent="0.25">
      <c r="A197" s="319" t="e">
        <f>CyP!#REF!</f>
        <v>#REF!</v>
      </c>
      <c r="B197" s="419" t="str">
        <f t="shared" si="15"/>
        <v/>
      </c>
      <c r="C197" s="420"/>
      <c r="D197" s="320">
        <f t="shared" si="16"/>
        <v>0</v>
      </c>
      <c r="E197" s="321"/>
      <c r="F197" s="322"/>
      <c r="G197" s="335">
        <v>1</v>
      </c>
      <c r="H197" s="344"/>
      <c r="I197" s="345"/>
      <c r="J197" s="323" t="e">
        <f t="shared" si="14"/>
        <v>#REF!</v>
      </c>
      <c r="K197" s="334" t="e">
        <f>ROUND(+H197/CyP!#REF!*G197,4)</f>
        <v>#REF!</v>
      </c>
    </row>
    <row r="198" spans="1:11" ht="20.100000000000001" customHeight="1" thickBot="1" x14ac:dyDescent="0.25">
      <c r="A198" s="319" t="e">
        <f>CyP!#REF!</f>
        <v>#REF!</v>
      </c>
      <c r="B198" s="419" t="str">
        <f t="shared" si="15"/>
        <v/>
      </c>
      <c r="C198" s="420"/>
      <c r="D198" s="320">
        <f t="shared" si="16"/>
        <v>0</v>
      </c>
      <c r="E198" s="321"/>
      <c r="F198" s="322"/>
      <c r="G198" s="335">
        <v>1</v>
      </c>
      <c r="H198" s="344"/>
      <c r="I198" s="345"/>
      <c r="J198" s="323" t="e">
        <f t="shared" si="14"/>
        <v>#REF!</v>
      </c>
      <c r="K198" s="334" t="e">
        <f>ROUND(+H198/CyP!#REF!*G198,4)</f>
        <v>#REF!</v>
      </c>
    </row>
    <row r="199" spans="1:11" ht="20.100000000000001" customHeight="1" thickBot="1" x14ac:dyDescent="0.25">
      <c r="A199" s="319" t="e">
        <f>CyP!#REF!</f>
        <v>#REF!</v>
      </c>
      <c r="B199" s="419" t="str">
        <f t="shared" si="15"/>
        <v/>
      </c>
      <c r="C199" s="420"/>
      <c r="D199" s="320">
        <f t="shared" si="16"/>
        <v>0</v>
      </c>
      <c r="E199" s="321"/>
      <c r="F199" s="322"/>
      <c r="G199" s="335">
        <v>1</v>
      </c>
      <c r="H199" s="344"/>
      <c r="I199" s="345"/>
      <c r="J199" s="323" t="e">
        <f t="shared" si="14"/>
        <v>#REF!</v>
      </c>
      <c r="K199" s="334" t="e">
        <f>ROUND(+H199/CyP!#REF!*G199,4)</f>
        <v>#REF!</v>
      </c>
    </row>
    <row r="200" spans="1:11" ht="20.100000000000001" customHeight="1" thickBot="1" x14ac:dyDescent="0.25">
      <c r="A200" s="319" t="e">
        <f>CyP!#REF!</f>
        <v>#REF!</v>
      </c>
      <c r="B200" s="419" t="str">
        <f t="shared" si="15"/>
        <v/>
      </c>
      <c r="C200" s="420"/>
      <c r="D200" s="320">
        <f t="shared" si="16"/>
        <v>0</v>
      </c>
      <c r="E200" s="321"/>
      <c r="F200" s="322"/>
      <c r="G200" s="335">
        <v>1</v>
      </c>
      <c r="H200" s="344"/>
      <c r="I200" s="345"/>
      <c r="J200" s="323" t="e">
        <f t="shared" si="14"/>
        <v>#REF!</v>
      </c>
      <c r="K200" s="334" t="e">
        <f>ROUND(+H200/CyP!#REF!*G200,4)</f>
        <v>#REF!</v>
      </c>
    </row>
    <row r="201" spans="1:11" ht="20.100000000000001" customHeight="1" thickBot="1" x14ac:dyDescent="0.25">
      <c r="A201" s="319" t="e">
        <f>CyP!#REF!</f>
        <v>#REF!</v>
      </c>
      <c r="B201" s="419" t="str">
        <f t="shared" si="15"/>
        <v/>
      </c>
      <c r="C201" s="420"/>
      <c r="D201" s="320">
        <f t="shared" si="16"/>
        <v>0</v>
      </c>
      <c r="E201" s="321"/>
      <c r="F201" s="322"/>
      <c r="G201" s="335">
        <v>1</v>
      </c>
      <c r="H201" s="344"/>
      <c r="I201" s="345"/>
      <c r="J201" s="323" t="e">
        <f t="shared" si="14"/>
        <v>#REF!</v>
      </c>
      <c r="K201" s="334" t="e">
        <f>ROUND(+H201/CyP!#REF!*G201,4)</f>
        <v>#REF!</v>
      </c>
    </row>
    <row r="202" spans="1:11" ht="20.100000000000001" customHeight="1" thickBot="1" x14ac:dyDescent="0.25">
      <c r="A202" s="319" t="e">
        <f>CyP!#REF!</f>
        <v>#REF!</v>
      </c>
      <c r="B202" s="419" t="str">
        <f t="shared" si="15"/>
        <v/>
      </c>
      <c r="C202" s="420"/>
      <c r="D202" s="320">
        <f t="shared" si="16"/>
        <v>0</v>
      </c>
      <c r="E202" s="321"/>
      <c r="F202" s="322"/>
      <c r="G202" s="335">
        <v>1</v>
      </c>
      <c r="H202" s="344"/>
      <c r="I202" s="345"/>
      <c r="J202" s="323" t="e">
        <f t="shared" si="14"/>
        <v>#REF!</v>
      </c>
      <c r="K202" s="334" t="e">
        <f>ROUND(+H202/CyP!#REF!*G202,4)</f>
        <v>#REF!</v>
      </c>
    </row>
    <row r="203" spans="1:11" ht="20.100000000000001" customHeight="1" thickBot="1" x14ac:dyDescent="0.25">
      <c r="A203" s="319" t="e">
        <f>CyP!#REF!</f>
        <v>#REF!</v>
      </c>
      <c r="B203" s="419" t="str">
        <f t="shared" si="15"/>
        <v/>
      </c>
      <c r="C203" s="420"/>
      <c r="D203" s="320">
        <f t="shared" si="16"/>
        <v>0</v>
      </c>
      <c r="E203" s="321"/>
      <c r="F203" s="322"/>
      <c r="G203" s="335">
        <v>1</v>
      </c>
      <c r="H203" s="344"/>
      <c r="I203" s="345"/>
      <c r="J203" s="323" t="e">
        <f t="shared" si="14"/>
        <v>#REF!</v>
      </c>
      <c r="K203" s="334" t="e">
        <f>ROUND(+H203/CyP!#REF!*G203,4)</f>
        <v>#REF!</v>
      </c>
    </row>
    <row r="204" spans="1:11" ht="20.100000000000001" customHeight="1" thickBot="1" x14ac:dyDescent="0.25">
      <c r="A204" s="319" t="e">
        <f>CyP!#REF!</f>
        <v>#REF!</v>
      </c>
      <c r="B204" s="419" t="str">
        <f t="shared" si="15"/>
        <v/>
      </c>
      <c r="C204" s="420"/>
      <c r="D204" s="320">
        <f t="shared" si="16"/>
        <v>0</v>
      </c>
      <c r="E204" s="321"/>
      <c r="F204" s="322"/>
      <c r="G204" s="335">
        <v>1</v>
      </c>
      <c r="H204" s="344"/>
      <c r="I204" s="345"/>
      <c r="J204" s="323" t="e">
        <f t="shared" si="14"/>
        <v>#REF!</v>
      </c>
      <c r="K204" s="334" t="e">
        <f>ROUND(+H204/CyP!#REF!*G204,4)</f>
        <v>#REF!</v>
      </c>
    </row>
    <row r="205" spans="1:11" ht="20.100000000000001" customHeight="1" thickBot="1" x14ac:dyDescent="0.25">
      <c r="A205" s="319" t="e">
        <f>CyP!#REF!</f>
        <v>#REF!</v>
      </c>
      <c r="B205" s="419" t="str">
        <f t="shared" si="15"/>
        <v/>
      </c>
      <c r="C205" s="420"/>
      <c r="D205" s="320">
        <f t="shared" si="16"/>
        <v>0</v>
      </c>
      <c r="E205" s="321"/>
      <c r="F205" s="322"/>
      <c r="G205" s="335">
        <v>1</v>
      </c>
      <c r="H205" s="344"/>
      <c r="I205" s="345"/>
      <c r="J205" s="323" t="e">
        <f t="shared" si="14"/>
        <v>#REF!</v>
      </c>
      <c r="K205" s="334" t="e">
        <f>ROUND(+H205/CyP!#REF!*G205,4)</f>
        <v>#REF!</v>
      </c>
    </row>
    <row r="206" spans="1:11" ht="20.100000000000001" customHeight="1" thickBot="1" x14ac:dyDescent="0.25">
      <c r="A206" s="319" t="e">
        <f>CyP!#REF!</f>
        <v>#REF!</v>
      </c>
      <c r="B206" s="419" t="str">
        <f t="shared" si="15"/>
        <v/>
      </c>
      <c r="C206" s="420"/>
      <c r="D206" s="320">
        <f t="shared" si="16"/>
        <v>0</v>
      </c>
      <c r="E206" s="321"/>
      <c r="F206" s="322"/>
      <c r="G206" s="335">
        <v>1</v>
      </c>
      <c r="H206" s="344"/>
      <c r="I206" s="345"/>
      <c r="J206" s="323" t="e">
        <f t="shared" si="14"/>
        <v>#REF!</v>
      </c>
      <c r="K206" s="334" t="e">
        <f>ROUND(+H206/CyP!#REF!*G206,4)</f>
        <v>#REF!</v>
      </c>
    </row>
    <row r="207" spans="1:11" ht="20.100000000000001" customHeight="1" thickBot="1" x14ac:dyDescent="0.25">
      <c r="A207" s="319" t="e">
        <f>CyP!#REF!</f>
        <v>#REF!</v>
      </c>
      <c r="B207" s="419" t="str">
        <f t="shared" si="15"/>
        <v/>
      </c>
      <c r="C207" s="420"/>
      <c r="D207" s="320">
        <f t="shared" si="16"/>
        <v>0</v>
      </c>
      <c r="E207" s="321"/>
      <c r="F207" s="322"/>
      <c r="G207" s="335">
        <v>1</v>
      </c>
      <c r="H207" s="344"/>
      <c r="I207" s="345"/>
      <c r="J207" s="323" t="e">
        <f t="shared" si="14"/>
        <v>#REF!</v>
      </c>
      <c r="K207" s="334" t="e">
        <f>ROUND(+H207/CyP!#REF!*G207,4)</f>
        <v>#REF!</v>
      </c>
    </row>
    <row r="208" spans="1:11" ht="20.100000000000001" customHeight="1" thickBot="1" x14ac:dyDescent="0.25">
      <c r="A208" s="319" t="e">
        <f>CyP!#REF!</f>
        <v>#REF!</v>
      </c>
      <c r="B208" s="419" t="str">
        <f t="shared" si="15"/>
        <v/>
      </c>
      <c r="C208" s="420"/>
      <c r="D208" s="320">
        <f t="shared" si="16"/>
        <v>0</v>
      </c>
      <c r="E208" s="321"/>
      <c r="F208" s="322"/>
      <c r="G208" s="335">
        <v>1</v>
      </c>
      <c r="H208" s="344"/>
      <c r="I208" s="345"/>
      <c r="J208" s="323" t="e">
        <f t="shared" si="14"/>
        <v>#REF!</v>
      </c>
      <c r="K208" s="334" t="e">
        <f>ROUND(+H208/CyP!#REF!*G208,4)</f>
        <v>#REF!</v>
      </c>
    </row>
    <row r="209" spans="1:81" ht="20.100000000000001" customHeight="1" thickBot="1" x14ac:dyDescent="0.25">
      <c r="A209" s="319" t="e">
        <f>CyP!#REF!</f>
        <v>#REF!</v>
      </c>
      <c r="B209" s="419" t="str">
        <f t="shared" si="15"/>
        <v/>
      </c>
      <c r="C209" s="420"/>
      <c r="D209" s="320">
        <f t="shared" si="16"/>
        <v>0</v>
      </c>
      <c r="E209" s="321"/>
      <c r="F209" s="322"/>
      <c r="G209" s="335">
        <v>1</v>
      </c>
      <c r="H209" s="344"/>
      <c r="I209" s="345"/>
      <c r="J209" s="323" t="e">
        <f t="shared" si="14"/>
        <v>#REF!</v>
      </c>
      <c r="K209" s="334" t="e">
        <f>ROUND(+H209/CyP!#REF!*G209,4)</f>
        <v>#REF!</v>
      </c>
    </row>
    <row r="210" spans="1:81" ht="20.100000000000001" customHeight="1" thickBot="1" x14ac:dyDescent="0.25">
      <c r="A210" s="319" t="e">
        <f>CyP!#REF!</f>
        <v>#REF!</v>
      </c>
      <c r="B210" s="419" t="str">
        <f t="shared" si="15"/>
        <v/>
      </c>
      <c r="C210" s="420"/>
      <c r="D210" s="320">
        <f t="shared" si="16"/>
        <v>0</v>
      </c>
      <c r="E210" s="321"/>
      <c r="F210" s="322"/>
      <c r="G210" s="335">
        <v>1</v>
      </c>
      <c r="H210" s="344"/>
      <c r="I210" s="345"/>
      <c r="J210" s="323" t="e">
        <f t="shared" si="14"/>
        <v>#REF!</v>
      </c>
      <c r="K210" s="334" t="e">
        <f>ROUND(+H210/CyP!#REF!*G210,4)</f>
        <v>#REF!</v>
      </c>
    </row>
    <row r="211" spans="1:81" ht="20.100000000000001" customHeight="1" thickBot="1" x14ac:dyDescent="0.25">
      <c r="A211" s="319" t="e">
        <f>CyP!#REF!</f>
        <v>#REF!</v>
      </c>
      <c r="B211" s="419" t="str">
        <f t="shared" si="15"/>
        <v/>
      </c>
      <c r="C211" s="420"/>
      <c r="D211" s="320">
        <f t="shared" si="16"/>
        <v>0</v>
      </c>
      <c r="E211" s="321"/>
      <c r="F211" s="322"/>
      <c r="G211" s="335">
        <v>1</v>
      </c>
      <c r="H211" s="344"/>
      <c r="I211" s="345"/>
      <c r="J211" s="323" t="e">
        <f t="shared" si="14"/>
        <v>#REF!</v>
      </c>
      <c r="K211" s="334" t="e">
        <f>ROUND(+H211/CyP!#REF!*G211,4)</f>
        <v>#REF!</v>
      </c>
    </row>
    <row r="212" spans="1:81" ht="20.100000000000001" customHeight="1" thickBot="1" x14ac:dyDescent="0.25">
      <c r="A212" s="319" t="e">
        <f>CyP!#REF!</f>
        <v>#REF!</v>
      </c>
      <c r="B212" s="419" t="str">
        <f t="shared" si="15"/>
        <v/>
      </c>
      <c r="C212" s="420"/>
      <c r="D212" s="320">
        <f t="shared" si="16"/>
        <v>0</v>
      </c>
      <c r="E212" s="321"/>
      <c r="F212" s="322"/>
      <c r="G212" s="335">
        <v>1</v>
      </c>
      <c r="H212" s="344"/>
      <c r="I212" s="345"/>
      <c r="J212" s="323" t="e">
        <f t="shared" si="14"/>
        <v>#REF!</v>
      </c>
      <c r="K212" s="334" t="e">
        <f>ROUND(+H212/CyP!#REF!*G212,4)</f>
        <v>#REF!</v>
      </c>
    </row>
    <row r="213" spans="1:81" s="10" customFormat="1" ht="20.100000000000001" customHeight="1" x14ac:dyDescent="0.2">
      <c r="A213" s="313" t="s">
        <v>3</v>
      </c>
      <c r="B213" s="314" t="s">
        <v>3</v>
      </c>
      <c r="C213" s="314"/>
      <c r="D213" s="315" t="s">
        <v>4</v>
      </c>
      <c r="E213" s="30"/>
      <c r="F213" s="30"/>
      <c r="G213" s="30"/>
      <c r="H213" s="327"/>
      <c r="I213" s="324"/>
      <c r="J213" s="324"/>
      <c r="K213" s="324"/>
      <c r="M213" s="121"/>
      <c r="N213" s="121"/>
      <c r="O213" s="121"/>
      <c r="P213" s="121"/>
      <c r="Q213" s="121"/>
      <c r="R213" s="121"/>
      <c r="S213" s="121"/>
      <c r="T213" s="121"/>
      <c r="U213" s="121"/>
      <c r="V213" s="121"/>
      <c r="W213" s="121"/>
      <c r="X213" s="121"/>
      <c r="Y213" s="121"/>
      <c r="Z213" s="121"/>
      <c r="AA213" s="121"/>
      <c r="AB213" s="121"/>
      <c r="AC213" s="121"/>
      <c r="AD213" s="121"/>
      <c r="AE213" s="121"/>
      <c r="AF213" s="121"/>
      <c r="AG213" s="121"/>
      <c r="AH213" s="121"/>
      <c r="AI213" s="121"/>
      <c r="AJ213" s="121"/>
      <c r="AK213" s="121"/>
      <c r="AL213" s="121"/>
      <c r="AM213" s="121"/>
      <c r="AN213" s="121"/>
      <c r="AO213" s="121"/>
      <c r="AP213" s="121"/>
      <c r="AQ213" s="121"/>
      <c r="AR213" s="121"/>
      <c r="AS213" s="121"/>
      <c r="AT213" s="121"/>
      <c r="AU213" s="121"/>
      <c r="AV213" s="121"/>
      <c r="AW213" s="121"/>
      <c r="AX213" s="121"/>
      <c r="AY213" s="121"/>
      <c r="AZ213" s="121"/>
      <c r="BA213" s="121"/>
      <c r="BB213" s="121"/>
      <c r="BC213" s="121"/>
      <c r="BD213" s="121"/>
      <c r="BE213" s="121"/>
      <c r="BF213" s="121"/>
      <c r="BG213" s="121"/>
      <c r="BH213" s="121"/>
      <c r="BI213" s="121"/>
      <c r="BJ213" s="121"/>
      <c r="BK213" s="121"/>
      <c r="BL213" s="121"/>
      <c r="BM213" s="121"/>
      <c r="BN213" s="121"/>
      <c r="BO213" s="121"/>
      <c r="BP213" s="121"/>
      <c r="BQ213" s="121"/>
      <c r="BR213" s="121"/>
      <c r="BS213" s="121"/>
      <c r="BT213" s="121"/>
      <c r="BU213" s="121"/>
      <c r="BV213" s="121"/>
      <c r="BW213" s="121"/>
      <c r="BX213" s="121"/>
      <c r="BY213" s="121"/>
      <c r="BZ213" s="121"/>
      <c r="CA213" s="121"/>
      <c r="CB213" s="121"/>
      <c r="CC213" s="121"/>
    </row>
    <row r="214" spans="1:81" ht="20.100000000000001" customHeight="1" x14ac:dyDescent="0.2">
      <c r="A214" s="61" t="s">
        <v>3</v>
      </c>
      <c r="B214" s="59" t="s">
        <v>10</v>
      </c>
      <c r="C214" s="63"/>
      <c r="D214" s="312">
        <f>SUM(D13:D213)</f>
        <v>0</v>
      </c>
      <c r="E214" s="56"/>
      <c r="F214" s="56"/>
      <c r="G214" s="56"/>
      <c r="H214" s="331"/>
      <c r="I214" s="349">
        <f>+SUMPRODUCT(I13:I212,$D$13:$D$212)</f>
        <v>0</v>
      </c>
      <c r="J214" s="349" t="e">
        <f>+SUMPRODUCT(J13:J212,$D$13:$D$212)</f>
        <v>#REF!</v>
      </c>
      <c r="K214" s="349" t="e">
        <f>+SUMPRODUCT(K13:K212,$D$13:$D$212)</f>
        <v>#REF!</v>
      </c>
    </row>
    <row r="215" spans="1:81" ht="20.100000000000001" customHeight="1" x14ac:dyDescent="0.2">
      <c r="A215" s="32"/>
      <c r="B215" s="32"/>
      <c r="C215" s="32"/>
      <c r="D215" s="32"/>
      <c r="E215" s="33"/>
      <c r="F215" s="33"/>
      <c r="G215" s="33"/>
      <c r="H215" s="327"/>
      <c r="I215" s="33"/>
      <c r="J215" s="32"/>
      <c r="K215" s="32"/>
    </row>
    <row r="216" spans="1:81" ht="20.100000000000001" customHeight="1" x14ac:dyDescent="0.2">
      <c r="E216" s="24"/>
      <c r="F216" s="24"/>
      <c r="G216" s="24"/>
      <c r="H216" s="332"/>
      <c r="I216" s="24"/>
    </row>
    <row r="217" spans="1:81" ht="20.100000000000001" customHeight="1" x14ac:dyDescent="0.2"/>
    <row r="218" spans="1:81" ht="20.100000000000001" customHeight="1" x14ac:dyDescent="0.2"/>
    <row r="219" spans="1:81" ht="20.100000000000001" customHeight="1" x14ac:dyDescent="0.2"/>
    <row r="220" spans="1:81" ht="20.100000000000001" customHeight="1" x14ac:dyDescent="0.2"/>
    <row r="221" spans="1:81" ht="20.100000000000001" customHeight="1" x14ac:dyDescent="0.2"/>
    <row r="222" spans="1:81" ht="20.100000000000001" customHeight="1" x14ac:dyDescent="0.2"/>
    <row r="223" spans="1:81" ht="20.100000000000001" customHeight="1" x14ac:dyDescent="0.2"/>
    <row r="224" spans="1:81"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row r="272" ht="20.100000000000001" customHeight="1" x14ac:dyDescent="0.2"/>
    <row r="273" ht="20.100000000000001" customHeight="1" x14ac:dyDescent="0.2"/>
    <row r="274" ht="20.100000000000001" customHeight="1" x14ac:dyDescent="0.2"/>
    <row r="275" ht="20.100000000000001" customHeight="1" x14ac:dyDescent="0.2"/>
    <row r="276" ht="20.100000000000001" customHeight="1" x14ac:dyDescent="0.2"/>
    <row r="277" ht="20.100000000000001" customHeight="1" x14ac:dyDescent="0.2"/>
    <row r="278" ht="20.100000000000001" customHeight="1" x14ac:dyDescent="0.2"/>
    <row r="279" ht="20.100000000000001" customHeight="1" x14ac:dyDescent="0.2"/>
    <row r="280" ht="20.100000000000001" customHeight="1" x14ac:dyDescent="0.2"/>
    <row r="281" ht="20.100000000000001" customHeight="1" x14ac:dyDescent="0.2"/>
    <row r="282" ht="20.100000000000001" customHeight="1" x14ac:dyDescent="0.2"/>
    <row r="283" ht="20.100000000000001" customHeight="1" x14ac:dyDescent="0.2"/>
    <row r="284" ht="20.100000000000001" customHeight="1" x14ac:dyDescent="0.2"/>
    <row r="285" ht="20.100000000000001" customHeight="1" x14ac:dyDescent="0.2"/>
    <row r="286" ht="20.100000000000001" customHeight="1" x14ac:dyDescent="0.2"/>
    <row r="287" ht="20.100000000000001" customHeight="1" x14ac:dyDescent="0.2"/>
    <row r="288" ht="20.100000000000001" customHeight="1" x14ac:dyDescent="0.2"/>
    <row r="289" ht="20.100000000000001" customHeight="1" x14ac:dyDescent="0.2"/>
    <row r="290" ht="20.100000000000001" customHeight="1" x14ac:dyDescent="0.2"/>
    <row r="291" ht="20.100000000000001" customHeight="1" x14ac:dyDescent="0.2"/>
    <row r="292" ht="20.100000000000001" customHeight="1" x14ac:dyDescent="0.2"/>
    <row r="293" ht="20.100000000000001" customHeight="1" x14ac:dyDescent="0.2"/>
    <row r="294" ht="20.100000000000001" customHeight="1" x14ac:dyDescent="0.2"/>
    <row r="295" ht="20.100000000000001" customHeight="1" x14ac:dyDescent="0.2"/>
    <row r="296" ht="20.100000000000001" customHeight="1" x14ac:dyDescent="0.2"/>
    <row r="297" ht="20.100000000000001" customHeight="1" x14ac:dyDescent="0.2"/>
    <row r="298" ht="20.100000000000001" customHeight="1" x14ac:dyDescent="0.2"/>
    <row r="299" ht="20.100000000000001" customHeight="1" x14ac:dyDescent="0.2"/>
    <row r="300" ht="20.100000000000001" customHeight="1" x14ac:dyDescent="0.2"/>
    <row r="301" ht="20.100000000000001" customHeight="1" x14ac:dyDescent="0.2"/>
    <row r="302" ht="20.100000000000001" customHeight="1" x14ac:dyDescent="0.2"/>
    <row r="303" ht="20.100000000000001" customHeight="1" x14ac:dyDescent="0.2"/>
    <row r="304" ht="20.100000000000001" customHeight="1" x14ac:dyDescent="0.2"/>
    <row r="305" ht="20.100000000000001" customHeight="1" x14ac:dyDescent="0.2"/>
    <row r="306" ht="20.100000000000001" customHeight="1" x14ac:dyDescent="0.2"/>
    <row r="307" ht="20.100000000000001" customHeight="1" x14ac:dyDescent="0.2"/>
    <row r="308" ht="20.100000000000001" customHeight="1" x14ac:dyDescent="0.2"/>
    <row r="309" ht="20.100000000000001" customHeight="1" x14ac:dyDescent="0.2"/>
    <row r="310" ht="20.100000000000001" customHeight="1" x14ac:dyDescent="0.2"/>
    <row r="311" ht="20.100000000000001" customHeight="1" x14ac:dyDescent="0.2"/>
    <row r="312" ht="20.100000000000001" customHeight="1" x14ac:dyDescent="0.2"/>
    <row r="313" ht="20.100000000000001" customHeight="1" x14ac:dyDescent="0.2"/>
    <row r="314" ht="20.100000000000001" customHeight="1" x14ac:dyDescent="0.2"/>
    <row r="315" ht="20.100000000000001" customHeight="1" x14ac:dyDescent="0.2"/>
    <row r="316" ht="20.100000000000001" customHeight="1" x14ac:dyDescent="0.2"/>
    <row r="317" ht="20.100000000000001" customHeight="1" x14ac:dyDescent="0.2"/>
    <row r="318" ht="20.100000000000001" customHeight="1" x14ac:dyDescent="0.2"/>
    <row r="319" ht="20.100000000000001" customHeight="1" x14ac:dyDescent="0.2"/>
    <row r="320" ht="20.100000000000001" customHeight="1" x14ac:dyDescent="0.2"/>
    <row r="321" ht="20.100000000000001" customHeight="1" x14ac:dyDescent="0.2"/>
    <row r="322" ht="20.100000000000001" customHeight="1" x14ac:dyDescent="0.2"/>
    <row r="323" ht="20.100000000000001" customHeight="1" x14ac:dyDescent="0.2"/>
    <row r="324" ht="20.100000000000001" customHeight="1" x14ac:dyDescent="0.2"/>
    <row r="325" ht="20.100000000000001" customHeight="1" x14ac:dyDescent="0.2"/>
    <row r="326" ht="20.100000000000001" customHeight="1" x14ac:dyDescent="0.2"/>
    <row r="327" ht="20.100000000000001" customHeight="1" x14ac:dyDescent="0.2"/>
    <row r="328" ht="20.100000000000001" customHeight="1" x14ac:dyDescent="0.2"/>
    <row r="329" ht="20.100000000000001" customHeight="1" x14ac:dyDescent="0.2"/>
    <row r="330" ht="20.100000000000001" customHeight="1" x14ac:dyDescent="0.2"/>
    <row r="331" ht="20.100000000000001" customHeight="1" x14ac:dyDescent="0.2"/>
    <row r="332" ht="20.100000000000001" customHeight="1" x14ac:dyDescent="0.2"/>
    <row r="333" ht="20.100000000000001" customHeight="1" x14ac:dyDescent="0.2"/>
    <row r="334" ht="20.100000000000001" customHeight="1" x14ac:dyDescent="0.2"/>
    <row r="335" ht="20.100000000000001" customHeight="1" x14ac:dyDescent="0.2"/>
    <row r="336" ht="20.100000000000001" customHeight="1" x14ac:dyDescent="0.2"/>
    <row r="337" ht="20.100000000000001" customHeight="1" x14ac:dyDescent="0.2"/>
    <row r="338" ht="20.100000000000001" customHeight="1" x14ac:dyDescent="0.2"/>
    <row r="339" ht="20.100000000000001" customHeight="1" x14ac:dyDescent="0.2"/>
    <row r="340" ht="20.100000000000001" customHeight="1" x14ac:dyDescent="0.2"/>
    <row r="341" ht="20.100000000000001" customHeight="1" x14ac:dyDescent="0.2"/>
    <row r="342" ht="20.100000000000001" customHeight="1" x14ac:dyDescent="0.2"/>
    <row r="343" ht="20.100000000000001" customHeight="1" x14ac:dyDescent="0.2"/>
    <row r="344" ht="20.100000000000001" customHeight="1" x14ac:dyDescent="0.2"/>
    <row r="345" ht="20.100000000000001" customHeight="1" x14ac:dyDescent="0.2"/>
    <row r="346" ht="20.100000000000001" customHeight="1" x14ac:dyDescent="0.2"/>
    <row r="347" ht="20.100000000000001" customHeight="1" x14ac:dyDescent="0.2"/>
    <row r="348" ht="20.100000000000001" customHeight="1" x14ac:dyDescent="0.2"/>
    <row r="349" ht="20.100000000000001" customHeight="1" x14ac:dyDescent="0.2"/>
    <row r="350" ht="20.100000000000001" customHeight="1" x14ac:dyDescent="0.2"/>
    <row r="351" ht="20.100000000000001" customHeight="1" x14ac:dyDescent="0.2"/>
    <row r="352" ht="20.100000000000001" customHeight="1" x14ac:dyDescent="0.2"/>
    <row r="353" ht="20.100000000000001" customHeight="1" x14ac:dyDescent="0.2"/>
    <row r="354" ht="20.100000000000001" customHeight="1" x14ac:dyDescent="0.2"/>
    <row r="355" ht="20.100000000000001" customHeight="1" x14ac:dyDescent="0.2"/>
    <row r="356" ht="20.100000000000001" customHeight="1" x14ac:dyDescent="0.2"/>
    <row r="357" ht="20.100000000000001" customHeight="1" x14ac:dyDescent="0.2"/>
    <row r="358" ht="20.100000000000001" customHeight="1" x14ac:dyDescent="0.2"/>
    <row r="359" ht="20.100000000000001" customHeight="1" x14ac:dyDescent="0.2"/>
    <row r="360" ht="20.100000000000001" customHeight="1" x14ac:dyDescent="0.2"/>
    <row r="361" ht="20.100000000000001" customHeight="1" x14ac:dyDescent="0.2"/>
    <row r="362" ht="20.100000000000001" customHeight="1" x14ac:dyDescent="0.2"/>
    <row r="363" ht="20.100000000000001" customHeight="1" x14ac:dyDescent="0.2"/>
    <row r="364" ht="20.100000000000001" customHeight="1" x14ac:dyDescent="0.2"/>
    <row r="365" ht="20.100000000000001" customHeight="1" x14ac:dyDescent="0.2"/>
    <row r="366" ht="20.100000000000001" customHeight="1" x14ac:dyDescent="0.2"/>
    <row r="367" ht="20.100000000000001" customHeight="1" x14ac:dyDescent="0.2"/>
    <row r="368" ht="20.100000000000001" customHeight="1" x14ac:dyDescent="0.2"/>
    <row r="369" ht="20.100000000000001" customHeight="1" x14ac:dyDescent="0.2"/>
    <row r="370" ht="20.100000000000001" customHeight="1" x14ac:dyDescent="0.2"/>
    <row r="371" ht="20.100000000000001" customHeight="1" x14ac:dyDescent="0.2"/>
    <row r="372" ht="20.100000000000001" customHeight="1" x14ac:dyDescent="0.2"/>
    <row r="373" ht="20.100000000000001" customHeight="1" x14ac:dyDescent="0.2"/>
    <row r="374" ht="20.100000000000001" customHeight="1" x14ac:dyDescent="0.2"/>
    <row r="375" ht="20.100000000000001" customHeight="1" x14ac:dyDescent="0.2"/>
    <row r="376" ht="20.100000000000001" customHeight="1" x14ac:dyDescent="0.2"/>
    <row r="377" ht="20.100000000000001" customHeight="1" x14ac:dyDescent="0.2"/>
    <row r="378" ht="20.100000000000001" customHeight="1" x14ac:dyDescent="0.2"/>
    <row r="379" ht="20.100000000000001" customHeight="1" x14ac:dyDescent="0.2"/>
    <row r="380" ht="20.100000000000001" customHeight="1" x14ac:dyDescent="0.2"/>
    <row r="381" ht="20.100000000000001" customHeight="1" x14ac:dyDescent="0.2"/>
    <row r="382" ht="20.100000000000001" customHeight="1" x14ac:dyDescent="0.2"/>
    <row r="383" ht="20.100000000000001" customHeight="1" x14ac:dyDescent="0.2"/>
    <row r="384" ht="20.100000000000001" customHeight="1" x14ac:dyDescent="0.2"/>
    <row r="385" ht="20.100000000000001" customHeight="1" x14ac:dyDescent="0.2"/>
    <row r="386" ht="20.100000000000001" customHeight="1" x14ac:dyDescent="0.2"/>
    <row r="387" ht="20.100000000000001" customHeight="1" x14ac:dyDescent="0.2"/>
    <row r="388" ht="20.100000000000001" customHeight="1" x14ac:dyDescent="0.2"/>
    <row r="389" ht="20.100000000000001" customHeight="1" x14ac:dyDescent="0.2"/>
    <row r="390" ht="20.100000000000001" customHeight="1" x14ac:dyDescent="0.2"/>
    <row r="391" ht="20.100000000000001" customHeight="1" x14ac:dyDescent="0.2"/>
    <row r="392" ht="20.100000000000001" customHeight="1" x14ac:dyDescent="0.2"/>
    <row r="393" ht="20.100000000000001" customHeight="1" x14ac:dyDescent="0.2"/>
    <row r="394" ht="20.100000000000001" customHeight="1" x14ac:dyDescent="0.2"/>
    <row r="395" ht="20.100000000000001" customHeight="1" x14ac:dyDescent="0.2"/>
    <row r="396" ht="20.100000000000001" customHeight="1" x14ac:dyDescent="0.2"/>
    <row r="397" ht="20.100000000000001" customHeight="1" x14ac:dyDescent="0.2"/>
    <row r="398" ht="20.100000000000001" customHeight="1" x14ac:dyDescent="0.2"/>
    <row r="399" ht="20.100000000000001" customHeight="1" x14ac:dyDescent="0.2"/>
    <row r="400" ht="20.100000000000001" customHeight="1" x14ac:dyDescent="0.2"/>
    <row r="401" ht="20.100000000000001" customHeight="1" x14ac:dyDescent="0.2"/>
    <row r="402" ht="20.100000000000001" customHeight="1" x14ac:dyDescent="0.2"/>
    <row r="403" ht="20.100000000000001" customHeight="1" x14ac:dyDescent="0.2"/>
    <row r="404" ht="20.100000000000001" customHeight="1" x14ac:dyDescent="0.2"/>
    <row r="405" ht="20.100000000000001" customHeight="1" x14ac:dyDescent="0.2"/>
    <row r="406" ht="20.100000000000001" customHeight="1" x14ac:dyDescent="0.2"/>
    <row r="407" ht="20.100000000000001" customHeight="1" x14ac:dyDescent="0.2"/>
    <row r="408" ht="20.100000000000001" customHeight="1" x14ac:dyDescent="0.2"/>
    <row r="409" ht="20.100000000000001" customHeight="1" x14ac:dyDescent="0.2"/>
  </sheetData>
  <mergeCells count="208">
    <mergeCell ref="I10:K10"/>
    <mergeCell ref="A8:D8"/>
    <mergeCell ref="A10:A11"/>
    <mergeCell ref="B10:C11"/>
    <mergeCell ref="D10:D11"/>
    <mergeCell ref="B23:C23"/>
    <mergeCell ref="B24:C24"/>
    <mergeCell ref="B25:C25"/>
    <mergeCell ref="B26:C26"/>
    <mergeCell ref="B27:C27"/>
    <mergeCell ref="B13:C13"/>
    <mergeCell ref="G10:G11"/>
    <mergeCell ref="H10:H11"/>
    <mergeCell ref="F10:F11"/>
    <mergeCell ref="B14:C14"/>
    <mergeCell ref="B15:C15"/>
    <mergeCell ref="B16:C16"/>
    <mergeCell ref="B17:C17"/>
    <mergeCell ref="B18:C18"/>
    <mergeCell ref="B19:C19"/>
    <mergeCell ref="B20:C20"/>
    <mergeCell ref="B21:C21"/>
    <mergeCell ref="B22:C22"/>
    <mergeCell ref="B33:C33"/>
    <mergeCell ref="B34:C34"/>
    <mergeCell ref="B35:C35"/>
    <mergeCell ref="B36:C36"/>
    <mergeCell ref="B37:C37"/>
    <mergeCell ref="B28:C28"/>
    <mergeCell ref="B29:C29"/>
    <mergeCell ref="B30:C30"/>
    <mergeCell ref="B31:C31"/>
    <mergeCell ref="B32:C32"/>
    <mergeCell ref="B43:C43"/>
    <mergeCell ref="B44:C44"/>
    <mergeCell ref="B45:C45"/>
    <mergeCell ref="B46:C46"/>
    <mergeCell ref="B47:C47"/>
    <mergeCell ref="B38:C38"/>
    <mergeCell ref="B39:C39"/>
    <mergeCell ref="B40:C40"/>
    <mergeCell ref="B41:C41"/>
    <mergeCell ref="B42:C42"/>
    <mergeCell ref="B53:C53"/>
    <mergeCell ref="B54:C54"/>
    <mergeCell ref="B55:C55"/>
    <mergeCell ref="B56:C56"/>
    <mergeCell ref="B57:C57"/>
    <mergeCell ref="B48:C48"/>
    <mergeCell ref="B49:C49"/>
    <mergeCell ref="B50:C50"/>
    <mergeCell ref="B51:C51"/>
    <mergeCell ref="B52:C52"/>
    <mergeCell ref="B63:C63"/>
    <mergeCell ref="B64:C64"/>
    <mergeCell ref="B65:C65"/>
    <mergeCell ref="B66:C66"/>
    <mergeCell ref="B67:C67"/>
    <mergeCell ref="B58:C58"/>
    <mergeCell ref="B59:C59"/>
    <mergeCell ref="B60:C60"/>
    <mergeCell ref="B61:C61"/>
    <mergeCell ref="B62:C62"/>
    <mergeCell ref="B73:C73"/>
    <mergeCell ref="B74:C74"/>
    <mergeCell ref="B75:C75"/>
    <mergeCell ref="B76:C76"/>
    <mergeCell ref="B77:C77"/>
    <mergeCell ref="B68:C68"/>
    <mergeCell ref="B69:C69"/>
    <mergeCell ref="B70:C70"/>
    <mergeCell ref="B71:C71"/>
    <mergeCell ref="B72:C72"/>
    <mergeCell ref="B83:C83"/>
    <mergeCell ref="B84:C84"/>
    <mergeCell ref="B85:C85"/>
    <mergeCell ref="B86:C86"/>
    <mergeCell ref="B87:C87"/>
    <mergeCell ref="B78:C78"/>
    <mergeCell ref="B79:C79"/>
    <mergeCell ref="B80:C80"/>
    <mergeCell ref="B81:C81"/>
    <mergeCell ref="B82:C82"/>
    <mergeCell ref="B93:C93"/>
    <mergeCell ref="B94:C94"/>
    <mergeCell ref="B95:C95"/>
    <mergeCell ref="B96:C96"/>
    <mergeCell ref="B97:C97"/>
    <mergeCell ref="B88:C88"/>
    <mergeCell ref="B89:C89"/>
    <mergeCell ref="B90:C90"/>
    <mergeCell ref="B91:C91"/>
    <mergeCell ref="B92:C92"/>
    <mergeCell ref="B103:C103"/>
    <mergeCell ref="B104:C104"/>
    <mergeCell ref="B105:C105"/>
    <mergeCell ref="B106:C106"/>
    <mergeCell ref="B107:C107"/>
    <mergeCell ref="B98:C98"/>
    <mergeCell ref="B99:C99"/>
    <mergeCell ref="B100:C100"/>
    <mergeCell ref="B101:C101"/>
    <mergeCell ref="B102:C102"/>
    <mergeCell ref="B113:C113"/>
    <mergeCell ref="B114:C114"/>
    <mergeCell ref="B115:C115"/>
    <mergeCell ref="B116:C116"/>
    <mergeCell ref="B117:C117"/>
    <mergeCell ref="B108:C108"/>
    <mergeCell ref="B109:C109"/>
    <mergeCell ref="B110:C110"/>
    <mergeCell ref="B111:C111"/>
    <mergeCell ref="B112:C112"/>
    <mergeCell ref="B123:C123"/>
    <mergeCell ref="B124:C124"/>
    <mergeCell ref="B125:C125"/>
    <mergeCell ref="B126:C126"/>
    <mergeCell ref="B127:C127"/>
    <mergeCell ref="B118:C118"/>
    <mergeCell ref="B119:C119"/>
    <mergeCell ref="B120:C120"/>
    <mergeCell ref="B121:C121"/>
    <mergeCell ref="B122:C122"/>
    <mergeCell ref="B133:C133"/>
    <mergeCell ref="B134:C134"/>
    <mergeCell ref="B135:C135"/>
    <mergeCell ref="B136:C136"/>
    <mergeCell ref="B137:C137"/>
    <mergeCell ref="B128:C128"/>
    <mergeCell ref="B129:C129"/>
    <mergeCell ref="B130:C130"/>
    <mergeCell ref="B131:C131"/>
    <mergeCell ref="B132:C132"/>
    <mergeCell ref="B143:C143"/>
    <mergeCell ref="B144:C144"/>
    <mergeCell ref="B148:C148"/>
    <mergeCell ref="B149:C149"/>
    <mergeCell ref="B150:C150"/>
    <mergeCell ref="B145:C145"/>
    <mergeCell ref="B146:C146"/>
    <mergeCell ref="B147:C147"/>
    <mergeCell ref="B138:C138"/>
    <mergeCell ref="B139:C139"/>
    <mergeCell ref="B140:C140"/>
    <mergeCell ref="B141:C141"/>
    <mergeCell ref="B142:C142"/>
    <mergeCell ref="B156:C156"/>
    <mergeCell ref="B157:C157"/>
    <mergeCell ref="B158:C158"/>
    <mergeCell ref="B159:C159"/>
    <mergeCell ref="B160:C160"/>
    <mergeCell ref="B151:C151"/>
    <mergeCell ref="B152:C152"/>
    <mergeCell ref="B153:C153"/>
    <mergeCell ref="B154:C154"/>
    <mergeCell ref="B155:C155"/>
    <mergeCell ref="B166:C166"/>
    <mergeCell ref="B167:C167"/>
    <mergeCell ref="B168:C168"/>
    <mergeCell ref="B169:C169"/>
    <mergeCell ref="B170:C170"/>
    <mergeCell ref="B161:C161"/>
    <mergeCell ref="B162:C162"/>
    <mergeCell ref="B163:C163"/>
    <mergeCell ref="B164:C164"/>
    <mergeCell ref="B165:C165"/>
    <mergeCell ref="B176:C176"/>
    <mergeCell ref="B177:C177"/>
    <mergeCell ref="B178:C178"/>
    <mergeCell ref="B179:C179"/>
    <mergeCell ref="B180:C180"/>
    <mergeCell ref="B171:C171"/>
    <mergeCell ref="B172:C172"/>
    <mergeCell ref="B173:C173"/>
    <mergeCell ref="B174:C174"/>
    <mergeCell ref="B175:C175"/>
    <mergeCell ref="B186:C186"/>
    <mergeCell ref="B187:C187"/>
    <mergeCell ref="B188:C188"/>
    <mergeCell ref="B189:C189"/>
    <mergeCell ref="B190:C190"/>
    <mergeCell ref="B181:C181"/>
    <mergeCell ref="B182:C182"/>
    <mergeCell ref="B183:C183"/>
    <mergeCell ref="B184:C184"/>
    <mergeCell ref="B185:C185"/>
    <mergeCell ref="B196:C196"/>
    <mergeCell ref="B197:C197"/>
    <mergeCell ref="B198:C198"/>
    <mergeCell ref="B199:C199"/>
    <mergeCell ref="B200:C200"/>
    <mergeCell ref="B191:C191"/>
    <mergeCell ref="B192:C192"/>
    <mergeCell ref="B193:C193"/>
    <mergeCell ref="B194:C194"/>
    <mergeCell ref="B195:C195"/>
    <mergeCell ref="B211:C211"/>
    <mergeCell ref="B212:C212"/>
    <mergeCell ref="B206:C206"/>
    <mergeCell ref="B207:C207"/>
    <mergeCell ref="B208:C208"/>
    <mergeCell ref="B209:C209"/>
    <mergeCell ref="B210:C210"/>
    <mergeCell ref="B201:C201"/>
    <mergeCell ref="B202:C202"/>
    <mergeCell ref="B203:C203"/>
    <mergeCell ref="B204:C204"/>
    <mergeCell ref="B205:C205"/>
  </mergeCells>
  <conditionalFormatting sqref="A13:B13 A213:A214">
    <cfRule type="expression" dxfId="125" priority="52" stopIfTrue="1">
      <formula>#REF!&gt;0</formula>
    </cfRule>
    <cfRule type="expression" dxfId="124" priority="53" stopIfTrue="1">
      <formula>#REF!&gt;0</formula>
    </cfRule>
    <cfRule type="expression" dxfId="123" priority="54" stopIfTrue="1">
      <formula>#REF!&gt;0</formula>
    </cfRule>
  </conditionalFormatting>
  <conditionalFormatting sqref="B213:C213">
    <cfRule type="expression" dxfId="122" priority="55" stopIfTrue="1">
      <formula>#REF!&gt;0</formula>
    </cfRule>
    <cfRule type="expression" dxfId="121" priority="56" stopIfTrue="1">
      <formula>#REF!&gt;0</formula>
    </cfRule>
    <cfRule type="expression" dxfId="120" priority="57" stopIfTrue="1">
      <formula>#REF!&gt;0</formula>
    </cfRule>
  </conditionalFormatting>
  <conditionalFormatting sqref="A14:B35">
    <cfRule type="expression" dxfId="119" priority="40" stopIfTrue="1">
      <formula>#REF!&gt;0</formula>
    </cfRule>
    <cfRule type="expression" dxfId="118" priority="41" stopIfTrue="1">
      <formula>#REF!&gt;0</formula>
    </cfRule>
    <cfRule type="expression" dxfId="117" priority="42" stopIfTrue="1">
      <formula>#REF!&gt;0</formula>
    </cfRule>
  </conditionalFormatting>
  <conditionalFormatting sqref="A36:B36">
    <cfRule type="expression" dxfId="116" priority="37" stopIfTrue="1">
      <formula>#REF!&gt;0</formula>
    </cfRule>
    <cfRule type="expression" dxfId="115" priority="38" stopIfTrue="1">
      <formula>#REF!&gt;0</formula>
    </cfRule>
    <cfRule type="expression" dxfId="114" priority="39" stopIfTrue="1">
      <formula>#REF!&gt;0</formula>
    </cfRule>
  </conditionalFormatting>
  <conditionalFormatting sqref="A37:B58">
    <cfRule type="expression" dxfId="113" priority="34" stopIfTrue="1">
      <formula>#REF!&gt;0</formula>
    </cfRule>
    <cfRule type="expression" dxfId="112" priority="35" stopIfTrue="1">
      <formula>#REF!&gt;0</formula>
    </cfRule>
    <cfRule type="expression" dxfId="111" priority="36" stopIfTrue="1">
      <formula>#REF!&gt;0</formula>
    </cfRule>
  </conditionalFormatting>
  <conditionalFormatting sqref="A59:B59">
    <cfRule type="expression" dxfId="110" priority="31" stopIfTrue="1">
      <formula>#REF!&gt;0</formula>
    </cfRule>
    <cfRule type="expression" dxfId="109" priority="32" stopIfTrue="1">
      <formula>#REF!&gt;0</formula>
    </cfRule>
    <cfRule type="expression" dxfId="108" priority="33" stopIfTrue="1">
      <formula>#REF!&gt;0</formula>
    </cfRule>
  </conditionalFormatting>
  <conditionalFormatting sqref="A60:B81">
    <cfRule type="expression" dxfId="107" priority="28" stopIfTrue="1">
      <formula>#REF!&gt;0</formula>
    </cfRule>
    <cfRule type="expression" dxfId="106" priority="29" stopIfTrue="1">
      <formula>#REF!&gt;0</formula>
    </cfRule>
    <cfRule type="expression" dxfId="105" priority="30" stopIfTrue="1">
      <formula>#REF!&gt;0</formula>
    </cfRule>
  </conditionalFormatting>
  <conditionalFormatting sqref="A82:B82">
    <cfRule type="expression" dxfId="104" priority="25" stopIfTrue="1">
      <formula>#REF!&gt;0</formula>
    </cfRule>
    <cfRule type="expression" dxfId="103" priority="26" stopIfTrue="1">
      <formula>#REF!&gt;0</formula>
    </cfRule>
    <cfRule type="expression" dxfId="102" priority="27" stopIfTrue="1">
      <formula>#REF!&gt;0</formula>
    </cfRule>
  </conditionalFormatting>
  <conditionalFormatting sqref="A83:B104">
    <cfRule type="expression" dxfId="101" priority="22" stopIfTrue="1">
      <formula>#REF!&gt;0</formula>
    </cfRule>
    <cfRule type="expression" dxfId="100" priority="23" stopIfTrue="1">
      <formula>#REF!&gt;0</formula>
    </cfRule>
    <cfRule type="expression" dxfId="99" priority="24" stopIfTrue="1">
      <formula>#REF!&gt;0</formula>
    </cfRule>
  </conditionalFormatting>
  <conditionalFormatting sqref="A105:B105">
    <cfRule type="expression" dxfId="98" priority="19" stopIfTrue="1">
      <formula>#REF!&gt;0</formula>
    </cfRule>
    <cfRule type="expression" dxfId="97" priority="20" stopIfTrue="1">
      <formula>#REF!&gt;0</formula>
    </cfRule>
    <cfRule type="expression" dxfId="96" priority="21" stopIfTrue="1">
      <formula>#REF!&gt;0</formula>
    </cfRule>
  </conditionalFormatting>
  <conditionalFormatting sqref="A106:B127">
    <cfRule type="expression" dxfId="95" priority="16" stopIfTrue="1">
      <formula>#REF!&gt;0</formula>
    </cfRule>
    <cfRule type="expression" dxfId="94" priority="17" stopIfTrue="1">
      <formula>#REF!&gt;0</formula>
    </cfRule>
    <cfRule type="expression" dxfId="93" priority="18" stopIfTrue="1">
      <formula>#REF!&gt;0</formula>
    </cfRule>
  </conditionalFormatting>
  <conditionalFormatting sqref="A210:B212">
    <cfRule type="expression" dxfId="92" priority="1" stopIfTrue="1">
      <formula>#REF!&gt;0</formula>
    </cfRule>
    <cfRule type="expression" dxfId="91" priority="2" stopIfTrue="1">
      <formula>#REF!&gt;0</formula>
    </cfRule>
    <cfRule type="expression" dxfId="90" priority="3" stopIfTrue="1">
      <formula>#REF!&gt;0</formula>
    </cfRule>
  </conditionalFormatting>
  <conditionalFormatting sqref="A128:B135">
    <cfRule type="expression" dxfId="89" priority="13" stopIfTrue="1">
      <formula>#REF!&gt;0</formula>
    </cfRule>
    <cfRule type="expression" dxfId="88" priority="14" stopIfTrue="1">
      <formula>#REF!&gt;0</formula>
    </cfRule>
    <cfRule type="expression" dxfId="87" priority="15" stopIfTrue="1">
      <formula>#REF!&gt;0</formula>
    </cfRule>
  </conditionalFormatting>
  <conditionalFormatting sqref="A136:B184">
    <cfRule type="expression" dxfId="86" priority="10" stopIfTrue="1">
      <formula>#REF!&gt;0</formula>
    </cfRule>
    <cfRule type="expression" dxfId="85" priority="11" stopIfTrue="1">
      <formula>#REF!&gt;0</formula>
    </cfRule>
    <cfRule type="expression" dxfId="84" priority="12" stopIfTrue="1">
      <formula>#REF!&gt;0</formula>
    </cfRule>
  </conditionalFormatting>
  <conditionalFormatting sqref="A185:B197">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A198:B209">
    <cfRule type="expression" dxfId="80" priority="4" stopIfTrue="1">
      <formula>#REF!&gt;0</formula>
    </cfRule>
    <cfRule type="expression" dxfId="79" priority="5" stopIfTrue="1">
      <formula>#REF!&gt;0</formula>
    </cfRule>
    <cfRule type="expression" dxfId="78" priority="6"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37</vt:i4>
      </vt:variant>
    </vt:vector>
  </HeadingPairs>
  <TitlesOfParts>
    <vt:vector size="51" baseType="lpstr">
      <vt:lpstr>Indices</vt:lpstr>
      <vt:lpstr>Instrucciones</vt:lpstr>
      <vt:lpstr>Datos</vt:lpstr>
      <vt:lpstr>AP</vt:lpstr>
      <vt:lpstr>CyP</vt:lpstr>
      <vt:lpstr>PTyCI</vt:lpstr>
      <vt:lpstr>Polinomica</vt:lpstr>
      <vt:lpstr>MED SIGOP</vt:lpstr>
      <vt:lpstr>MED OBRA</vt:lpstr>
      <vt:lpstr>Insumos</vt:lpstr>
      <vt:lpstr>Avance Obra</vt:lpstr>
      <vt:lpstr>Curva Inversiones</vt:lpstr>
      <vt:lpstr>Gastos Generales</vt:lpstr>
      <vt:lpstr>Items - Códigos</vt:lpstr>
      <vt:lpstr>Anticipo_Financiero</vt:lpstr>
      <vt:lpstr>CyP!Área_de_impresión</vt:lpstr>
      <vt:lpstr>Datos!Área_de_impresión</vt:lpstr>
      <vt:lpstr>'MED OBRA'!Área_de_impresión</vt:lpstr>
      <vt:lpstr>'MED SIGOP'!Área_de_impresión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ANDREA</cp:lastModifiedBy>
  <cp:lastPrinted>2022-02-23T14:55:32Z</cp:lastPrinted>
  <dcterms:created xsi:type="dcterms:W3CDTF">2016-09-02T20:54:46Z</dcterms:created>
  <dcterms:modified xsi:type="dcterms:W3CDTF">2022-04-25T11:51:10Z</dcterms:modified>
</cp:coreProperties>
</file>