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F:\0 - CONCRETO 13 ETAPA\"/>
    </mc:Choice>
  </mc:AlternateContent>
  <bookViews>
    <workbookView xWindow="0" yWindow="0" windowWidth="21570" windowHeight="8160"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B15" i="26" l="1"/>
  <c r="B14" i="26"/>
  <c r="B13" i="26"/>
  <c r="B12" i="26"/>
  <c r="B11" i="26"/>
  <c r="B10" i="26"/>
  <c r="B9" i="26"/>
  <c r="B8" i="26"/>
  <c r="B7" i="26"/>
  <c r="D35" i="15"/>
  <c r="D36" i="15"/>
  <c r="D37" i="15"/>
  <c r="D38" i="15"/>
  <c r="D39" i="15"/>
  <c r="D40" i="15"/>
  <c r="D41" i="15"/>
  <c r="D42" i="15"/>
  <c r="D43" i="15"/>
  <c r="D44" i="15"/>
  <c r="D45" i="15"/>
  <c r="D46" i="15"/>
  <c r="D47" i="15"/>
  <c r="D48" i="15"/>
  <c r="D49" i="15"/>
  <c r="D50" i="15"/>
  <c r="D51" i="15"/>
  <c r="D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D19" i="27"/>
  <c r="B19" i="27"/>
  <c r="A19" i="27"/>
  <c r="A18" i="27"/>
  <c r="D17" i="27"/>
  <c r="B17" i="27"/>
  <c r="A17" i="27"/>
  <c r="A16" i="27"/>
  <c r="D15" i="27"/>
  <c r="B15" i="27"/>
  <c r="A15" i="27"/>
  <c r="A14" i="27"/>
  <c r="H13" i="27"/>
  <c r="D13" i="27"/>
  <c r="B13" i="27"/>
  <c r="A13" i="27"/>
  <c r="F10" i="27"/>
  <c r="G6" i="27"/>
  <c r="C6" i="27"/>
  <c r="C5" i="27"/>
  <c r="C4" i="27"/>
  <c r="C3" i="27"/>
  <c r="C2" i="27"/>
  <c r="C1" i="27"/>
  <c r="C2" i="26"/>
  <c r="C1" i="26"/>
  <c r="B13" i="28" l="1"/>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G7782" i="6"/>
  <c r="F7782" i="6"/>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G6811" i="6"/>
  <c r="F6811" i="6"/>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C16" i="26" l="1"/>
  <c r="C12" i="26"/>
  <c r="C13" i="26"/>
  <c r="C15" i="26"/>
  <c r="C11" i="26"/>
  <c r="C14" i="26"/>
  <c r="C7" i="26"/>
  <c r="C10" i="26"/>
  <c r="C9" i="26"/>
  <c r="C8" i="2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130" i="9"/>
  <c r="A68" i="9"/>
  <c r="A63" i="9"/>
  <c r="A139" i="9"/>
  <c r="A151" i="9"/>
  <c r="A30" i="9"/>
  <c r="A107" i="2"/>
  <c r="A28" i="2"/>
  <c r="A46" i="2"/>
  <c r="A148" i="2"/>
  <c r="A128" i="9"/>
  <c r="A166" i="2"/>
  <c r="A138" i="9"/>
  <c r="A60" i="9"/>
  <c r="A45" i="9"/>
  <c r="A37" i="9"/>
  <c r="A17" i="2"/>
  <c r="A117" i="2"/>
  <c r="A56" i="9"/>
  <c r="A63" i="2"/>
  <c r="A104" i="9"/>
  <c r="A37" i="2"/>
  <c r="A36" i="2"/>
  <c r="A40" i="2"/>
  <c r="A47" i="2"/>
  <c r="A129" i="2"/>
  <c r="A75" i="9"/>
  <c r="A76" i="2"/>
  <c r="A156" i="9"/>
  <c r="A72" i="2"/>
  <c r="A17" i="9"/>
  <c r="A102" i="2"/>
  <c r="A14" i="9"/>
  <c r="A136" i="9"/>
  <c r="A44" i="9"/>
  <c r="A97" i="9"/>
  <c r="A71" i="2"/>
  <c r="A34" i="2"/>
  <c r="A26" i="2"/>
  <c r="A94" i="9"/>
  <c r="A74" i="2"/>
  <c r="A74" i="9"/>
  <c r="A138" i="2"/>
  <c r="A97" i="2"/>
  <c r="A19" i="2"/>
  <c r="A89" i="2"/>
  <c r="A152" i="9"/>
  <c r="A160" i="9"/>
  <c r="A131" i="2"/>
  <c r="A61" i="2"/>
  <c r="A68" i="2"/>
  <c r="A55" i="9"/>
  <c r="A94" i="2"/>
  <c r="A88" i="9"/>
  <c r="A84" i="9"/>
  <c r="A62" i="9"/>
  <c r="A84" i="2"/>
  <c r="A155" i="9"/>
  <c r="A135" i="9"/>
  <c r="A92" i="2"/>
  <c r="A21" i="9"/>
  <c r="A62" i="2"/>
  <c r="A15" i="9"/>
  <c r="A92" i="9"/>
  <c r="A18" i="9"/>
  <c r="A95" i="2"/>
  <c r="A66" i="2"/>
  <c r="A80" i="9"/>
  <c r="A153" i="9"/>
  <c r="A98" i="9"/>
  <c r="A45" i="2"/>
  <c r="A130" i="2"/>
  <c r="A110" i="2"/>
  <c r="A60" i="2"/>
  <c r="A70" i="9"/>
  <c r="A27" i="9"/>
  <c r="A64" i="2"/>
  <c r="A51" i="9"/>
  <c r="A146" i="9"/>
  <c r="A88" i="2"/>
  <c r="A27" i="2"/>
  <c r="A96" i="9"/>
  <c r="A137" i="2"/>
  <c r="A46" i="9"/>
  <c r="A35" i="9"/>
  <c r="A30" i="2"/>
  <c r="A103" i="2"/>
  <c r="A142" i="2"/>
  <c r="A99" i="2"/>
  <c r="A90" i="2"/>
  <c r="A32" i="2"/>
  <c r="A123" i="9"/>
  <c r="A24" i="9"/>
  <c r="A29" i="2"/>
  <c r="A31" i="2"/>
  <c r="A65" i="2"/>
  <c r="A121" i="9"/>
  <c r="A65" i="9"/>
  <c r="A150" i="2"/>
  <c r="A35" i="2"/>
  <c r="A73" i="2"/>
  <c r="A140" i="9"/>
  <c r="A112" i="9"/>
  <c r="A83" i="2"/>
  <c r="A136" i="2"/>
  <c r="A154" i="2"/>
  <c r="A22" i="9"/>
  <c r="A120" i="2"/>
  <c r="A121" i="2"/>
  <c r="A137" i="9"/>
  <c r="A18" i="2"/>
  <c r="A43" i="2"/>
  <c r="A58" i="9"/>
  <c r="A111" i="9"/>
  <c r="A31" i="9"/>
  <c r="A158" i="9"/>
  <c r="A73" i="9"/>
  <c r="A38" i="9"/>
  <c r="A125" i="2"/>
  <c r="A109" i="2"/>
  <c r="A104" i="2"/>
  <c r="A81" i="9"/>
  <c r="A114" i="2"/>
  <c r="A132" i="9"/>
  <c r="A124" i="2"/>
  <c r="A80" i="2"/>
  <c r="A76" i="9"/>
  <c r="A20" i="9"/>
  <c r="A134" i="9"/>
  <c r="A115" i="2"/>
  <c r="A78" i="2"/>
  <c r="A162" i="9"/>
  <c r="A25" i="2"/>
  <c r="A109" i="9"/>
  <c r="A152" i="2"/>
  <c r="A107" i="9"/>
  <c r="A159" i="9"/>
  <c r="A103" i="9"/>
  <c r="A157" i="2"/>
  <c r="A64" i="9"/>
  <c r="A82" i="9"/>
  <c r="A32" i="9"/>
  <c r="A13" i="9"/>
  <c r="A131" i="9"/>
  <c r="A41" i="2"/>
  <c r="A98" i="2"/>
  <c r="A115" i="9"/>
  <c r="A101" i="2"/>
  <c r="A48" i="2"/>
  <c r="A69" i="9"/>
  <c r="A148" i="9"/>
  <c r="A150" i="9"/>
  <c r="A141" i="2"/>
  <c r="A114" i="9"/>
  <c r="A116" i="2"/>
  <c r="A144" i="2"/>
  <c r="A163" i="2"/>
  <c r="A71" i="9"/>
  <c r="A83" i="9"/>
  <c r="A26" i="9"/>
  <c r="A100" i="9"/>
  <c r="A132" i="2"/>
  <c r="A111" i="2"/>
  <c r="A156" i="2"/>
  <c r="A57" i="9"/>
  <c r="A123" i="2"/>
  <c r="A147" i="9"/>
  <c r="A36" i="9"/>
  <c r="A126" i="2"/>
  <c r="A33" i="9"/>
  <c r="A164" i="2"/>
  <c r="A160" i="2"/>
  <c r="A53" i="9"/>
  <c r="A47" i="9"/>
  <c r="A69" i="2"/>
  <c r="A149" i="9"/>
  <c r="A54" i="2"/>
  <c r="A50" i="2"/>
  <c r="A119" i="9"/>
  <c r="A39" i="2"/>
  <c r="A75" i="2"/>
  <c r="A79" i="2"/>
  <c r="A21" i="2"/>
  <c r="A102" i="9"/>
  <c r="A91" i="2"/>
  <c r="A153" i="2"/>
  <c r="A133" i="2"/>
  <c r="A106" i="9"/>
  <c r="A85" i="9"/>
  <c r="A161" i="9"/>
  <c r="A61" i="9"/>
  <c r="A87" i="9"/>
  <c r="A120" i="9"/>
  <c r="A67" i="2"/>
  <c r="A57" i="2"/>
  <c r="A108" i="2"/>
  <c r="A66" i="9"/>
  <c r="A112" i="2"/>
  <c r="A52" i="9"/>
  <c r="A161" i="2"/>
  <c r="A44" i="2"/>
  <c r="A86" i="9"/>
  <c r="A93" i="2"/>
  <c r="A91" i="9"/>
  <c r="A29" i="9"/>
  <c r="A59" i="9"/>
  <c r="A105" i="2"/>
  <c r="A141" i="9"/>
  <c r="A56" i="2"/>
  <c r="A108" i="9"/>
  <c r="A22" i="2"/>
  <c r="A134" i="2"/>
  <c r="A147" i="2"/>
  <c r="A99" i="9"/>
  <c r="A144" i="9"/>
  <c r="A48" i="9"/>
  <c r="A77" i="9"/>
  <c r="A85" i="2"/>
  <c r="A154" i="9"/>
  <c r="A93" i="9"/>
  <c r="A58" i="2"/>
  <c r="A55" i="2"/>
  <c r="A105" i="9"/>
  <c r="A23" i="2"/>
  <c r="A159" i="2"/>
  <c r="A49" i="9"/>
  <c r="A129" i="9"/>
  <c r="A95" i="9"/>
  <c r="A157" i="9"/>
  <c r="A145" i="9"/>
  <c r="A90" i="9"/>
  <c r="A39" i="9"/>
  <c r="A139" i="2"/>
  <c r="A33" i="2"/>
  <c r="A87" i="2"/>
  <c r="A128" i="2"/>
  <c r="A23" i="9"/>
  <c r="A34" i="9"/>
  <c r="A42" i="9"/>
  <c r="A113" i="2"/>
  <c r="A79" i="9"/>
  <c r="A165" i="2"/>
  <c r="A78" i="9"/>
  <c r="A143" i="9"/>
  <c r="A67" i="9"/>
  <c r="A77" i="2"/>
  <c r="A133" i="9"/>
  <c r="A16" i="9"/>
  <c r="A25" i="9"/>
  <c r="A59" i="2"/>
  <c r="A158" i="2"/>
  <c r="A41" i="9"/>
  <c r="A53" i="2"/>
  <c r="A96" i="2"/>
  <c r="A119" i="2"/>
  <c r="A19" i="9"/>
  <c r="A122" i="2"/>
  <c r="A51" i="2"/>
  <c r="A50" i="9"/>
  <c r="A118" i="2"/>
  <c r="A149" i="2"/>
  <c r="A40" i="9"/>
  <c r="A100" i="2"/>
  <c r="A49" i="2"/>
  <c r="A151" i="2"/>
  <c r="A142" i="9"/>
  <c r="A117" i="9"/>
  <c r="A52" i="2"/>
  <c r="A143" i="2"/>
  <c r="A101" i="9"/>
  <c r="A24" i="2"/>
  <c r="A81" i="2"/>
  <c r="A155" i="2"/>
  <c r="A127" i="9"/>
  <c r="A126" i="9"/>
  <c r="A110" i="9"/>
  <c r="A124" i="9"/>
  <c r="A125" i="9"/>
  <c r="A106" i="2"/>
  <c r="A122" i="9"/>
  <c r="A43" i="9"/>
  <c r="A70" i="2"/>
  <c r="A140" i="2"/>
  <c r="A113" i="9"/>
  <c r="A162" i="2"/>
  <c r="A54" i="9"/>
  <c r="A28" i="9"/>
  <c r="A72" i="9"/>
  <c r="A146" i="2"/>
  <c r="A38" i="2"/>
  <c r="A127" i="2"/>
  <c r="A89" i="9"/>
  <c r="A145" i="2"/>
  <c r="A86" i="2"/>
  <c r="A42" i="2"/>
  <c r="A82" i="2"/>
  <c r="A118" i="9"/>
  <c r="A135" i="2"/>
  <c r="A20" i="2"/>
  <c r="A116" i="9"/>
  <c r="B64" i="2" l="1"/>
  <c r="E64" i="2"/>
  <c r="D64" i="2"/>
  <c r="D60" i="2"/>
  <c r="E60" i="2"/>
  <c r="B60" i="2"/>
  <c r="D163" i="2"/>
  <c r="E163" i="2"/>
  <c r="B163" i="2"/>
  <c r="B110" i="2"/>
  <c r="E110" i="2"/>
  <c r="D110" i="2"/>
  <c r="B144" i="2"/>
  <c r="E144" i="2"/>
  <c r="D144" i="2"/>
  <c r="D130" i="2"/>
  <c r="E130" i="2"/>
  <c r="B130" i="2"/>
  <c r="D137" i="2"/>
  <c r="E137" i="2"/>
  <c r="B137" i="2"/>
  <c r="E116" i="2"/>
  <c r="D116" i="2"/>
  <c r="B116" i="2"/>
  <c r="D45" i="2"/>
  <c r="B45" i="2"/>
  <c r="E45" i="2"/>
  <c r="B128" i="2"/>
  <c r="E128" i="2"/>
  <c r="D128" i="2"/>
  <c r="B141" i="2"/>
  <c r="E141" i="2"/>
  <c r="D141" i="2"/>
  <c r="D123" i="2"/>
  <c r="B123" i="2"/>
  <c r="E123" i="2"/>
  <c r="D33" i="2"/>
  <c r="B33" i="2"/>
  <c r="E33" i="2"/>
  <c r="B66" i="2"/>
  <c r="E66" i="2"/>
  <c r="D66" i="2"/>
  <c r="D139" i="2"/>
  <c r="E139" i="2"/>
  <c r="B139" i="2"/>
  <c r="E95" i="2"/>
  <c r="D95" i="2"/>
  <c r="B95" i="2"/>
  <c r="D135" i="2"/>
  <c r="B135" i="2"/>
  <c r="E135" i="2"/>
  <c r="D48" i="2"/>
  <c r="B48" i="2"/>
  <c r="E48" i="2"/>
  <c r="D101" i="2"/>
  <c r="E101" i="2"/>
  <c r="B101" i="2"/>
  <c r="B156" i="2"/>
  <c r="E156" i="2"/>
  <c r="D156" i="2"/>
  <c r="D98" i="2"/>
  <c r="E98" i="2"/>
  <c r="B98" i="2"/>
  <c r="B62" i="2"/>
  <c r="E62" i="2"/>
  <c r="D62" i="2"/>
  <c r="B41" i="2"/>
  <c r="D41" i="2"/>
  <c r="E41" i="2"/>
  <c r="D92" i="2"/>
  <c r="B92" i="2"/>
  <c r="E92" i="2"/>
  <c r="D111" i="2"/>
  <c r="B111" i="2"/>
  <c r="E111" i="2"/>
  <c r="D159" i="2"/>
  <c r="B159" i="2"/>
  <c r="E159" i="2"/>
  <c r="E84" i="2"/>
  <c r="D84" i="2"/>
  <c r="B84" i="2"/>
  <c r="B113" i="2"/>
  <c r="D113" i="2"/>
  <c r="E113" i="2"/>
  <c r="D82" i="2"/>
  <c r="B82" i="2"/>
  <c r="E82" i="2"/>
  <c r="B55" i="2"/>
  <c r="E55" i="2"/>
  <c r="D55" i="2"/>
  <c r="B157" i="2"/>
  <c r="E157" i="2"/>
  <c r="D157" i="2"/>
  <c r="B58" i="2"/>
  <c r="E58" i="2"/>
  <c r="D58" i="2"/>
  <c r="D132" i="2"/>
  <c r="E132" i="2"/>
  <c r="B132" i="2"/>
  <c r="B94" i="2"/>
  <c r="D94" i="2"/>
  <c r="E94" i="2"/>
  <c r="E42" i="2"/>
  <c r="D42" i="2"/>
  <c r="B42" i="2"/>
  <c r="D85" i="2"/>
  <c r="B85" i="2"/>
  <c r="E85" i="2"/>
  <c r="B152" i="2"/>
  <c r="E152" i="2"/>
  <c r="D152" i="2"/>
  <c r="B68" i="2"/>
  <c r="D68" i="2"/>
  <c r="E68" i="2"/>
  <c r="E61" i="2"/>
  <c r="D61" i="2"/>
  <c r="B61" i="2"/>
  <c r="B145" i="2"/>
  <c r="D145" i="2"/>
  <c r="E145" i="2"/>
  <c r="B131" i="2"/>
  <c r="D131" i="2"/>
  <c r="E131" i="2"/>
  <c r="E127" i="2"/>
  <c r="B127" i="2"/>
  <c r="D127" i="2"/>
  <c r="E78" i="2"/>
  <c r="B78" i="2"/>
  <c r="D78" i="2"/>
  <c r="D38" i="2"/>
  <c r="E38" i="2"/>
  <c r="B38" i="2"/>
  <c r="D147" i="2"/>
  <c r="B147" i="2"/>
  <c r="E147" i="2"/>
  <c r="D115" i="2"/>
  <c r="E115" i="2"/>
  <c r="B115" i="2"/>
  <c r="B89" i="2"/>
  <c r="E89" i="2"/>
  <c r="D89" i="2"/>
  <c r="E146" i="2"/>
  <c r="B146" i="2"/>
  <c r="D146" i="2"/>
  <c r="E134" i="2"/>
  <c r="D134" i="2"/>
  <c r="B134" i="2"/>
  <c r="D97" i="2"/>
  <c r="E97" i="2"/>
  <c r="B97" i="2"/>
  <c r="E138" i="2"/>
  <c r="D138" i="2"/>
  <c r="B138" i="2"/>
  <c r="B56" i="2"/>
  <c r="E56" i="2"/>
  <c r="D56" i="2"/>
  <c r="E80" i="2"/>
  <c r="B80" i="2"/>
  <c r="D80" i="2"/>
  <c r="B162" i="2"/>
  <c r="E162" i="2"/>
  <c r="D162" i="2"/>
  <c r="E124" i="2"/>
  <c r="B124" i="2"/>
  <c r="D124" i="2"/>
  <c r="E74" i="2"/>
  <c r="B74" i="2"/>
  <c r="D74" i="2"/>
  <c r="E105" i="2"/>
  <c r="B105" i="2"/>
  <c r="D105" i="2"/>
  <c r="E140" i="2"/>
  <c r="D140" i="2"/>
  <c r="B140" i="2"/>
  <c r="B114" i="2"/>
  <c r="D114" i="2"/>
  <c r="E114" i="2"/>
  <c r="E70" i="2"/>
  <c r="B70" i="2"/>
  <c r="D70" i="2"/>
  <c r="E34" i="2"/>
  <c r="D34" i="2"/>
  <c r="B34" i="2"/>
  <c r="E104" i="2"/>
  <c r="D104" i="2"/>
  <c r="B104" i="2"/>
  <c r="E71" i="2"/>
  <c r="B71" i="2"/>
  <c r="D71" i="2"/>
  <c r="B93" i="2"/>
  <c r="E93" i="2"/>
  <c r="D93" i="2"/>
  <c r="E109" i="2"/>
  <c r="B109" i="2"/>
  <c r="D109" i="2"/>
  <c r="E106" i="2"/>
  <c r="D106" i="2"/>
  <c r="B106" i="2"/>
  <c r="E125" i="2"/>
  <c r="D125" i="2"/>
  <c r="B125" i="2"/>
  <c r="E44" i="2"/>
  <c r="D44" i="2"/>
  <c r="B44" i="2"/>
  <c r="E161" i="2"/>
  <c r="B161" i="2"/>
  <c r="D161" i="2"/>
  <c r="D102" i="2"/>
  <c r="E102" i="2"/>
  <c r="B102" i="2"/>
  <c r="E112" i="2"/>
  <c r="B112" i="2"/>
  <c r="D112" i="2"/>
  <c r="E72" i="2"/>
  <c r="D72" i="2"/>
  <c r="B72" i="2"/>
  <c r="E155" i="2"/>
  <c r="D155" i="2"/>
  <c r="B155" i="2"/>
  <c r="B108" i="2"/>
  <c r="E108" i="2"/>
  <c r="D108" i="2"/>
  <c r="E81" i="2"/>
  <c r="B81" i="2"/>
  <c r="D81" i="2"/>
  <c r="D57" i="2"/>
  <c r="B57" i="2"/>
  <c r="E57" i="2"/>
  <c r="D43" i="2"/>
  <c r="E43" i="2"/>
  <c r="B43" i="2"/>
  <c r="E76" i="2"/>
  <c r="D76" i="2"/>
  <c r="B76" i="2"/>
  <c r="E67" i="2"/>
  <c r="B67" i="2"/>
  <c r="D67" i="2"/>
  <c r="E129" i="2"/>
  <c r="B129" i="2"/>
  <c r="D129" i="2"/>
  <c r="E143" i="2"/>
  <c r="B143" i="2"/>
  <c r="D143" i="2"/>
  <c r="D121" i="2"/>
  <c r="E121" i="2"/>
  <c r="B121" i="2"/>
  <c r="E47" i="2"/>
  <c r="D47" i="2"/>
  <c r="B47" i="2"/>
  <c r="D52" i="2"/>
  <c r="E52" i="2"/>
  <c r="B52" i="2"/>
  <c r="D120" i="2"/>
  <c r="E120" i="2"/>
  <c r="B120" i="2"/>
  <c r="B40" i="2"/>
  <c r="D40" i="2"/>
  <c r="E40" i="2"/>
  <c r="B36" i="2"/>
  <c r="D36" i="2"/>
  <c r="E36" i="2"/>
  <c r="D154" i="2"/>
  <c r="E154" i="2"/>
  <c r="B154" i="2"/>
  <c r="D37" i="2"/>
  <c r="B37" i="2"/>
  <c r="E37" i="2"/>
  <c r="D151" i="2"/>
  <c r="B151" i="2"/>
  <c r="E151" i="2"/>
  <c r="D136" i="2"/>
  <c r="B136" i="2"/>
  <c r="E136" i="2"/>
  <c r="D49" i="2"/>
  <c r="B49" i="2"/>
  <c r="E49" i="2"/>
  <c r="B133" i="2"/>
  <c r="D133" i="2"/>
  <c r="E133" i="2"/>
  <c r="D83" i="2"/>
  <c r="E83" i="2"/>
  <c r="B83" i="2"/>
  <c r="D63" i="2"/>
  <c r="E63" i="2"/>
  <c r="B63" i="2"/>
  <c r="D100" i="2"/>
  <c r="E100" i="2"/>
  <c r="B100" i="2"/>
  <c r="B153" i="2"/>
  <c r="E153" i="2"/>
  <c r="D153" i="2"/>
  <c r="E91" i="2"/>
  <c r="D91" i="2"/>
  <c r="B91" i="2"/>
  <c r="E117" i="2"/>
  <c r="B117" i="2"/>
  <c r="D117" i="2"/>
  <c r="E149" i="2"/>
  <c r="D149" i="2"/>
  <c r="B149" i="2"/>
  <c r="E73" i="2"/>
  <c r="D73" i="2"/>
  <c r="B73" i="2"/>
  <c r="B118" i="2"/>
  <c r="D118" i="2"/>
  <c r="E118" i="2"/>
  <c r="B35" i="2"/>
  <c r="D35" i="2"/>
  <c r="E35" i="2"/>
  <c r="E79" i="2"/>
  <c r="B79" i="2"/>
  <c r="D79" i="2"/>
  <c r="E150" i="2"/>
  <c r="D150" i="2"/>
  <c r="B150" i="2"/>
  <c r="E51" i="2"/>
  <c r="D51" i="2"/>
  <c r="B51" i="2"/>
  <c r="D75" i="2"/>
  <c r="E75" i="2"/>
  <c r="B75" i="2"/>
  <c r="E122" i="2"/>
  <c r="D122" i="2"/>
  <c r="B122" i="2"/>
  <c r="B39" i="2"/>
  <c r="D39" i="2"/>
  <c r="E39" i="2"/>
  <c r="B65" i="2"/>
  <c r="D65" i="2"/>
  <c r="E65" i="2"/>
  <c r="B119" i="2"/>
  <c r="D119" i="2"/>
  <c r="E119" i="2"/>
  <c r="D50" i="2"/>
  <c r="B50" i="2"/>
  <c r="E50" i="2"/>
  <c r="B96" i="2"/>
  <c r="D96" i="2"/>
  <c r="E96" i="2"/>
  <c r="B54" i="2"/>
  <c r="E54" i="2"/>
  <c r="D54" i="2"/>
  <c r="B148" i="2"/>
  <c r="D148" i="2"/>
  <c r="E148" i="2"/>
  <c r="B53" i="2"/>
  <c r="D53" i="2"/>
  <c r="E53" i="2"/>
  <c r="E46" i="2"/>
  <c r="D46" i="2"/>
  <c r="B46" i="2"/>
  <c r="E69" i="2"/>
  <c r="B69" i="2"/>
  <c r="D69" i="2"/>
  <c r="D158" i="2"/>
  <c r="E158" i="2"/>
  <c r="B158" i="2"/>
  <c r="D32" i="2"/>
  <c r="B32" i="2"/>
  <c r="E32" i="2"/>
  <c r="D107" i="2"/>
  <c r="E107" i="2"/>
  <c r="B107" i="2"/>
  <c r="D59" i="2"/>
  <c r="E59" i="2"/>
  <c r="B59" i="2"/>
  <c r="B90" i="2"/>
  <c r="D90" i="2"/>
  <c r="E90" i="2"/>
  <c r="E160" i="2"/>
  <c r="D160" i="2"/>
  <c r="B160" i="2"/>
  <c r="D99" i="2"/>
  <c r="E99" i="2"/>
  <c r="B99" i="2"/>
  <c r="E142" i="2"/>
  <c r="D142" i="2"/>
  <c r="B142" i="2"/>
  <c r="D103" i="2"/>
  <c r="E103" i="2"/>
  <c r="B103" i="2"/>
  <c r="B77" i="2"/>
  <c r="D77" i="2"/>
  <c r="E77" i="2"/>
  <c r="B126" i="2"/>
  <c r="E126" i="2"/>
  <c r="D126"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99" i="18"/>
  <c r="A151" i="18"/>
  <c r="A16" i="18"/>
  <c r="A40" i="18"/>
  <c r="A135" i="18"/>
  <c r="A63" i="18"/>
  <c r="A158" i="18"/>
  <c r="A164" i="18"/>
  <c r="A141" i="18"/>
  <c r="A25" i="18"/>
  <c r="A77" i="18"/>
  <c r="A81" i="18"/>
  <c r="A22" i="18"/>
  <c r="A118" i="18"/>
  <c r="A90" i="18"/>
  <c r="A41" i="18"/>
  <c r="A83" i="18"/>
  <c r="A107" i="18"/>
  <c r="A37" i="18"/>
  <c r="A86"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23" i="18"/>
  <c r="A109" i="18"/>
  <c r="A34" i="18"/>
  <c r="A94" i="18"/>
  <c r="A73" i="18"/>
  <c r="A146" i="18"/>
  <c r="A32" i="18"/>
  <c r="A21" i="18"/>
  <c r="A120" i="18"/>
  <c r="A163" i="18"/>
  <c r="A92" i="18"/>
  <c r="A31" i="18"/>
  <c r="A64" i="18"/>
  <c r="A93" i="18"/>
  <c r="A36" i="18"/>
  <c r="A98" i="18"/>
  <c r="A116" i="18"/>
  <c r="A148" i="18"/>
  <c r="A29" i="18"/>
  <c r="A54" i="18"/>
  <c r="A104" i="18"/>
  <c r="A27" i="18"/>
  <c r="A105" i="18"/>
  <c r="A28" i="18"/>
  <c r="A85" i="18"/>
  <c r="A84" i="18"/>
  <c r="A20" i="18"/>
  <c r="A152" i="18"/>
  <c r="A74" i="18"/>
  <c r="A30" i="18"/>
  <c r="A102" i="18"/>
  <c r="A78" i="18"/>
  <c r="A132" i="18"/>
  <c r="A144" i="18"/>
  <c r="A59" i="18"/>
  <c r="A133" i="18"/>
  <c r="A72" i="18"/>
  <c r="A39" i="18"/>
  <c r="A119" i="18"/>
  <c r="A69" i="18"/>
  <c r="A143" i="18"/>
  <c r="A89" i="18"/>
  <c r="A19" i="18"/>
  <c r="A101" i="18"/>
  <c r="A76" i="18"/>
  <c r="A130" i="18"/>
  <c r="A150" i="18"/>
  <c r="A124" i="18"/>
  <c r="A88" i="18"/>
  <c r="A165" i="18"/>
  <c r="A52" i="18"/>
  <c r="A68" i="18"/>
  <c r="A153" i="18"/>
  <c r="A106" i="18"/>
  <c r="A138" i="18"/>
  <c r="A157" i="18"/>
  <c r="A117" i="18"/>
  <c r="A95" i="18"/>
  <c r="A113" i="18"/>
  <c r="A114" i="18"/>
  <c r="A56" i="18"/>
  <c r="A60" i="18"/>
  <c r="A67" i="18"/>
  <c r="A55" i="18"/>
  <c r="A44" i="18"/>
  <c r="A115" i="18"/>
  <c r="A51" i="18"/>
  <c r="A62" i="18"/>
  <c r="A128" i="18"/>
  <c r="A50" i="18"/>
  <c r="A100" i="18"/>
  <c r="A160" i="18"/>
  <c r="A47" i="18"/>
  <c r="A156" i="18"/>
  <c r="A65" i="18"/>
  <c r="A43" i="18"/>
  <c r="A129" i="18"/>
  <c r="A159" i="18"/>
  <c r="A149" i="18"/>
  <c r="A125" i="18"/>
  <c r="A38" i="18"/>
  <c r="A17" i="18"/>
  <c r="A154" i="18"/>
  <c r="A136" i="18"/>
  <c r="A66" i="18"/>
  <c r="A139" i="18"/>
  <c r="A42" i="18"/>
  <c r="A145" i="18"/>
  <c r="A58" i="18"/>
  <c r="A26" i="18"/>
  <c r="A70" i="18"/>
  <c r="A97" i="18"/>
  <c r="A33" i="18"/>
  <c r="A108" i="18"/>
  <c r="A127" i="18"/>
  <c r="A23" i="18"/>
  <c r="A142" i="18"/>
  <c r="A82" i="18"/>
  <c r="A112" i="18"/>
  <c r="A131" i="18"/>
  <c r="A110" i="18"/>
  <c r="A61" i="18"/>
  <c r="A45" i="18"/>
  <c r="A134" i="18"/>
  <c r="A91" i="18"/>
  <c r="A103" i="18"/>
  <c r="A96" i="18"/>
  <c r="A155" i="18"/>
  <c r="A71" i="18"/>
  <c r="A46" i="18"/>
  <c r="A126" i="18"/>
  <c r="A57" i="18"/>
  <c r="A80" i="18"/>
  <c r="A53" i="18"/>
  <c r="A162" i="18"/>
  <c r="A140" i="18"/>
  <c r="A87" i="18"/>
  <c r="A137" i="18"/>
  <c r="A24" i="18"/>
  <c r="A147" i="18"/>
  <c r="A18" i="18"/>
  <c r="A121" i="18"/>
  <c r="A161" i="18"/>
  <c r="A49" i="18"/>
  <c r="A122" i="18"/>
  <c r="A79" i="18"/>
  <c r="A35" i="18"/>
  <c r="A48" i="18"/>
  <c r="A111" i="18"/>
  <c r="A75"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A34" i="15"/>
  <c r="A35" i="15" s="1"/>
  <c r="A36" i="15" s="1"/>
  <c r="A37" i="15" s="1"/>
  <c r="A38" i="15" s="1"/>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9" i="15" l="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B60" i="18" s="1"/>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A95" i="15" l="1"/>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F45" i="18"/>
  <c r="E45" i="18" s="1"/>
  <c r="F37" i="18"/>
  <c r="E37" i="18" s="1"/>
  <c r="F38" i="18"/>
  <c r="E38" i="18" s="1"/>
  <c r="F66" i="18"/>
  <c r="E66" i="18" s="1"/>
  <c r="F82" i="18"/>
  <c r="E82" i="18" s="1"/>
  <c r="F98" i="18"/>
  <c r="E98" i="18" s="1"/>
  <c r="F114" i="18"/>
  <c r="E114" i="18" s="1"/>
  <c r="F130" i="18"/>
  <c r="E130" i="18" s="1"/>
  <c r="F146" i="18"/>
  <c r="E146" i="18" s="1"/>
  <c r="F162" i="18"/>
  <c r="E162" i="18" s="1"/>
  <c r="F56" i="18"/>
  <c r="E56" i="18" s="1"/>
  <c r="F80" i="18"/>
  <c r="E80" i="18" s="1"/>
  <c r="F112" i="18"/>
  <c r="E112" i="18" s="1"/>
  <c r="F144" i="18"/>
  <c r="E144" i="18" s="1"/>
  <c r="F164" i="18"/>
  <c r="E164" i="18" s="1"/>
  <c r="F53" i="18"/>
  <c r="E53" i="18" s="1"/>
  <c r="F85" i="18"/>
  <c r="E85" i="18" s="1"/>
  <c r="F113" i="18"/>
  <c r="E113" i="18" s="1"/>
  <c r="F47" i="18"/>
  <c r="E47" i="18" s="1"/>
  <c r="F67" i="18"/>
  <c r="E67" i="18" s="1"/>
  <c r="F83" i="18"/>
  <c r="E83" i="18" s="1"/>
  <c r="F99" i="18"/>
  <c r="E99" i="18" s="1"/>
  <c r="F115" i="18"/>
  <c r="E115" i="18" s="1"/>
  <c r="F131" i="18"/>
  <c r="E131" i="18" s="1"/>
  <c r="F147" i="18"/>
  <c r="E147" i="18" s="1"/>
  <c r="F163" i="18"/>
  <c r="E163" i="18" s="1"/>
  <c r="F68" i="18"/>
  <c r="E68" i="18" s="1"/>
  <c r="F100" i="18"/>
  <c r="E100" i="18" s="1"/>
  <c r="F132" i="18"/>
  <c r="E132" i="18" s="1"/>
  <c r="F57" i="18"/>
  <c r="E57" i="18" s="1"/>
  <c r="F93" i="18"/>
  <c r="E93" i="18" s="1"/>
  <c r="F125" i="18"/>
  <c r="E125" i="18" s="1"/>
  <c r="F165" i="18"/>
  <c r="E165" i="18" s="1"/>
  <c r="F43" i="18"/>
  <c r="E43" i="18" s="1"/>
  <c r="F74" i="18"/>
  <c r="E74" i="18" s="1"/>
  <c r="F106" i="18"/>
  <c r="E106" i="18" s="1"/>
  <c r="F138" i="18"/>
  <c r="E138" i="18" s="1"/>
  <c r="F96" i="18"/>
  <c r="E96" i="18" s="1"/>
  <c r="F156" i="18"/>
  <c r="E156" i="18" s="1"/>
  <c r="F69" i="18"/>
  <c r="E69" i="18" s="1"/>
  <c r="F129" i="18"/>
  <c r="E129" i="18" s="1"/>
  <c r="F75" i="18"/>
  <c r="E75" i="18" s="1"/>
  <c r="F107" i="18"/>
  <c r="E107" i="18" s="1"/>
  <c r="F123" i="18"/>
  <c r="E123" i="18" s="1"/>
  <c r="F155" i="18"/>
  <c r="E155" i="18" s="1"/>
  <c r="F84" i="18"/>
  <c r="E84" i="18" s="1"/>
  <c r="F148" i="18"/>
  <c r="E148" i="18" s="1"/>
  <c r="F109" i="18"/>
  <c r="E109" i="18" s="1"/>
  <c r="F42" i="18"/>
  <c r="E42" i="18" s="1"/>
  <c r="F39" i="18"/>
  <c r="E39" i="18" s="1"/>
  <c r="F54" i="18"/>
  <c r="E54" i="18" s="1"/>
  <c r="F70" i="18"/>
  <c r="E70" i="18" s="1"/>
  <c r="F86" i="18"/>
  <c r="E86" i="18" s="1"/>
  <c r="F102" i="18"/>
  <c r="E102" i="18" s="1"/>
  <c r="F118" i="18"/>
  <c r="E118" i="18" s="1"/>
  <c r="F134" i="18"/>
  <c r="E134" i="18" s="1"/>
  <c r="F150" i="18"/>
  <c r="E150" i="18" s="1"/>
  <c r="F36" i="18"/>
  <c r="E36" i="18" s="1"/>
  <c r="F60" i="18"/>
  <c r="E60" i="18" s="1"/>
  <c r="F88" i="18"/>
  <c r="E88" i="18" s="1"/>
  <c r="F120" i="18"/>
  <c r="E120" i="18" s="1"/>
  <c r="F152" i="18"/>
  <c r="E152" i="18" s="1"/>
  <c r="F61" i="18"/>
  <c r="E61" i="18" s="1"/>
  <c r="F89" i="18"/>
  <c r="E89" i="18" s="1"/>
  <c r="F121" i="18"/>
  <c r="E121" i="18" s="1"/>
  <c r="F55" i="18"/>
  <c r="E55" i="18" s="1"/>
  <c r="F71" i="18"/>
  <c r="E71" i="18" s="1"/>
  <c r="F87" i="18"/>
  <c r="E87" i="18" s="1"/>
  <c r="F103" i="18"/>
  <c r="E103" i="18" s="1"/>
  <c r="F119" i="18"/>
  <c r="E119" i="18" s="1"/>
  <c r="F135" i="18"/>
  <c r="E135" i="18" s="1"/>
  <c r="F151" i="18"/>
  <c r="E151" i="18" s="1"/>
  <c r="F76" i="18"/>
  <c r="E76" i="18" s="1"/>
  <c r="F108" i="18"/>
  <c r="E108" i="18" s="1"/>
  <c r="F140" i="18"/>
  <c r="E140" i="18" s="1"/>
  <c r="F65" i="18"/>
  <c r="E65" i="18" s="1"/>
  <c r="F101" i="18"/>
  <c r="E101" i="18" s="1"/>
  <c r="F133" i="18"/>
  <c r="E133" i="18" s="1"/>
  <c r="F157" i="18"/>
  <c r="E157" i="18" s="1"/>
  <c r="F141" i="18"/>
  <c r="E141" i="18" s="1"/>
  <c r="F46" i="18"/>
  <c r="E46" i="18" s="1"/>
  <c r="F58" i="18"/>
  <c r="E58" i="18" s="1"/>
  <c r="F90" i="18"/>
  <c r="E90" i="18" s="1"/>
  <c r="F122" i="18"/>
  <c r="E122" i="18" s="1"/>
  <c r="F154" i="18"/>
  <c r="E154" i="18" s="1"/>
  <c r="F48" i="18"/>
  <c r="E48" i="18" s="1"/>
  <c r="F64" i="18"/>
  <c r="E64" i="18" s="1"/>
  <c r="F128" i="18"/>
  <c r="E128" i="18" s="1"/>
  <c r="F97" i="18"/>
  <c r="E97" i="18" s="1"/>
  <c r="F59" i="18"/>
  <c r="E59" i="18" s="1"/>
  <c r="F91" i="18"/>
  <c r="E91" i="18" s="1"/>
  <c r="F139" i="18"/>
  <c r="E139" i="18" s="1"/>
  <c r="F116" i="18"/>
  <c r="E116" i="18" s="1"/>
  <c r="F73" i="18"/>
  <c r="E73" i="18" s="1"/>
  <c r="F145" i="18"/>
  <c r="E145" i="18" s="1"/>
  <c r="F41" i="18"/>
  <c r="E41" i="18" s="1"/>
  <c r="F44" i="18"/>
  <c r="E44" i="18" s="1"/>
  <c r="F40" i="18"/>
  <c r="E40" i="18" s="1"/>
  <c r="F62" i="18"/>
  <c r="E62" i="18" s="1"/>
  <c r="F78" i="18"/>
  <c r="E78" i="18" s="1"/>
  <c r="F94" i="18"/>
  <c r="E94" i="18" s="1"/>
  <c r="F110" i="18"/>
  <c r="E110" i="18" s="1"/>
  <c r="F126" i="18"/>
  <c r="E126" i="18" s="1"/>
  <c r="F142" i="18"/>
  <c r="E142" i="18" s="1"/>
  <c r="F158" i="18"/>
  <c r="E158" i="18" s="1"/>
  <c r="F52" i="18"/>
  <c r="E52" i="18" s="1"/>
  <c r="F72" i="18"/>
  <c r="E72" i="18" s="1"/>
  <c r="F104" i="18"/>
  <c r="E104" i="18" s="1"/>
  <c r="F136" i="18"/>
  <c r="E136" i="18" s="1"/>
  <c r="F160" i="18"/>
  <c r="E160" i="18" s="1"/>
  <c r="F77" i="18"/>
  <c r="E77" i="18" s="1"/>
  <c r="F105" i="18"/>
  <c r="E105" i="18" s="1"/>
  <c r="F137" i="18"/>
  <c r="E137" i="18" s="1"/>
  <c r="F63" i="18"/>
  <c r="E63" i="18" s="1"/>
  <c r="F79" i="18"/>
  <c r="E79" i="18" s="1"/>
  <c r="F95" i="18"/>
  <c r="E95" i="18" s="1"/>
  <c r="F111" i="18"/>
  <c r="E111" i="18" s="1"/>
  <c r="F127" i="18"/>
  <c r="E127" i="18" s="1"/>
  <c r="F143" i="18"/>
  <c r="E143" i="18" s="1"/>
  <c r="F159" i="18"/>
  <c r="E159" i="18" s="1"/>
  <c r="F124" i="18"/>
  <c r="E124" i="18" s="1"/>
  <c r="F49" i="18"/>
  <c r="E49" i="18" s="1"/>
  <c r="F117" i="18"/>
  <c r="E117" i="18" s="1"/>
  <c r="F153" i="18"/>
  <c r="E153" i="18" s="1"/>
  <c r="F92" i="18"/>
  <c r="E92" i="18" s="1"/>
  <c r="F81" i="18"/>
  <c r="E81" i="18" s="1"/>
  <c r="F161" i="18"/>
  <c r="E161" i="18" s="1"/>
  <c r="F149" i="18"/>
  <c r="E149" i="18" s="1"/>
  <c r="F51" i="18"/>
  <c r="E51" i="18" s="1"/>
  <c r="F50" i="18"/>
  <c r="E50" i="18" s="1"/>
  <c r="D10975" i="6" l="1"/>
  <c r="B10957" i="6"/>
  <c r="G51" i="18"/>
  <c r="G92" i="18"/>
  <c r="G124" i="18"/>
  <c r="G111" i="18"/>
  <c r="G137" i="18"/>
  <c r="G136" i="18"/>
  <c r="G158" i="18"/>
  <c r="G94" i="18"/>
  <c r="G44" i="18"/>
  <c r="G116" i="18"/>
  <c r="G97" i="18"/>
  <c r="G154" i="18"/>
  <c r="G46" i="18"/>
  <c r="G101" i="18"/>
  <c r="G76" i="18"/>
  <c r="G103" i="18"/>
  <c r="G121" i="18"/>
  <c r="G120" i="18"/>
  <c r="G150" i="18"/>
  <c r="G86" i="18"/>
  <c r="G42" i="18"/>
  <c r="G155" i="18"/>
  <c r="G129" i="18"/>
  <c r="G138" i="18"/>
  <c r="G165" i="18"/>
  <c r="G132" i="18"/>
  <c r="G147" i="18"/>
  <c r="G83" i="18"/>
  <c r="G85" i="18"/>
  <c r="G112" i="18"/>
  <c r="G146" i="18"/>
  <c r="G82" i="18"/>
  <c r="G45" i="18"/>
  <c r="G149" i="18"/>
  <c r="G153" i="18"/>
  <c r="G159" i="18"/>
  <c r="G95" i="18"/>
  <c r="G105" i="18"/>
  <c r="G104" i="18"/>
  <c r="G142" i="18"/>
  <c r="G78" i="18"/>
  <c r="G41" i="18"/>
  <c r="G139" i="18"/>
  <c r="G128" i="18"/>
  <c r="G122" i="18"/>
  <c r="G141" i="18"/>
  <c r="G65" i="18"/>
  <c r="G151" i="18"/>
  <c r="G87" i="18"/>
  <c r="G89" i="18"/>
  <c r="G88" i="18"/>
  <c r="G134" i="18"/>
  <c r="G70" i="18"/>
  <c r="G109" i="18"/>
  <c r="G123" i="18"/>
  <c r="G69" i="18"/>
  <c r="G106" i="18"/>
  <c r="G125" i="18"/>
  <c r="G100" i="18"/>
  <c r="G131" i="18"/>
  <c r="G67" i="18"/>
  <c r="G53" i="18"/>
  <c r="G80" i="18"/>
  <c r="G130" i="18"/>
  <c r="G66" i="18"/>
  <c r="F35" i="18"/>
  <c r="F25" i="18"/>
  <c r="F24" i="18"/>
  <c r="F34" i="18"/>
  <c r="F28" i="18"/>
  <c r="F26" i="18"/>
  <c r="F27" i="18"/>
  <c r="F29" i="18"/>
  <c r="F23" i="18"/>
  <c r="G161" i="18"/>
  <c r="G117" i="18"/>
  <c r="G143" i="18"/>
  <c r="G79" i="18"/>
  <c r="G77" i="18"/>
  <c r="G72" i="18"/>
  <c r="G126" i="18"/>
  <c r="G62" i="18"/>
  <c r="G145" i="18"/>
  <c r="G91" i="18"/>
  <c r="G64" i="18"/>
  <c r="G90" i="18"/>
  <c r="G157" i="18"/>
  <c r="G140" i="18"/>
  <c r="G135" i="18"/>
  <c r="G71" i="18"/>
  <c r="G61" i="18"/>
  <c r="G60" i="18"/>
  <c r="G118" i="18"/>
  <c r="G54" i="18"/>
  <c r="G148" i="18"/>
  <c r="G107" i="18"/>
  <c r="G156" i="18"/>
  <c r="G74" i="18"/>
  <c r="G93" i="18"/>
  <c r="G68" i="18"/>
  <c r="G115" i="18"/>
  <c r="G47" i="18"/>
  <c r="G164" i="18"/>
  <c r="G56" i="18"/>
  <c r="G114" i="18"/>
  <c r="G38" i="18"/>
  <c r="G50" i="18"/>
  <c r="G81" i="18"/>
  <c r="G49" i="18"/>
  <c r="G127" i="18"/>
  <c r="G63" i="18"/>
  <c r="G160" i="18"/>
  <c r="G52" i="18"/>
  <c r="G110" i="18"/>
  <c r="G40" i="18"/>
  <c r="G73" i="18"/>
  <c r="G59" i="18"/>
  <c r="G48" i="18"/>
  <c r="G58" i="18"/>
  <c r="G133" i="18"/>
  <c r="G108" i="18"/>
  <c r="G119" i="18"/>
  <c r="G55" i="18"/>
  <c r="G152" i="18"/>
  <c r="G36" i="18"/>
  <c r="G102" i="18"/>
  <c r="G39" i="18"/>
  <c r="G84" i="18"/>
  <c r="G75" i="18"/>
  <c r="G96" i="18"/>
  <c r="G43" i="18"/>
  <c r="G57" i="18"/>
  <c r="G163" i="18"/>
  <c r="G99" i="18"/>
  <c r="G113" i="18"/>
  <c r="G144" i="18"/>
  <c r="G162" i="18"/>
  <c r="G98" i="18"/>
  <c r="G37" i="18"/>
  <c r="A11023" i="6" l="1"/>
  <c r="B10956" i="6"/>
  <c r="E23" i="18"/>
  <c r="G23" i="18"/>
  <c r="E26" i="18"/>
  <c r="G26" i="18"/>
  <c r="E35" i="18"/>
  <c r="G35" i="18"/>
  <c r="E29" i="18"/>
  <c r="G29" i="18"/>
  <c r="E28" i="18"/>
  <c r="G28" i="18"/>
  <c r="E34" i="18"/>
  <c r="G34" i="18"/>
  <c r="E24" i="18"/>
  <c r="G24" i="18"/>
  <c r="E27" i="18"/>
  <c r="G27" i="18"/>
  <c r="E25" i="18"/>
  <c r="G25" i="18"/>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s="1"/>
  <c r="H20" i="2" l="1"/>
  <c r="F19" i="18"/>
  <c r="H19" i="2"/>
  <c r="F18" i="18"/>
  <c r="H18" i="2"/>
  <c r="F17" i="18"/>
  <c r="H21" i="2"/>
  <c r="F20" i="18"/>
  <c r="H23" i="2"/>
  <c r="F22" i="18"/>
  <c r="F21" i="18"/>
  <c r="H22" i="2"/>
  <c r="E20" i="18" l="1"/>
  <c r="G20" i="18"/>
  <c r="E18" i="18"/>
  <c r="G18" i="18"/>
  <c r="G21" i="18"/>
  <c r="E21" i="18"/>
  <c r="G22" i="18"/>
  <c r="E22" i="18"/>
  <c r="E17" i="18"/>
  <c r="G17" i="18"/>
  <c r="E19" i="18"/>
  <c r="G19" i="18"/>
  <c r="G7" i="6" l="1"/>
  <c r="C7" i="6"/>
  <c r="B73" i="6" s="1"/>
  <c r="G157" i="6"/>
  <c r="C232" i="6"/>
  <c r="B298" i="6" s="1"/>
  <c r="G382" i="6"/>
  <c r="G1057" i="6"/>
  <c r="G982" i="6"/>
  <c r="C907" i="6"/>
  <c r="B973" i="6" s="1"/>
  <c r="C1131" i="6"/>
  <c r="C157" i="6"/>
  <c r="B223" i="6" s="1"/>
  <c r="G1207" i="6"/>
  <c r="G757" i="6"/>
  <c r="G1132" i="6"/>
  <c r="C757" i="6"/>
  <c r="B823" i="6" s="1"/>
  <c r="C382" i="6"/>
  <c r="B448" i="6" s="1"/>
  <c r="G832" i="6"/>
  <c r="G232" i="6"/>
  <c r="G907" i="6"/>
  <c r="G307" i="6"/>
  <c r="C82" i="6"/>
  <c r="B148" i="6" s="1"/>
  <c r="G607" i="6"/>
  <c r="C532" i="6"/>
  <c r="B598" i="6" s="1"/>
  <c r="C307" i="6"/>
  <c r="B373" i="6" s="1"/>
  <c r="C982" i="6"/>
  <c r="B1048" i="6" s="1"/>
  <c r="C1056" i="6"/>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1" i="2"/>
  <c r="G31" i="2" s="1"/>
  <c r="H31" i="2" s="1"/>
  <c r="F32" i="2"/>
  <c r="G32" i="2" s="1"/>
  <c r="H32" i="2" s="1"/>
  <c r="F33" i="2"/>
  <c r="G33" i="2" s="1"/>
  <c r="H33" i="2" s="1"/>
  <c r="F34" i="2"/>
  <c r="G34" i="2" s="1"/>
  <c r="H34" i="2" s="1"/>
  <c r="H167" i="2" l="1"/>
  <c r="I37" i="2" s="1"/>
  <c r="F30" i="18"/>
  <c r="G30" i="18" s="1"/>
  <c r="F31" i="18"/>
  <c r="G31" i="18" s="1"/>
  <c r="F32" i="18"/>
  <c r="G32" i="18" s="1"/>
  <c r="F33" i="18"/>
  <c r="E33" i="18" s="1"/>
  <c r="A180" i="2"/>
  <c r="C11" i="2" l="1"/>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D23" i="9" s="1"/>
  <c r="I35" i="2"/>
  <c r="I22" i="2"/>
  <c r="D18" i="9" s="1"/>
  <c r="I20" i="2"/>
  <c r="D16" i="9" s="1"/>
  <c r="I24" i="2"/>
  <c r="D20" i="9" s="1"/>
  <c r="I28" i="2"/>
  <c r="D24" i="9" s="1"/>
  <c r="H169" i="2"/>
  <c r="I17" i="2"/>
  <c r="I21" i="2"/>
  <c r="D17" i="9" s="1"/>
  <c r="I25" i="2"/>
  <c r="D21" i="9" s="1"/>
  <c r="I29" i="2"/>
  <c r="D25" i="9" s="1"/>
  <c r="I18" i="2"/>
  <c r="D14" i="9" s="1"/>
  <c r="I26" i="2"/>
  <c r="D22" i="9" s="1"/>
  <c r="I30" i="2"/>
  <c r="D26" i="9" s="1"/>
  <c r="I33" i="2"/>
  <c r="D29" i="9" s="1"/>
  <c r="I43" i="2"/>
  <c r="I51" i="2"/>
  <c r="I59" i="2"/>
  <c r="I67" i="2"/>
  <c r="I75" i="2"/>
  <c r="I83" i="2"/>
  <c r="I91" i="2"/>
  <c r="I99" i="2"/>
  <c r="I107" i="2"/>
  <c r="I115" i="2"/>
  <c r="I123" i="2"/>
  <c r="I131" i="2"/>
  <c r="I139" i="2"/>
  <c r="I147" i="2"/>
  <c r="I155" i="2"/>
  <c r="I163" i="2"/>
  <c r="I34" i="2"/>
  <c r="D30" i="9" s="1"/>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D13" i="9" l="1"/>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<sst xmlns="http://schemas.openxmlformats.org/spreadsheetml/2006/main" count="13993" uniqueCount="2140">
  <si>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</si>
  <si>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</si>
  <si>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</si>
  <si>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</si>
  <si>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</si>
  <si>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</si>
  <si>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</si>
  <si>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</si>
  <si>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</si>
  <si>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</si>
  <si>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</si>
  <si>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</si>
  <si>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</si>
  <si>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</si>
  <si>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</si>
  <si>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</si>
  <si>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</si>
  <si>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</si>
  <si>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</si>
  <si>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</si>
  <si>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</si>
  <si>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</si>
  <si>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</si>
  <si>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</si>
  <si>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</si>
  <si>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</si>
  <si>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</si>
  <si>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</si>
  <si>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</si>
  <si>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</si>
  <si>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</si>
  <si>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</si>
  <si>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</si>
  <si>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</si>
  <si>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</si>
  <si>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</si>
  <si>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</si>
  <si>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</si>
  <si>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</si>
  <si>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</si>
  <si>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</si>
  <si>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</si>
  <si>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</si>
  <si>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</si>
  <si>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</si>
  <si>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</si>
  <si>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</si>
  <si>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</si>
  <si>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</si>
  <si>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</si>
  <si>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</si>
  <si>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</si>
  <si>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</si>
  <si>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</si>
  <si>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</si>
  <si>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</si>
  <si>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</si>
  <si>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</si>
  <si>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</si>
  <si>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</si>
  <si>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</si>
  <si>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</si>
  <si>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</si>
  <si>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</si>
  <si>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</si>
  <si>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</si>
  <si>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</si>
  <si>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</si>
  <si>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</si>
  <si>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</si>
  <si>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</si>
  <si>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</si>
  <si>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</si>
  <si>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</si>
  <si>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</si>
  <si>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</si>
  <si>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</si>
  <si>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</si>
  <si>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</si>
  <si>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</si>
  <si>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</si>
  <si>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</si>
  <si>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</si>
  <si>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</si>
  <si>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</si>
  <si>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</si>
  <si>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</si>
  <si>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</si>
  <si>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</si>
  <si>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</si>
  <si>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</si>
  <si>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</si>
  <si>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</si>
  <si>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</si>
  <si>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</si>
  <si>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</si>
  <si>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</si>
  <si>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</si>
  <si>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</si>
  <si>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</si>
  <si>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</si>
  <si>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</si>
  <si>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</si>
  <si>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</si>
  <si>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</si>
  <si>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</si>
  <si>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</si>
  <si>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</si>
  <si>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</si>
  <si>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</si>
  <si>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</si>
  <si>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</si>
  <si>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</si>
  <si>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</si>
  <si>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</si>
  <si>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</si>
  <si>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</si>
  <si>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</si>
  <si>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</si>
  <si>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</si>
  <si>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</si>
  <si>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</si>
  <si>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</si>
  <si>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</si>
  <si>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</si>
  <si>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</si>
  <si>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</si>
  <si>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</si>
  <si>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</si>
  <si>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</si>
  <si>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</si>
  <si>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</si>
  <si>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</si>
  <si>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</si>
  <si>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</si>
  <si>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</si>
  <si>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</si>
  <si>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</si>
  <si>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</si>
  <si>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</si>
  <si>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</si>
  <si>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</si>
  <si>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</si>
  <si>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</si>
  <si>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</si>
  <si>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</si>
  <si>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</si>
  <si>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</si>
  <si>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</si>
  <si>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</si>
  <si>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</si>
  <si>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</si>
  <si>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</si>
  <si>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</si>
  <si>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</si>
  <si>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</si>
  <si>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</si>
  <si>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</si>
  <si>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</si>
  <si>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</si>
  <si>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</si>
  <si>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</si>
  <si>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</si>
  <si>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</si>
  <si>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</si>
  <si>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</si>
  <si>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</si>
  <si>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</si>
  <si>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</si>
  <si>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</si>
  <si>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</si>
  <si>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</si>
  <si>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</si>
  <si>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</si>
  <si>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</si>
  <si>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</si>
  <si>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</si>
  <si>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</si>
  <si>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</si>
  <si>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</si>
  <si>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</si>
  <si>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</si>
  <si>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</si>
  <si>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</si>
  <si>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</si>
  <si>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</si>
  <si>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</si>
  <si>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</si>
  <si>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</si>
  <si>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</si>
  <si>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</si>
  <si>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</si>
  <si>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</si>
  <si>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</si>
  <si>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</si>
  <si>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</si>
  <si>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</si>
  <si>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</si>
  <si>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</si>
  <si>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</si>
  <si>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</si>
  <si>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</si>
  <si>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</si>
  <si>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</si>
  <si>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</si>
  <si>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</si>
  <si>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</si>
  <si>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</si>
  <si>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</si>
  <si>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</si>
  <si>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</si>
  <si>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</si>
  <si>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</si>
  <si>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</si>
  <si>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</si>
  <si>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</si>
  <si>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</si>
  <si>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</si>
  <si>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</si>
  <si>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</si>
  <si>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</si>
  <si>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</si>
  <si>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</si>
  <si>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</si>
  <si>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</si>
  <si>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</si>
  <si>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</si>
  <si>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</si>
  <si>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</si>
  <si>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</si>
  <si>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</si>
  <si>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</si>
  <si>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</si>
  <si>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</si>
  <si>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</si>
  <si>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</si>
  <si>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</si>
  <si>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</si>
  <si>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</si>
  <si>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</si>
  <si>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</si>
  <si>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</si>
  <si>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</si>
  <si>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</si>
  <si>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</si>
  <si>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</si>
  <si>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</si>
  <si>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</si>
  <si>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</si>
  <si>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</si>
  <si>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</si>
  <si>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</si>
  <si>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</si>
  <si>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</si>
  <si>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</si>
  <si>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</si>
  <si>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</si>
  <si>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</si>
  <si>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</si>
  <si>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</si>
  <si>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</si>
  <si>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</si>
  <si>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</si>
  <si>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</si>
  <si>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</si>
  <si>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</si>
  <si>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</si>
  <si>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</si>
  <si>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</si>
  <si>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</si>
  <si>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</si>
  <si>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</si>
  <si>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</si>
  <si>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</si>
  <si>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</si>
  <si>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</si>
  <si>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</si>
  <si>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</si>
  <si>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</si>
  <si>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</si>
  <si>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</si>
  <si>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</si>
  <si>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</si>
  <si>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</si>
  <si>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</si>
  <si>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</si>
  <si>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</si>
  <si>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</si>
  <si>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</si>
  <si>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</si>
  <si>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</si>
  <si>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</si>
  <si>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</si>
  <si>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</si>
  <si>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</si>
  <si>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</si>
  <si>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</si>
  <si>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</si>
  <si>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</si>
  <si>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</si>
  <si>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</si>
  <si>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</si>
  <si>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</si>
  <si>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</si>
  <si>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</si>
  <si>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</si>
  <si>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</si>
  <si>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</si>
  <si>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</si>
  <si>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</si>
  <si>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</si>
  <si>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</si>
  <si>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</si>
  <si>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</si>
  <si>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</si>
  <si>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</si>
  <si>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</si>
  <si>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</si>
  <si>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</si>
  <si>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</si>
  <si>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</si>
  <si>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</si>
  <si>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</si>
  <si>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</si>
  <si>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</si>
  <si>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</si>
  <si>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</si>
  <si>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</si>
  <si>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</si>
  <si>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</si>
  <si>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</si>
  <si>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</si>
  <si>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</si>
  <si>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</si>
  <si>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</si>
  <si>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</si>
  <si>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</si>
  <si>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</si>
  <si>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</si>
  <si>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</si>
  <si>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</si>
  <si>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</si>
  <si>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</si>
  <si>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</si>
  <si>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</si>
  <si>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</si>
  <si>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</si>
  <si>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</si>
  <si>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</si>
  <si>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</si>
  <si>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</si>
  <si>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</si>
  <si>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</si>
  <si>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</si>
  <si>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</si>
  <si>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</si>
  <si>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</si>
  <si>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</si>
  <si>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</si>
  <si>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</si>
  <si>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</si>
  <si>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</si>
  <si>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</si>
  <si>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</si>
  <si>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</si>
  <si>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</si>
  <si>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</si>
  <si>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</si>
  <si>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</si>
  <si>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</si>
  <si>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</si>
  <si>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</si>
  <si>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</si>
  <si>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</si>
  <si>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</si>
  <si>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</si>
  <si>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</si>
  <si>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</si>
  <si>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</si>
  <si>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</si>
  <si>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</si>
  <si>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</si>
  <si>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</si>
  <si>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</si>
  <si>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</si>
  <si>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</si>
  <si>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</si>
  <si>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</si>
  <si>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</si>
  <si>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</si>
  <si>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</si>
  <si>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</si>
  <si>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</si>
  <si>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</si>
  <si>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</si>
  <si>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</si>
  <si>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</si>
  <si>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</si>
  <si>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</si>
  <si>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</si>
  <si>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</si>
  <si>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</si>
  <si>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</si>
  <si>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</si>
  <si>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</si>
  <si>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</si>
  <si>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</si>
  <si>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</si>
  <si>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</si>
  <si>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</si>
  <si>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</si>
  <si>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</si>
  <si>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</si>
  <si>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</si>
  <si>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</si>
  <si>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</si>
  <si>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</si>
  <si>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</si>
  <si>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</si>
  <si>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</si>
  <si>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</si>
  <si>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</si>
  <si>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</si>
  <si>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</si>
  <si>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</si>
  <si>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</si>
  <si>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</si>
  <si>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</si>
  <si>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</si>
  <si>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</si>
  <si>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</si>
  <si>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</si>
  <si>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</si>
  <si>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</si>
  <si>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</si>
  <si>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</si>
  <si>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</si>
  <si>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</si>
  <si>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</si>
  <si>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</si>
  <si>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</si>
  <si>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</si>
  <si>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</si>
  <si>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</si>
  <si>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</si>
  <si>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</si>
  <si>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</si>
  <si>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</si>
  <si>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</si>
  <si>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</si>
  <si>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</si>
  <si>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</si>
  <si>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</si>
  <si>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</si>
  <si>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</si>
  <si>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</si>
  <si>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</si>
  <si>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</si>
  <si>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</si>
  <si>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</si>
  <si>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</si>
  <si>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</si>
  <si>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</si>
  <si>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</si>
  <si>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</si>
  <si>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</si>
  <si>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</si>
  <si>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</si>
  <si>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</si>
  <si>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</si>
  <si>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</si>
  <si>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</si>
  <si>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</si>
  <si>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</si>
  <si>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</si>
  <si>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</si>
  <si>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</si>
  <si>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</si>
  <si>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</si>
  <si>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</si>
  <si>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</si>
  <si>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</si>
  <si>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</si>
  <si>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</si>
  <si>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</si>
  <si>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</si>
  <si>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</si>
  <si>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</si>
  <si>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</si>
  <si>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</si>
  <si>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</si>
  <si>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</si>
  <si>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</si>
  <si>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</si>
  <si>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</si>
  <si>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</si>
  <si>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</si>
  <si>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</si>
  <si>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</si>
  <si>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</si>
  <si>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</si>
  <si>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</si>
  <si>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</si>
  <si>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</si>
  <si>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</si>
  <si>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</si>
  <si>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</si>
  <si>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</si>
  <si>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</si>
  <si>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</si>
  <si>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</si>
  <si>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</si>
  <si>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</si>
  <si>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</si>
  <si>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</si>
  <si>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</si>
  <si>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</si>
  <si>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</si>
  <si>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</si>
  <si>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</si>
  <si>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</si>
  <si>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</si>
  <si>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</si>
  <si>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</si>
  <si>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</si>
  <si>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</si>
  <si>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</si>
  <si>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</si>
  <si>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</si>
  <si>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</si>
  <si>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</si>
  <si>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</si>
  <si>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</si>
  <si>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</si>
  <si>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</si>
  <si>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</si>
  <si>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</si>
  <si>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</si>
  <si>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</si>
  <si>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</si>
  <si>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</si>
  <si>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</si>
  <si>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</si>
  <si>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</si>
  <si>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</si>
  <si>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</si>
  <si>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</si>
  <si>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</si>
  <si>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</si>
  <si>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</si>
  <si>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</si>
  <si>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</si>
  <si>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</si>
  <si>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</si>
  <si>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</si>
  <si>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</si>
  <si>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</si>
  <si>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</si>
  <si>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</si>
  <si>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</si>
  <si>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</si>
  <si>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</si>
  <si>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</si>
  <si>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</si>
  <si>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</si>
  <si>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</si>
  <si>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</si>
  <si>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</si>
  <si>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</si>
  <si>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</si>
  <si>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</si>
  <si>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</si>
  <si>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</si>
  <si>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</si>
  <si>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</si>
  <si>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</si>
  <si>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</si>
  <si>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</si>
  <si>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</si>
  <si>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</si>
  <si>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</si>
  <si>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</si>
  <si>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</si>
  <si>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</si>
  <si>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</si>
  <si>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</si>
  <si>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</si>
  <si>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</si>
  <si>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</si>
  <si>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</si>
  <si>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</si>
  <si>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</si>
  <si>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</si>
  <si>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</si>
  <si>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</si>
  <si>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</si>
  <si>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</si>
  <si>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</si>
  <si>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</si>
  <si>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</si>
  <si>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</si>
  <si>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</si>
  <si>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</si>
  <si>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</si>
  <si>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</si>
  <si>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</si>
  <si>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</si>
  <si>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</si>
  <si>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</si>
  <si>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</si>
  <si>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</si>
  <si>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</si>
  <si>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</si>
  <si>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</si>
  <si>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</si>
  <si>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</si>
  <si>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</si>
  <si>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</si>
  <si>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</si>
  <si>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</si>
  <si>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</si>
  <si>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</si>
  <si>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</si>
  <si>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</si>
  <si>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</si>
  <si>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</si>
  <si>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</si>
  <si>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</si>
  <si>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</si>
  <si>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</si>
  <si>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</si>
  <si>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</si>
  <si>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</si>
  <si>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</si>
  <si>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</si>
  <si>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</si>
  <si>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</si>
  <si>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</si>
  <si>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</si>
  <si>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</si>
  <si>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</si>
  <si>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</si>
  <si>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</si>
  <si>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</si>
  <si>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</si>
  <si>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</si>
  <si>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</si>
  <si>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</si>
  <si>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</si>
  <si>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</si>
  <si>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</si>
  <si>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</si>
  <si>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</si>
  <si>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</si>
  <si>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</si>
  <si>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</si>
  <si>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</si>
  <si>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</si>
  <si>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</si>
  <si>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</si>
  <si>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</si>
  <si>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</si>
  <si>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</si>
  <si>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</si>
  <si>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</si>
  <si>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</si>
  <si>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</si>
  <si>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</si>
  <si>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</si>
  <si>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</si>
  <si>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</si>
  <si>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</si>
  <si>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</si>
  <si>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</si>
  <si>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</si>
  <si>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</si>
  <si>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</si>
  <si>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</si>
  <si>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</si>
  <si>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</si>
  <si>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</si>
  <si>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</si>
  <si>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</si>
  <si>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</si>
  <si>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</si>
  <si>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</si>
  <si>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</si>
  <si>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</si>
  <si>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</si>
  <si>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</si>
  <si>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</si>
  <si>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</si>
  <si>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</si>
  <si>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</si>
  <si>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</si>
  <si>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</si>
  <si>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</si>
  <si>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</si>
  <si>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</si>
  <si>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</si>
  <si>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</si>
  <si>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</si>
  <si>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</si>
  <si>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</si>
  <si>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</si>
  <si>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</si>
  <si>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</si>
  <si>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</si>
  <si>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</si>
  <si>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</si>
  <si>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</si>
  <si>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</si>
  <si>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</si>
  <si>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</si>
  <si>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</si>
  <si>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</si>
  <si>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</si>
  <si>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</si>
  <si>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</si>
  <si>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</si>
  <si>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</si>
  <si>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</si>
  <si>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</si>
  <si>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</si>
  <si>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</si>
  <si>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</si>
  <si>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</si>
  <si>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</si>
  <si>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</si>
  <si>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</si>
  <si>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</si>
  <si>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</si>
  <si>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</si>
  <si>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</si>
  <si>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</si>
  <si>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</si>
  <si>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</si>
  <si>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</si>
  <si>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</si>
  <si>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</si>
  <si>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</si>
  <si>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</si>
  <si>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</si>
  <si>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</si>
  <si>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</si>
  <si>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</si>
  <si>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</si>
  <si>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</si>
  <si>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</si>
  <si>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</si>
  <si>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</si>
  <si>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</si>
  <si>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</si>
  <si>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</si>
  <si>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</si>
  <si>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</si>
  <si>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</si>
  <si>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</si>
  <si>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</si>
  <si>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</si>
  <si>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</si>
  <si>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</si>
  <si>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</si>
  <si>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</si>
  <si>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</si>
  <si>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</si>
  <si>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</si>
  <si>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</si>
  <si>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</si>
  <si>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</si>
  <si>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</si>
  <si>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</si>
  <si>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</si>
  <si>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</si>
  <si>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</si>
  <si>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</si>
  <si>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</si>
  <si>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</si>
  <si>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</si>
  <si>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</si>
  <si>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</si>
  <si>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</si>
  <si>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</si>
  <si>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</si>
  <si>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</si>
  <si>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</si>
  <si>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</si>
  <si>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</si>
  <si>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</si>
  <si>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</si>
  <si>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</si>
  <si>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</si>
  <si>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</si>
  <si>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</si>
  <si>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</si>
  <si>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</si>
  <si>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</si>
  <si>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</si>
  <si>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</si>
  <si>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</si>
  <si>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</si>
  <si>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</si>
  <si>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</si>
  <si>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</si>
  <si>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</si>
  <si>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</si>
  <si>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</si>
  <si>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</si>
  <si>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</si>
  <si>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</si>
  <si>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</si>
  <si>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</si>
  <si>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</si>
  <si>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</si>
  <si>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</si>
  <si>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</si>
  <si>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</si>
  <si>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</si>
  <si>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</si>
  <si>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</si>
  <si>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</si>
  <si>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</si>
  <si>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</si>
  <si>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</si>
  <si>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</si>
  <si>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</si>
  <si>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</si>
  <si>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</si>
  <si>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</si>
  <si>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</si>
  <si>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</si>
  <si>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</si>
  <si>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</si>
  <si>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</si>
  <si>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</si>
  <si>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</si>
  <si>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</si>
  <si>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</si>
  <si>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</si>
  <si>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</si>
  <si>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</si>
  <si>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</si>
  <si>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</si>
  <si>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</si>
  <si>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</si>
  <si>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</si>
  <si>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</si>
  <si>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</si>
  <si>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</si>
  <si>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</si>
  <si>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</si>
  <si>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</si>
  <si>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</si>
  <si>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</si>
  <si>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</si>
  <si>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</si>
  <si>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</si>
  <si>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</si>
  <si>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</si>
  <si>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</si>
  <si>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</si>
  <si>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</si>
  <si>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</si>
  <si>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</si>
  <si>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</si>
  <si>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</si>
  <si>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</si>
  <si>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</si>
  <si>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</si>
  <si>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</si>
  <si>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</si>
  <si>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</si>
  <si>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</si>
  <si>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</si>
  <si>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</si>
  <si>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</si>
  <si>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</si>
  <si>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</si>
  <si>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</si>
  <si>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</si>
  <si>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</si>
  <si>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</si>
  <si>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</si>
  <si>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</si>
  <si>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</si>
  <si>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</si>
  <si>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</si>
  <si>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</si>
  <si>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</si>
  <si>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</si>
  <si>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</si>
  <si>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</si>
  <si>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</si>
  <si>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</si>
  <si>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</si>
  <si>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</si>
  <si>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</si>
  <si>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</si>
  <si>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</si>
  <si>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</si>
  <si>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</si>
  <si>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</si>
  <si>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</si>
  <si>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</si>
  <si>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</si>
  <si>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</si>
  <si>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</si>
  <si>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</si>
  <si>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</si>
  <si>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</si>
  <si>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</si>
  <si>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</si>
  <si>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</si>
  <si>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</si>
  <si>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</si>
  <si>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</si>
  <si>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</si>
  <si>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</si>
  <si>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</si>
  <si>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</si>
  <si>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</si>
  <si>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</si>
  <si>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</si>
  <si>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</si>
  <si>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</si>
  <si>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</si>
  <si>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</si>
  <si>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</si>
  <si>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</si>
  <si>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</si>
  <si>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</si>
  <si>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</si>
  <si>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</si>
  <si>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</si>
  <si>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</si>
  <si>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</si>
  <si>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</si>
  <si>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</si>
  <si>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</si>
  <si>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</si>
  <si>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</si>
  <si>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</si>
  <si>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</si>
  <si>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</si>
  <si>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</si>
  <si>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</si>
  <si>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</si>
  <si>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</si>
  <si>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</si>
  <si>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</si>
  <si>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</si>
  <si>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</si>
  <si>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</si>
  <si>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</si>
  <si>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</si>
  <si>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</si>
  <si>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</si>
  <si>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</si>
  <si>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</si>
  <si>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</si>
  <si>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</si>
  <si>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</si>
  <si>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</si>
  <si>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</si>
  <si>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</si>
  <si>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</si>
  <si>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</si>
  <si>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</si>
  <si>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</si>
  <si>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</si>
  <si>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</si>
  <si>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</si>
  <si>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</si>
  <si>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</si>
  <si>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</si>
  <si>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</si>
  <si>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</si>
  <si>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</si>
  <si>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</si>
  <si>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</si>
  <si>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</si>
  <si>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</si>
  <si>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</si>
  <si>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</si>
  <si>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</si>
  <si>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</si>
  <si>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</si>
  <si>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</si>
  <si>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</si>
  <si>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</si>
  <si>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</si>
  <si>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</si>
  <si>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</si>
  <si>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</si>
  <si>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</si>
  <si>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</si>
  <si>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</si>
  <si>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</si>
  <si>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</si>
  <si>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</si>
  <si>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</si>
  <si>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</si>
  <si>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</si>
  <si>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</si>
  <si>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</si>
  <si>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</si>
  <si>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</si>
  <si>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</si>
  <si>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</si>
  <si>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</si>
  <si>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</si>
  <si>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</si>
  <si>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</si>
  <si>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</si>
  <si>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</si>
  <si>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</si>
  <si>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</si>
  <si>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</si>
  <si>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</si>
  <si>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</si>
  <si>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</si>
  <si>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</si>
  <si>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</si>
  <si>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</si>
  <si>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</si>
  <si>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</si>
  <si>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</si>
  <si>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</si>
  <si>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</si>
  <si>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</si>
  <si>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</si>
  <si>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</si>
  <si>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</si>
  <si>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</si>
  <si>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</si>
  <si>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</si>
  <si>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</si>
  <si>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</si>
  <si>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</si>
  <si>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</si>
  <si>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</si>
  <si>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</si>
  <si>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</si>
  <si>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</si>
  <si>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</si>
  <si>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</si>
  <si>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</si>
  <si>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</si>
  <si>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</si>
  <si>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</si>
  <si>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</si>
  <si>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</si>
  <si>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</si>
  <si>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</si>
  <si>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</si>
  <si>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</si>
  <si>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</si>
  <si>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</si>
  <si>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</si>
  <si>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</si>
  <si>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</si>
  <si>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</si>
  <si>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</si>
  <si>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</si>
  <si>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</si>
  <si>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</si>
  <si>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</si>
  <si>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</si>
  <si>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</si>
  <si>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</si>
  <si>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</si>
  <si>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</si>
  <si>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</si>
  <si>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</si>
  <si>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</si>
  <si>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</si>
  <si>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</si>
  <si>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</si>
  <si>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</si>
  <si>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</si>
  <si>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</si>
  <si>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</si>
  <si>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</si>
  <si>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</si>
  <si>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</si>
  <si>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</si>
  <si>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</si>
  <si>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</si>
  <si>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</si>
  <si>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</si>
  <si>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</si>
  <si>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</si>
  <si>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</si>
  <si>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</si>
  <si>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</si>
  <si>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</si>
  <si>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</si>
  <si>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</si>
  <si>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</si>
  <si>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</si>
  <si>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</si>
  <si>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</si>
  <si>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</si>
  <si>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</si>
  <si>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</si>
  <si>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</si>
  <si>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</si>
  <si>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</si>
  <si>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</si>
  <si>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</si>
  <si>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</si>
  <si>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</si>
  <si>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</si>
  <si>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</si>
  <si>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</si>
  <si>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</si>
  <si>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</si>
  <si>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</si>
  <si>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</si>
  <si>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</si>
  <si>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</si>
  <si>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</si>
  <si>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</si>
  <si>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</si>
  <si>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</si>
  <si>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</si>
  <si>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</si>
  <si>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</si>
  <si>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</si>
  <si>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</si>
  <si>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</si>
  <si>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</si>
  <si>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</si>
  <si>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</si>
  <si>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</si>
  <si>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</si>
  <si>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</si>
  <si>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</si>
  <si>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</si>
  <si>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</si>
  <si>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</si>
  <si>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</si>
  <si>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</si>
  <si>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</si>
  <si>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</si>
  <si>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</si>
  <si>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</si>
  <si>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</si>
  <si>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</si>
  <si>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</si>
  <si>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</si>
  <si>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</si>
  <si>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</si>
  <si>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</si>
  <si>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</si>
  <si>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</si>
  <si>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</si>
  <si>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</si>
  <si>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</si>
  <si>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</si>
  <si>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</si>
  <si>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</si>
  <si>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</si>
  <si>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</si>
  <si>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</si>
  <si>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</si>
  <si>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</si>
  <si>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</si>
  <si>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</si>
  <si>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</si>
  <si>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</si>
  <si>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</si>
  <si>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</si>
  <si>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</si>
  <si>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</si>
  <si>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</si>
  <si>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</si>
  <si>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</si>
  <si>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</si>
  <si>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</si>
  <si>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</si>
  <si>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</si>
  <si>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</si>
  <si>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</si>
  <si>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</si>
  <si>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</si>
  <si>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</si>
  <si>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</si>
  <si>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</si>
  <si>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</si>
  <si>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</si>
  <si>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</si>
  <si>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</si>
  <si>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</si>
  <si>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</si>
  <si>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</si>
  <si>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</si>
  <si>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</si>
  <si>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</si>
  <si>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</si>
  <si>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</si>
  <si>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</si>
  <si>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</si>
  <si>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</si>
  <si>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</si>
  <si>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</si>
  <si>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</si>
  <si>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</si>
  <si>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</si>
  <si>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</si>
  <si>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</si>
  <si>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</si>
  <si>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</si>
  <si>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</si>
  <si>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</si>
  <si>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</si>
  <si>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</si>
  <si>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</si>
  <si>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</si>
  <si>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</si>
  <si>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</si>
  <si>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</si>
  <si>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</si>
  <si>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</si>
  <si>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</si>
  <si>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</si>
  <si>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</si>
  <si>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</si>
  <si>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</si>
  <si>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</si>
  <si>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</si>
  <si>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</si>
  <si>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</si>
  <si>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</si>
  <si>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</si>
  <si>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</si>
  <si>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</si>
  <si>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</si>
  <si>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</si>
  <si>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</si>
  <si>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</si>
  <si>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</si>
  <si>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</si>
  <si>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</si>
  <si>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</si>
  <si>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</si>
  <si>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</si>
  <si>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</si>
  <si>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</si>
  <si>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</si>
  <si>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</si>
  <si>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</si>
  <si>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</si>
  <si>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</si>
  <si>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</si>
  <si>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</si>
  <si>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</si>
  <si>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</si>
  <si>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</si>
  <si>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</si>
  <si>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</si>
  <si>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</si>
  <si>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</si>
  <si>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</si>
  <si>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</si>
  <si>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</si>
  <si>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</si>
  <si>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</si>
  <si>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</si>
  <si>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</si>
  <si>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</si>
  <si>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</si>
  <si>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</si>
  <si>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</si>
  <si>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</si>
  <si>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</si>
  <si>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</si>
  <si>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</si>
  <si>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</si>
  <si>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</si>
  <si>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</si>
  <si>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</si>
  <si>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</si>
  <si>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</si>
  <si>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</si>
  <si>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</si>
  <si>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</si>
  <si>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</si>
  <si>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</si>
  <si>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</si>
  <si>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</si>
  <si>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</si>
  <si>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</si>
  <si>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</si>
  <si>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</si>
  <si>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</si>
  <si>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</si>
  <si>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</si>
  <si>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</si>
  <si>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</si>
  <si>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</si>
  <si>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</si>
  <si>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</si>
  <si>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</si>
  <si>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</si>
  <si>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</si>
  <si>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</si>
  <si>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</si>
  <si>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</si>
  <si>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</si>
  <si>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</si>
  <si>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</si>
  <si>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</si>
  <si>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</si>
  <si>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</si>
  <si>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</si>
  <si>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</si>
  <si>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</si>
  <si>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</si>
  <si>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</si>
  <si>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</si>
  <si>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</si>
  <si>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</si>
  <si>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</si>
  <si>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</si>
  <si>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</si>
  <si>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</si>
  <si>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</si>
  <si>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</si>
  <si>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</si>
  <si>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</si>
  <si>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</si>
  <si>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</si>
  <si>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</si>
  <si>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</si>
  <si>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</si>
  <si>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</si>
  <si>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</si>
  <si>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</si>
  <si>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</si>
  <si>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</si>
  <si>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</si>
  <si>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</si>
  <si>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</si>
  <si>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</si>
  <si>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</si>
  <si>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</si>
  <si>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</si>
  <si>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</si>
  <si>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</si>
  <si>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</si>
  <si>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</si>
  <si>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</si>
  <si>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</si>
  <si>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</si>
  <si>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</si>
  <si>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</si>
  <si>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</si>
  <si>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</si>
  <si>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</si>
  <si>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</si>
  <si>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</si>
  <si>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</si>
  <si>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</si>
  <si>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</si>
  <si>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</si>
  <si>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</si>
  <si>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</si>
  <si>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</si>
  <si>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</si>
  <si>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</si>
  <si>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</si>
  <si>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</si>
  <si>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</si>
  <si>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</si>
  <si>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</si>
  <si>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</si>
  <si>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</si>
  <si>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</si>
  <si>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</si>
  <si>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</si>
  <si>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</si>
  <si>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</si>
  <si>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</si>
  <si>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</si>
  <si>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</si>
  <si>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</si>
  <si>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</si>
  <si>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</si>
  <si>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</si>
  <si>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</si>
  <si>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</si>
  <si>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</si>
  <si>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</si>
  <si>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</si>
  <si>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</si>
  <si>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</si>
  <si>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</si>
  <si>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</si>
  <si>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</si>
  <si>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</si>
  <si>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</si>
  <si>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</si>
  <si>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</si>
  <si>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</si>
  <si>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</si>
  <si>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</si>
  <si>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</si>
  <si>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</si>
  <si>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</si>
  <si>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</si>
  <si>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</si>
  <si>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</si>
  <si>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</si>
  <si>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</si>
  <si>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</si>
  <si>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</si>
  <si>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</si>
  <si>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</si>
  <si>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</si>
  <si>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</si>
  <si>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</si>
  <si>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</si>
  <si>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</si>
  <si>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</si>
  <si>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</si>
  <si>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</si>
  <si>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</si>
  <si>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</si>
  <si>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</si>
  <si>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</si>
  <si>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</si>
  <si>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</si>
  <si>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</si>
  <si>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</si>
  <si>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</si>
  <si>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</si>
  <si>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</si>
  <si>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</si>
  <si>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</si>
  <si>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</si>
  <si>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</si>
  <si>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</si>
  <si>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</si>
  <si>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</si>
  <si>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</si>
  <si>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</si>
  <si>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</si>
  <si>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</si>
  <si>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</si>
  <si>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</si>
  <si>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</si>
  <si>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</si>
  <si>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</si>
  <si>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</si>
  <si>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</si>
  <si>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</si>
  <si>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</si>
  <si>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</si>
  <si>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</si>
  <si>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</si>
  <si>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</si>
  <si>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</si>
  <si>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</si>
  <si>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</si>
  <si>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</si>
  <si>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</si>
  <si>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</si>
  <si>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</si>
  <si>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</si>
  <si>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</si>
  <si>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</si>
  <si>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</si>
  <si>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</si>
  <si>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</si>
  <si>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</si>
  <si>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</si>
  <si>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</si>
  <si>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</si>
  <si>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</si>
  <si>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</si>
  <si>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</si>
  <si>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</si>
  <si>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</si>
  <si>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</si>
  <si>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</si>
  <si>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</si>
  <si>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</si>
  <si>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</si>
  <si>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</si>
  <si>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</si>
  <si>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</si>
  <si>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</si>
  <si>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</si>
  <si>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</si>
  <si>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</si>
  <si>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</si>
  <si>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</si>
  <si>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</si>
  <si>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</si>
  <si>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</si>
  <si>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</si>
  <si>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</si>
  <si>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</si>
  <si>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</si>
  <si>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</si>
  <si>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</si>
  <si>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</si>
  <si>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</si>
  <si>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</si>
  <si>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</si>
  <si>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</si>
  <si>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</si>
  <si>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</si>
  <si>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</si>
  <si>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</si>
  <si>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</si>
  <si>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</si>
  <si>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</si>
  <si>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</si>
  <si>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</si>
  <si>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</si>
  <si>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</si>
  <si>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</si>
  <si>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</si>
  <si>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</si>
  <si>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</si>
  <si>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</si>
  <si>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</si>
  <si>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</si>
  <si>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</si>
  <si>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</si>
  <si>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</si>
  <si>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</si>
  <si>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</si>
  <si>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</si>
  <si>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</si>
  <si>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</si>
  <si>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</si>
  <si>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</si>
  <si>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</si>
  <si>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</si>
  <si>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</si>
  <si>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</si>
  <si>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</si>
  <si>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</si>
  <si>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</si>
  <si>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</si>
  <si>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</si>
  <si>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</si>
  <si>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</si>
  <si>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</si>
  <si>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</si>
  <si>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</si>
  <si>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</si>
  <si>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</si>
  <si>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</si>
  <si>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</si>
  <si>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</si>
  <si>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</si>
  <si>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</si>
  <si>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</si>
  <si>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</si>
  <si>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</si>
  <si>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</si>
  <si>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</si>
  <si>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</si>
  <si>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</si>
  <si>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</si>
  <si>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</si>
  <si>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</si>
  <si>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</si>
  <si>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</si>
  <si>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</si>
  <si>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</si>
  <si>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</si>
  <si>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</si>
  <si>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</si>
  <si>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</si>
  <si>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</si>
  <si>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</si>
  <si>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</si>
  <si>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</si>
  <si>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</si>
  <si>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</si>
  <si>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</si>
  <si>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</si>
  <si>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</si>
  <si>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</si>
  <si>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</si>
  <si>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</si>
  <si>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</si>
  <si>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</si>
  <si>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</si>
  <si>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</si>
  <si>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</si>
  <si>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</si>
  <si>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</si>
  <si>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</si>
  <si>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</si>
  <si>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</si>
  <si>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</si>
  <si>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</si>
  <si>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</si>
  <si>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</si>
  <si>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</si>
  <si>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</si>
  <si>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</si>
  <si>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</si>
  <si>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</si>
  <si>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</si>
  <si>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</si>
  <si>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</si>
  <si>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</si>
  <si>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</si>
  <si>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</si>
  <si>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</si>
  <si>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</si>
  <si>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</si>
  <si>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</si>
  <si>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</si>
  <si>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</si>
  <si>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</si>
  <si>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</si>
  <si>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</si>
  <si>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</si>
  <si>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</si>
  <si>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</si>
  <si>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</si>
  <si>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</si>
  <si>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</si>
  <si>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</si>
  <si>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</si>
  <si>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</si>
  <si>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</si>
  <si>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</si>
  <si>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</si>
  <si>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</si>
  <si>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</si>
  <si>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</si>
  <si>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</si>
  <si>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</si>
  <si>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</si>
  <si>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</si>
  <si>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</si>
  <si>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</si>
  <si>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</si>
  <si>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</si>
  <si>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</si>
  <si>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</si>
  <si>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</si>
  <si>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</si>
  <si>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</si>
  <si>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</si>
  <si>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</si>
  <si>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</si>
  <si>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</si>
  <si>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</si>
  <si>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</si>
  <si>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</si>
  <si>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</si>
  <si>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</si>
  <si>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</si>
  <si>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</si>
  <si>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</si>
  <si>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</si>
  <si>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</si>
  <si>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</si>
  <si>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</si>
  <si>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</si>
  <si>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</si>
  <si>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</si>
  <si>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</si>
  <si>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</si>
  <si>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</si>
  <si>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</si>
  <si>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</si>
  <si>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</si>
  <si>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</si>
  <si>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</si>
  <si>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</si>
  <si>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</si>
  <si>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</si>
  <si>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</si>
  <si>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</si>
  <si>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</si>
  <si>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</si>
  <si>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</si>
  <si>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</si>
  <si>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</si>
  <si>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</si>
  <si>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</si>
  <si>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</si>
  <si>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</si>
  <si>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</si>
  <si>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</si>
  <si>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</si>
  <si>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</si>
  <si>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</si>
  <si>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</si>
  <si>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</si>
  <si>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</si>
  <si>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</si>
  <si>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</si>
  <si>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</si>
  <si>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</si>
  <si>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</si>
  <si>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</si>
  <si>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</si>
  <si>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</si>
  <si>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</si>
  <si>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</si>
  <si>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</si>
  <si>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</si>
  <si>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</si>
  <si>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</si>
  <si>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</si>
  <si>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</si>
  <si>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</si>
  <si>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</si>
  <si>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</si>
  <si>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</si>
  <si>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</si>
  <si>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</si>
  <si>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</si>
  <si>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</si>
  <si>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</si>
  <si>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</si>
  <si>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</si>
  <si>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</si>
  <si>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</si>
  <si>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</si>
  <si>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</si>
  <si>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</si>
  <si>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</si>
  <si>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</si>
  <si>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</si>
  <si>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</si>
  <si>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</si>
  <si>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</si>
  <si>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</si>
  <si>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</si>
  <si>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</si>
  <si>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</si>
  <si>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</si>
  <si>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</si>
  <si>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</si>
  <si>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</si>
  <si>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</si>
  <si>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</si>
  <si>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</si>
  <si>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</si>
  <si>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</si>
  <si>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</si>
  <si>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</si>
  <si>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</si>
  <si>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</si>
  <si>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</si>
  <si>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</si>
  <si>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</si>
  <si>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</si>
  <si>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</si>
  <si>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</si>
  <si>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</si>
  <si>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</si>
  <si>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</si>
  <si>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</si>
  <si>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</si>
  <si>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</si>
  <si>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</si>
  <si>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</si>
  <si>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</si>
  <si>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</si>
  <si>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</si>
  <si>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</si>
  <si>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</si>
  <si>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</si>
  <si>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</si>
  <si>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</si>
  <si>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</si>
  <si>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</si>
  <si>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</si>
  <si>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</si>
  <si>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</si>
  <si>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</si>
  <si>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</si>
  <si>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</si>
  <si>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</si>
  <si>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</si>
  <si>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</si>
  <si>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</si>
  <si>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</si>
  <si>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</si>
  <si>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</si>
  <si>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</si>
  <si>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</si>
  <si>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</si>
  <si>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</si>
  <si>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</si>
  <si>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</si>
  <si>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</si>
  <si>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</si>
  <si>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</si>
  <si>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</si>
  <si>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</si>
  <si>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</si>
  <si>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</si>
  <si>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</si>
  <si>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</si>
  <si>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</si>
  <si>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</si>
  <si>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</si>
  <si>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</si>
  <si>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</si>
  <si>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</si>
  <si>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</si>
  <si>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</si>
  <si>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</si>
  <si>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</si>
  <si>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</si>
  <si>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</si>
  <si>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</si>
  <si>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</si>
  <si>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</si>
  <si>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</si>
  <si>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</si>
  <si>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</si>
  <si>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</si>
  <si>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</si>
  <si>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</si>
  <si>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</si>
  <si>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</si>
  <si>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</si>
  <si>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</si>
  <si>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</si>
  <si>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</si>
  <si>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</si>
  <si>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</si>
  <si>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</si>
  <si>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</si>
  <si>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</si>
  <si>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</si>
  <si>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</si>
  <si>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</si>
  <si>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</si>
  <si>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</si>
  <si>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</si>
  <si>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</si>
  <si>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</si>
  <si>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</si>
  <si>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</si>
  <si>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</si>
  <si>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</si>
  <si>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</si>
  <si>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</si>
  <si>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</si>
  <si>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</si>
  <si>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</si>
  <si>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</si>
  <si>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</si>
  <si>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</si>
  <si>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</si>
  <si>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</si>
  <si>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</si>
  <si>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</si>
  <si>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</si>
  <si>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</si>
  <si>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</si>
  <si>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</si>
  <si>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</si>
  <si>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</si>
  <si>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</si>
  <si>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</si>
  <si>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</si>
  <si>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</si>
  <si>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</si>
  <si>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</si>
  <si>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</si>
  <si>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</si>
  <si>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</si>
  <si>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</si>
  <si>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</si>
  <si>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</si>
  <si>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</si>
  <si>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</si>
  <si>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</si>
  <si>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</si>
  <si>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</si>
  <si>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</si>
  <si>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</si>
  <si>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</si>
  <si>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</si>
  <si>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</si>
  <si>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</si>
  <si>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</si>
  <si>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</si>
  <si>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</si>
  <si>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</si>
  <si>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</si>
  <si>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</si>
  <si>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</si>
  <si>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</si>
  <si>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</si>
  <si>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</si>
  <si>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</si>
  <si>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</si>
  <si>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</si>
  <si>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</si>
  <si>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</si>
  <si>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</si>
  <si>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</si>
  <si>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</si>
  <si>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</si>
  <si>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</si>
  <si>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</si>
  <si>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</si>
  <si>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</si>
  <si>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</si>
  <si>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</si>
  <si>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</si>
  <si>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</si>
  <si>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</si>
  <si>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</si>
  <si>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</si>
  <si>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</si>
  <si>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</si>
  <si>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</si>
  <si>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</si>
  <si>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</si>
  <si>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</si>
  <si>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</si>
  <si>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</si>
  <si>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</si>
  <si>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</si>
  <si>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</si>
  <si>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</si>
  <si>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</si>
  <si>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</si>
  <si>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</si>
  <si>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</si>
  <si>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</si>
  <si>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</si>
  <si>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</si>
  <si>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</si>
  <si>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</si>
  <si>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</si>
  <si>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</si>
  <si>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</si>
  <si>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</si>
  <si>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</si>
  <si>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</si>
  <si>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</si>
  <si>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</si>
  <si>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</si>
  <si>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</si>
  <si>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</si>
  <si>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</si>
  <si>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</si>
  <si>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</si>
  <si>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</si>
  <si>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</si>
  <si>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</si>
  <si>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</si>
  <si>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</si>
  <si>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</si>
  <si>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</si>
  <si>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</si>
  <si>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</si>
  <si>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</si>
  <si>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</si>
  <si>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</si>
  <si>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</si>
  <si>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</si>
  <si>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</si>
  <si>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</si>
  <si>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</si>
  <si>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</si>
  <si>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</si>
  <si>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</si>
  <si>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</si>
  <si>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</si>
  <si>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</si>
  <si>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</si>
  <si>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</si>
  <si>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</si>
  <si>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</si>
  <si>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</si>
  <si>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</si>
  <si>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</si>
  <si>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</si>
  <si>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</si>
  <si>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</si>
  <si>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</si>
  <si>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</si>
  <si>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</si>
  <si>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</si>
  <si>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</si>
  <si>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</si>
  <si>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</si>
  <si>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</si>
  <si>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</si>
  <si>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</si>
  <si>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</si>
  <si>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</si>
  <si>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</si>
  <si>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</si>
  <si>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</si>
  <si>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</si>
  <si>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</si>
  <si>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</si>
  <si>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</si>
  <si>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</si>
  <si>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</si>
  <si>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</si>
  <si>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</si>
  <si>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</si>
  <si>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</si>
  <si>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</si>
  <si>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</si>
  <si>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</si>
  <si>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</si>
  <si>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</si>
  <si>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</si>
  <si>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</si>
  <si>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</si>
  <si>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</si>
  <si>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</si>
  <si>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</si>
  <si>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</si>
  <si>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</si>
  <si>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</si>
  <si>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</si>
  <si>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</si>
  <si>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</si>
  <si>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</si>
  <si>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</si>
  <si>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</si>
  <si>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</si>
  <si>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</si>
  <si>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</si>
  <si>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</si>
  <si>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</si>
  <si>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</si>
  <si>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</si>
  <si>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</si>
  <si>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</si>
  <si>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</si>
  <si>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</si>
  <si>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</si>
  <si>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</si>
  <si>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</si>
  <si>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</si>
  <si>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</si>
  <si>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</si>
  <si>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</si>
  <si>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</si>
  <si>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</si>
  <si>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</si>
  <si>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</si>
  <si>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</si>
  <si>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</si>
  <si>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</si>
  <si>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</si>
  <si>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</si>
  <si>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</si>
  <si>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</si>
  <si>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</si>
  <si>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</si>
  <si>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</si>
  <si>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</si>
  <si>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</si>
  <si>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</si>
  <si>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</si>
  <si>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</si>
  <si>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</si>
  <si>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</si>
  <si>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</si>
  <si>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</si>
  <si>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</si>
  <si>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</si>
  <si>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</si>
  <si>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</si>
  <si>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</si>
  <si>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</si>
  <si>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</si>
  <si>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</si>
  <si>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</si>
  <si>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</si>
  <si>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</si>
  <si>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</si>
  <si>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</si>
  <si>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</si>
  <si>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</si>
  <si>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</si>
  <si>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</si>
  <si>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</si>
  <si>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</si>
  <si>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</si>
  <si>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</si>
  <si>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</si>
  <si>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</si>
  <si>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</si>
  <si>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</si>
  <si>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</si>
  <si>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</si>
  <si>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</si>
  <si>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</si>
  <si>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</si>
  <si>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</si>
  <si>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</si>
  <si>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</si>
  <si>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</si>
  <si>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</si>
  <si>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DEPARTAMENTOS VARIOS</t>
  </si>
  <si>
    <t>BACHEO CON MEZCLA BITUMINOSA EN CALIENTE</t>
  </si>
  <si>
    <t>m3</t>
  </si>
  <si>
    <t>REACONDICIONAMIENTO Y PERFILADO DE BASE ESTABILIZADA GRANULAR EXISTENTE</t>
  </si>
  <si>
    <t>MATERIAL BITUMINOSO PARA RIEGO DE LIGA</t>
  </si>
  <si>
    <t>CONSTRUCCIÓN DE CARPETA CON MEZCLA BITUMINOSA EN CALIENTE</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</si>
  <si>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</si>
  <si>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</si>
  <si>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</si>
  <si>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</si>
  <si>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</si>
  <si>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</si>
  <si>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</si>
  <si>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</si>
  <si>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</si>
  <si>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DEMARCACIÓN HORIZONTAL</t>
  </si>
  <si>
    <t>CUMPLIMIENTO DE MANEJO AMBIENTAL</t>
  </si>
  <si>
    <t>Mes</t>
  </si>
  <si>
    <t>MOVILIDAD PARA EL PERSONAL DE LA DIRECCIÓN PROVINCIAL DE VIALIDAD</t>
  </si>
  <si>
    <t>15.a</t>
  </si>
  <si>
    <t>Cuota Fija</t>
  </si>
  <si>
    <t>15.b</t>
  </si>
  <si>
    <t>Cuota Adicional por Km</t>
  </si>
  <si>
    <t>Km</t>
  </si>
  <si>
    <t>MOVILIZACIÓN DE OBRA</t>
  </si>
  <si>
    <t>Gl</t>
  </si>
  <si>
    <t>CONCRETO ASFALTICO EN CALIENTE, PARA CONSERVACION Y MEJORAMIENTO  DE LA RED VIAL PROVINCIAL (13 ETAPA)</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</si>
</sst>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2">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65945952"/>
        <c:axId val="1765960640"/>
      </c:lineChart>
      <c:catAx>
        <c:axId val="176594595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65960640"/>
        <c:crossesAt val="0"/>
        <c:auto val="1"/>
        <c:lblAlgn val="ctr"/>
        <c:lblOffset val="100"/>
        <c:noMultiLvlLbl val="0"/>
      </c:catAx>
      <c:valAx>
        <c:axId val="176596064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6594595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65957376"/>
        <c:axId val="1765950304"/>
      </c:lineChart>
      <c:catAx>
        <c:axId val="17659573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65950304"/>
        <c:crosses val="autoZero"/>
        <c:auto val="1"/>
        <c:lblAlgn val="ctr"/>
        <c:lblOffset val="100"/>
        <c:noMultiLvlLbl val="0"/>
      </c:catAx>
      <c:valAx>
        <c:axId val="176595030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659573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3" t="s">
        <v>1816</v>
      </c>
      <c r="B6" s="843"/>
      <c r="C6" s="843"/>
      <c r="D6" s="843"/>
      <c r="E6" s="843"/>
      <c r="F6" s="843"/>
      <c r="G6" s="843"/>
      <c r="H6" s="843"/>
      <c r="I6" s="843"/>
      <c r="J6" s="843"/>
      <c r="K6" s="843"/>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5" t="s">
        <v>1857</v>
      </c>
      <c r="C6" s="845"/>
      <c r="D6" s="845"/>
      <c r="E6" s="845"/>
      <c r="F6" s="845"/>
    </row>
    <row r="8" spans="1:6" s="693" customFormat="1" x14ac:dyDescent="0.2">
      <c r="A8" s="692"/>
      <c r="B8" s="586" t="s">
        <v>1856</v>
      </c>
      <c r="C8" s="586" t="s">
        <v>1817</v>
      </c>
      <c r="D8" s="586" t="s">
        <v>1</v>
      </c>
      <c r="E8" s="844" t="s">
        <v>1858</v>
      </c>
      <c r="F8" s="844"/>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REACONDICIONAMIENTO Y PERFILADO DE BASE ESTABILIZADA GRANULAR EXISTENTE</v>
      </c>
      <c r="D11" s="586" t="str">
        <f t="shared" si="2"/>
        <v>m2</v>
      </c>
      <c r="E11" s="695"/>
      <c r="F11" s="697" t="str">
        <f t="shared" ref="F11:F47" si="3">D11&amp;"/dia"</f>
        <v>m2/dia</v>
      </c>
    </row>
    <row r="12" spans="1:6" x14ac:dyDescent="0.2">
      <c r="A12" s="692">
        <v>3</v>
      </c>
      <c r="B12" s="586">
        <f t="shared" si="0"/>
        <v>3</v>
      </c>
      <c r="C12" s="571" t="str">
        <f t="shared" si="1"/>
        <v>MATERIAL BITUMINOSO PARA RIEGO DE LIGA</v>
      </c>
      <c r="D12" s="586" t="str">
        <f t="shared" si="2"/>
        <v>m2</v>
      </c>
      <c r="E12" s="695"/>
      <c r="F12" s="697" t="str">
        <f t="shared" si="3"/>
        <v>m2/dia</v>
      </c>
    </row>
    <row r="13" spans="1:6" x14ac:dyDescent="0.2">
      <c r="A13" s="692">
        <v>4</v>
      </c>
      <c r="B13" s="586">
        <f t="shared" si="0"/>
        <v>4</v>
      </c>
      <c r="C13" s="571" t="str">
        <f t="shared" si="1"/>
        <v>CONSTRUCCIÓN DE CARPETA CON MEZCLA BITUMINOSA EN CALIENTE</v>
      </c>
      <c r="D13" s="586" t="str">
        <f t="shared" si="2"/>
        <v>tn</v>
      </c>
      <c r="E13" s="695"/>
      <c r="F13" s="697" t="str">
        <f t="shared" si="3"/>
        <v>tn/dia</v>
      </c>
    </row>
    <row r="14" spans="1:6" x14ac:dyDescent="0.2">
      <c r="A14" s="692">
        <v>5</v>
      </c>
      <c r="B14" s="586">
        <f t="shared" si="0"/>
        <v>5</v>
      </c>
      <c r="C14" s="571" t="str">
        <f t="shared" si="1"/>
        <v>TRANSPORTE A OBRA DE MEZCLA BITUMINOSA EN CALIENTE</v>
      </c>
      <c r="D14" s="586" t="str">
        <f t="shared" si="2"/>
        <v>tnKm</v>
      </c>
      <c r="E14" s="695"/>
      <c r="F14" s="697" t="str">
        <f t="shared" si="3"/>
        <v>tnKm/dia</v>
      </c>
    </row>
    <row r="15" spans="1:6" x14ac:dyDescent="0.2">
      <c r="A15" s="692">
        <v>6</v>
      </c>
      <c r="B15" s="586">
        <f t="shared" si="0"/>
        <v>6</v>
      </c>
      <c r="C15" s="571" t="str">
        <f t="shared" si="1"/>
        <v>ENRIPIADOS PARA CONSTRUCCIÓN DE BANQUINAS</v>
      </c>
      <c r="D15" s="586" t="str">
        <f t="shared" si="2"/>
        <v>m3</v>
      </c>
      <c r="E15" s="695"/>
      <c r="F15" s="697" t="str">
        <f t="shared" si="3"/>
        <v>m3/dia</v>
      </c>
    </row>
    <row r="16" spans="1:6" x14ac:dyDescent="0.2">
      <c r="A16" s="692">
        <v>7</v>
      </c>
      <c r="B16" s="586">
        <f t="shared" si="0"/>
        <v>7</v>
      </c>
      <c r="C16" s="571" t="str">
        <f t="shared" si="1"/>
        <v>EXCAVACIÓN PARA FUNDACIONES DE OBRAS DE ARTE</v>
      </c>
      <c r="D16" s="586" t="str">
        <f t="shared" si="2"/>
        <v>m3</v>
      </c>
      <c r="E16" s="695"/>
      <c r="F16" s="697" t="str">
        <f t="shared" si="3"/>
        <v>m3/dia</v>
      </c>
    </row>
    <row r="17" spans="1:6" x14ac:dyDescent="0.2">
      <c r="A17" s="692">
        <v>8</v>
      </c>
      <c r="B17" s="586">
        <f t="shared" si="0"/>
        <v>8</v>
      </c>
      <c r="C17" s="571" t="str">
        <f t="shared" si="1"/>
        <v>HORMIGON DE CEMENTO PORTLAND H-17</v>
      </c>
      <c r="D17" s="586" t="str">
        <f t="shared" si="2"/>
        <v>m3</v>
      </c>
      <c r="E17" s="695"/>
      <c r="F17" s="697" t="str">
        <f t="shared" si="3"/>
        <v>m3/dia</v>
      </c>
    </row>
    <row r="18" spans="1:6" x14ac:dyDescent="0.2">
      <c r="A18" s="692">
        <v>9</v>
      </c>
      <c r="B18" s="586">
        <f t="shared" si="0"/>
        <v>9</v>
      </c>
      <c r="C18" s="571" t="str">
        <f t="shared" si="1"/>
        <v>HORMIGON DE CEMENTO PORTLAND H-13</v>
      </c>
      <c r="D18" s="586" t="str">
        <f t="shared" si="2"/>
        <v>m3</v>
      </c>
      <c r="E18" s="695"/>
      <c r="F18" s="697" t="str">
        <f t="shared" si="3"/>
        <v>m3/dia</v>
      </c>
    </row>
    <row r="19" spans="1:6" x14ac:dyDescent="0.2">
      <c r="A19" s="692">
        <v>10</v>
      </c>
      <c r="B19" s="586">
        <f t="shared" si="0"/>
        <v>10</v>
      </c>
      <c r="C19" s="571" t="str">
        <f t="shared" si="1"/>
        <v>ACERO ESPECIAL EN BARRAS COLOCADO</v>
      </c>
      <c r="D19" s="586" t="str">
        <f t="shared" si="2"/>
        <v>tn</v>
      </c>
      <c r="E19" s="695"/>
      <c r="F19" s="697" t="str">
        <f t="shared" si="3"/>
        <v>tn/dia</v>
      </c>
    </row>
    <row r="20" spans="1:6" x14ac:dyDescent="0.2">
      <c r="A20" s="692">
        <v>11</v>
      </c>
      <c r="B20" s="586">
        <f t="shared" si="0"/>
        <v>11</v>
      </c>
      <c r="C20" s="571" t="str">
        <f t="shared" si="1"/>
        <v>MODIFICACION DE COTAS DE VALVULAS ESCLUSAS, HIDRANTES, DESAGÜES Y BOCAS DE REGISTRO DE O.S.S.E</v>
      </c>
      <c r="D20" s="586" t="str">
        <f t="shared" si="2"/>
        <v>n°</v>
      </c>
      <c r="E20" s="695"/>
      <c r="F20" s="697" t="str">
        <f t="shared" si="3"/>
        <v>n°/dia</v>
      </c>
    </row>
    <row r="21" spans="1:6" x14ac:dyDescent="0.2">
      <c r="A21" s="692">
        <v>12</v>
      </c>
      <c r="B21" s="586">
        <f t="shared" si="0"/>
        <v>12</v>
      </c>
      <c r="C21" s="571" t="str">
        <f t="shared" si="1"/>
        <v>SEÑALAMIENTO VERTICAL</v>
      </c>
      <c r="D21" s="586" t="str">
        <f t="shared" si="2"/>
        <v>m2</v>
      </c>
      <c r="E21" s="695"/>
      <c r="F21" s="697" t="str">
        <f t="shared" si="3"/>
        <v>m2/dia</v>
      </c>
    </row>
    <row r="22" spans="1:6" x14ac:dyDescent="0.2">
      <c r="A22" s="692">
        <v>13</v>
      </c>
      <c r="B22" s="586">
        <f t="shared" si="0"/>
        <v>13</v>
      </c>
      <c r="C22" s="571" t="str">
        <f t="shared" si="1"/>
        <v>DEMARCACIÓN HORIZONTAL</v>
      </c>
      <c r="D22" s="586" t="str">
        <f t="shared" si="2"/>
        <v>m2</v>
      </c>
      <c r="E22" s="695"/>
      <c r="F22" s="697" t="str">
        <f t="shared" si="3"/>
        <v>m2/dia</v>
      </c>
    </row>
    <row r="23" spans="1:6" x14ac:dyDescent="0.2">
      <c r="A23" s="692">
        <v>14</v>
      </c>
      <c r="B23" s="586">
        <f t="shared" si="0"/>
        <v>14</v>
      </c>
      <c r="C23" s="571" t="str">
        <f t="shared" si="1"/>
        <v>CUMPLIMIENTO DE MANEJO AMBIENTAL</v>
      </c>
      <c r="D23" s="586" t="str">
        <f t="shared" si="2"/>
        <v>Mes</v>
      </c>
      <c r="E23" s="695"/>
      <c r="F23" s="697" t="str">
        <f t="shared" si="3"/>
        <v>Mes/dia</v>
      </c>
    </row>
    <row r="24" spans="1:6" x14ac:dyDescent="0.2">
      <c r="A24" s="692">
        <v>15</v>
      </c>
      <c r="B24" s="586" t="str">
        <f t="shared" si="0"/>
        <v>15.a</v>
      </c>
      <c r="C24" s="571" t="str">
        <f t="shared" si="1"/>
        <v>Cuota Fija</v>
      </c>
      <c r="D24" s="586" t="str">
        <f t="shared" si="2"/>
        <v>Mes</v>
      </c>
      <c r="E24" s="695"/>
      <c r="F24" s="697" t="str">
        <f t="shared" si="3"/>
        <v>Mes/dia</v>
      </c>
    </row>
    <row r="25" spans="1:6" x14ac:dyDescent="0.2">
      <c r="A25" s="692">
        <v>16</v>
      </c>
      <c r="B25" s="586" t="str">
        <f t="shared" si="0"/>
        <v>15.b</v>
      </c>
      <c r="C25" s="571" t="str">
        <f t="shared" si="1"/>
        <v>Cuota Adicional por Km</v>
      </c>
      <c r="D25" s="586" t="str">
        <f t="shared" si="2"/>
        <v>Km</v>
      </c>
      <c r="E25" s="695"/>
      <c r="F25" s="697" t="str">
        <f t="shared" si="3"/>
        <v>Km/dia</v>
      </c>
    </row>
    <row r="26" spans="1:6" x14ac:dyDescent="0.2">
      <c r="A26" s="692">
        <v>17</v>
      </c>
      <c r="B26" s="586">
        <f t="shared" si="0"/>
        <v>16</v>
      </c>
      <c r="C26" s="571" t="str">
        <f t="shared" si="1"/>
        <v>MOVILIZACIÓN DE OBRA</v>
      </c>
      <c r="D26" s="586" t="str">
        <f t="shared" si="2"/>
        <v>Gl</v>
      </c>
      <c r="E26" s="695"/>
      <c r="F26" s="697" t="str">
        <f t="shared" si="3"/>
        <v>Gl/dia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6" t="str">
        <f>"OBRA: " &amp; UPPER(Obra)</f>
        <v>OBRA: CONCRETO ASFALTICO EN CALIENTE, PARA CONSERVACION Y MEJORAMIENTO  DE LA RED VIAL PROVINCIAL (13 ETAPA)</v>
      </c>
      <c r="D1" s="846"/>
      <c r="E1" s="846"/>
      <c r="F1" s="846"/>
      <c r="G1" s="846"/>
      <c r="H1" s="846"/>
      <c r="I1" s="846"/>
      <c r="J1" s="846"/>
      <c r="K1" s="846"/>
      <c r="L1" s="846"/>
    </row>
    <row r="2" spans="3:12" ht="23.25" x14ac:dyDescent="0.35">
      <c r="C2" s="846" t="s">
        <v>955</v>
      </c>
      <c r="D2" s="846"/>
      <c r="E2" s="846"/>
      <c r="F2" s="846"/>
      <c r="G2" s="846"/>
      <c r="H2" s="846"/>
      <c r="I2" s="846"/>
      <c r="J2" s="846"/>
      <c r="K2" s="846"/>
      <c r="L2" s="846"/>
    </row>
    <row r="3" spans="3:12" ht="23.25" x14ac:dyDescent="0.35">
      <c r="C3" s="846" t="s">
        <v>956</v>
      </c>
      <c r="D3" s="846"/>
      <c r="E3" s="846"/>
      <c r="F3" s="846"/>
      <c r="G3" s="846"/>
      <c r="H3" s="846"/>
      <c r="I3" s="846"/>
      <c r="J3" s="846"/>
      <c r="K3" s="846"/>
      <c r="L3" s="84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7" t="str">
        <f>"OBRA: " &amp; UPPER(Obra)</f>
        <v>OBRA: CONCRETO ASFALTICO EN CALIENTE, PARA CONSERVACION Y MEJORAMIENTO  DE LA RED VIAL PROVINCIAL (13 ETAPA)</v>
      </c>
      <c r="D1" s="847"/>
      <c r="E1" s="847"/>
      <c r="F1" s="847"/>
      <c r="G1" s="847"/>
      <c r="H1" s="847"/>
      <c r="I1" s="847"/>
      <c r="J1" s="847"/>
    </row>
    <row r="2" spans="3:10" ht="23.25" x14ac:dyDescent="0.35">
      <c r="C2" s="846" t="s">
        <v>957</v>
      </c>
      <c r="D2" s="846"/>
      <c r="E2" s="846"/>
      <c r="F2" s="846"/>
      <c r="G2" s="846"/>
      <c r="H2" s="846"/>
      <c r="I2" s="846"/>
      <c r="J2" s="846"/>
    </row>
    <row r="3" spans="3:10" ht="23.25" x14ac:dyDescent="0.35">
      <c r="C3" s="846" t="s">
        <v>958</v>
      </c>
      <c r="D3" s="846"/>
      <c r="E3" s="846"/>
      <c r="F3" s="846"/>
      <c r="G3" s="846"/>
      <c r="H3" s="846"/>
      <c r="I3" s="846"/>
      <c r="J3" s="84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CONCRETO ASFALTICO EN CALIENTE, PARA CONSERVACION Y MEJORAMIENTO  DE LA RED VIAL PROVINCIAL (13 ETAPA)</v>
      </c>
    </row>
    <row r="3" spans="1:6" s="6" customFormat="1" ht="20.100000000000001" customHeight="1" x14ac:dyDescent="0.2">
      <c r="A3" s="13" t="s">
        <v>13</v>
      </c>
      <c r="B3" s="13" t="str">
        <f>Ubicación</f>
        <v>DEPARTAMENTOS VARIOS</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2" t="s">
        <v>34</v>
      </c>
      <c r="B7" s="853"/>
      <c r="C7" s="853"/>
      <c r="D7" s="853"/>
      <c r="E7" s="854"/>
    </row>
    <row r="8" spans="1:6" ht="20.100000000000001" customHeight="1" x14ac:dyDescent="0.2">
      <c r="A8" s="855" t="s">
        <v>708</v>
      </c>
      <c r="B8" s="856"/>
      <c r="C8" s="857"/>
      <c r="D8" s="857"/>
      <c r="E8" s="858"/>
    </row>
    <row r="10" spans="1:6" ht="20.100000000000001" customHeight="1" x14ac:dyDescent="0.2">
      <c r="A10" s="850"/>
      <c r="B10" s="851"/>
      <c r="C10" s="62" t="s">
        <v>38</v>
      </c>
      <c r="D10" s="63" t="s">
        <v>35</v>
      </c>
      <c r="E10" s="63" t="s">
        <v>36</v>
      </c>
    </row>
    <row r="11" spans="1:6" ht="20.100000000000001" customHeight="1" x14ac:dyDescent="0.2">
      <c r="A11" s="848" t="s">
        <v>945</v>
      </c>
      <c r="B11" s="849"/>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0"/>
      <c r="B17" s="851"/>
      <c r="C17" s="86"/>
      <c r="D17" s="15">
        <f t="shared" si="0"/>
        <v>0</v>
      </c>
      <c r="E17" s="15">
        <f t="shared" si="1"/>
        <v>0</v>
      </c>
    </row>
    <row r="18" spans="1:5" ht="20.100000000000001" customHeight="1" x14ac:dyDescent="0.2">
      <c r="A18" s="850"/>
      <c r="B18" s="851"/>
      <c r="C18" s="86"/>
      <c r="D18" s="15">
        <f t="shared" si="0"/>
        <v>0</v>
      </c>
      <c r="E18" s="15">
        <f t="shared" si="1"/>
        <v>0</v>
      </c>
    </row>
    <row r="19" spans="1:5" ht="20.100000000000001" customHeight="1" x14ac:dyDescent="0.2">
      <c r="A19" s="850"/>
      <c r="B19" s="851"/>
      <c r="C19" s="86"/>
      <c r="D19" s="15">
        <f t="shared" si="0"/>
        <v>0</v>
      </c>
      <c r="E19" s="15">
        <f t="shared" si="1"/>
        <v>0</v>
      </c>
    </row>
    <row r="20" spans="1:5" ht="20.100000000000001" customHeight="1" x14ac:dyDescent="0.2">
      <c r="A20" s="850"/>
      <c r="B20" s="851"/>
      <c r="C20" s="86"/>
      <c r="D20" s="15">
        <f t="shared" si="0"/>
        <v>0</v>
      </c>
      <c r="E20" s="15">
        <f t="shared" si="1"/>
        <v>0</v>
      </c>
    </row>
    <row r="21" spans="1:5" ht="20.100000000000001" customHeight="1" x14ac:dyDescent="0.2">
      <c r="A21" s="850"/>
      <c r="B21" s="851"/>
      <c r="C21" s="86"/>
      <c r="D21" s="15">
        <f t="shared" si="0"/>
        <v>0</v>
      </c>
      <c r="E21" s="15">
        <f t="shared" si="1"/>
        <v>0</v>
      </c>
    </row>
    <row r="22" spans="1:5" ht="20.100000000000001" customHeight="1" x14ac:dyDescent="0.2">
      <c r="A22" s="850"/>
      <c r="B22" s="851"/>
      <c r="C22" s="86"/>
      <c r="D22" s="15">
        <f t="shared" si="0"/>
        <v>0</v>
      </c>
      <c r="E22" s="15">
        <f t="shared" si="1"/>
        <v>0</v>
      </c>
    </row>
    <row r="23" spans="1:5" ht="20.100000000000001" customHeight="1" x14ac:dyDescent="0.2">
      <c r="A23" s="850"/>
      <c r="B23" s="851"/>
      <c r="C23" s="86"/>
      <c r="D23" s="15">
        <f t="shared" si="0"/>
        <v>0</v>
      </c>
      <c r="E23" s="15">
        <f t="shared" si="1"/>
        <v>0</v>
      </c>
    </row>
    <row r="24" spans="1:5" ht="20.100000000000001" customHeight="1" x14ac:dyDescent="0.2">
      <c r="A24" s="850"/>
      <c r="B24" s="851"/>
      <c r="C24" s="86"/>
      <c r="D24" s="15">
        <f t="shared" si="0"/>
        <v>0</v>
      </c>
      <c r="E24" s="15">
        <f t="shared" si="1"/>
        <v>0</v>
      </c>
    </row>
    <row r="25" spans="1:5" ht="20.100000000000001" customHeight="1" x14ac:dyDescent="0.2">
      <c r="A25" s="850"/>
      <c r="B25" s="851"/>
      <c r="C25" s="86"/>
      <c r="D25" s="15">
        <f t="shared" ref="D25:D28" si="2">IFERROR(C25/GG_Obra,0)</f>
        <v>0</v>
      </c>
      <c r="E25" s="15">
        <f t="shared" ref="E25:E28" si="3">IFERROR(C25/GG_Pesos,0)</f>
        <v>0</v>
      </c>
    </row>
    <row r="26" spans="1:5" ht="20.100000000000001" customHeight="1" x14ac:dyDescent="0.2">
      <c r="A26" s="850"/>
      <c r="B26" s="851"/>
      <c r="C26" s="86"/>
      <c r="D26" s="15">
        <f t="shared" si="2"/>
        <v>0</v>
      </c>
      <c r="E26" s="15">
        <f t="shared" si="3"/>
        <v>0</v>
      </c>
    </row>
    <row r="27" spans="1:5" ht="20.100000000000001" customHeight="1" x14ac:dyDescent="0.2">
      <c r="A27" s="850"/>
      <c r="B27" s="851"/>
      <c r="C27" s="86"/>
      <c r="D27" s="15">
        <f t="shared" si="2"/>
        <v>0</v>
      </c>
      <c r="E27" s="15">
        <f t="shared" si="3"/>
        <v>0</v>
      </c>
    </row>
    <row r="28" spans="1:5" ht="20.100000000000001" customHeight="1" x14ac:dyDescent="0.2">
      <c r="A28" s="850"/>
      <c r="B28" s="851"/>
      <c r="C28" s="86"/>
      <c r="D28" s="15">
        <f t="shared" si="2"/>
        <v>0</v>
      </c>
      <c r="E28" s="15">
        <f t="shared" si="3"/>
        <v>0</v>
      </c>
    </row>
    <row r="29" spans="1:5" ht="20.100000000000001" customHeight="1" x14ac:dyDescent="0.2">
      <c r="A29" s="850"/>
      <c r="B29" s="851"/>
      <c r="C29" s="86"/>
      <c r="D29" s="15">
        <f t="shared" si="0"/>
        <v>0</v>
      </c>
      <c r="E29" s="15">
        <f t="shared" si="1"/>
        <v>0</v>
      </c>
    </row>
    <row r="30" spans="1:5" ht="20.100000000000001" customHeight="1" x14ac:dyDescent="0.2">
      <c r="A30" s="850"/>
      <c r="B30" s="851"/>
      <c r="C30" s="86"/>
      <c r="D30" s="15">
        <f t="shared" si="0"/>
        <v>0</v>
      </c>
      <c r="E30" s="15">
        <f t="shared" si="1"/>
        <v>0</v>
      </c>
    </row>
    <row r="31" spans="1:5" ht="20.100000000000001" customHeight="1" x14ac:dyDescent="0.2">
      <c r="A31" s="850"/>
      <c r="B31" s="851"/>
      <c r="C31" s="86"/>
      <c r="D31" s="15">
        <f t="shared" si="0"/>
        <v>0</v>
      </c>
      <c r="E31" s="15">
        <f t="shared" si="1"/>
        <v>0</v>
      </c>
    </row>
    <row r="32" spans="1:5" ht="20.100000000000001" customHeight="1" x14ac:dyDescent="0.2">
      <c r="A32" s="850"/>
      <c r="B32" s="851"/>
      <c r="C32" s="86"/>
      <c r="D32" s="15">
        <f t="shared" si="0"/>
        <v>0</v>
      </c>
      <c r="E32" s="15">
        <f t="shared" si="1"/>
        <v>0</v>
      </c>
    </row>
    <row r="33" spans="1:5" ht="20.100000000000001" customHeight="1" x14ac:dyDescent="0.2">
      <c r="A33" s="850"/>
      <c r="B33" s="851"/>
      <c r="C33" s="86"/>
      <c r="D33" s="15">
        <f t="shared" si="0"/>
        <v>0</v>
      </c>
      <c r="E33" s="15">
        <f t="shared" si="1"/>
        <v>0</v>
      </c>
    </row>
    <row r="34" spans="1:5" ht="20.100000000000001" customHeight="1" x14ac:dyDescent="0.2">
      <c r="A34" s="850"/>
      <c r="B34" s="851"/>
      <c r="C34" s="86"/>
      <c r="D34" s="15">
        <f t="shared" si="0"/>
        <v>0</v>
      </c>
      <c r="E34" s="15">
        <f t="shared" si="1"/>
        <v>0</v>
      </c>
    </row>
    <row r="35" spans="1:5" ht="20.100000000000001" customHeight="1" x14ac:dyDescent="0.2">
      <c r="A35" s="64"/>
      <c r="B35" s="5"/>
      <c r="C35" s="5"/>
      <c r="D35" s="5"/>
      <c r="E35" s="65"/>
    </row>
    <row r="36" spans="1:5" ht="20.100000000000001" customHeight="1" x14ac:dyDescent="0.2">
      <c r="A36" s="848" t="s">
        <v>37</v>
      </c>
      <c r="B36" s="849"/>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48" t="s">
        <v>709</v>
      </c>
      <c r="B75" s="849"/>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9" t="s">
        <v>1667</v>
      </c>
      <c r="B1" s="859"/>
      <c r="C1" s="859"/>
      <c r="D1" s="859"/>
      <c r="E1" s="859"/>
      <c r="F1" s="859"/>
      <c r="G1" s="859"/>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CONCRETO ASFALTICO EN CALIENTE, PARA CONSERVACION Y MEJORAMIENTO  DE LA RED VIAL PROVINCIAL (13 ETAPA)</v>
      </c>
      <c r="C4" s="391"/>
      <c r="D4" s="387" t="s">
        <v>32</v>
      </c>
      <c r="E4" s="387">
        <f>Fecha_Base</f>
        <v>0</v>
      </c>
    </row>
    <row r="5" spans="1:7" x14ac:dyDescent="0.2">
      <c r="A5" s="392" t="s">
        <v>710</v>
      </c>
      <c r="B5" s="392" t="str">
        <f>Ubicación</f>
        <v>DEPARTAMENTOS VARIOS</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0" t="s">
        <v>1708</v>
      </c>
      <c r="B1" s="860"/>
      <c r="C1" s="860"/>
      <c r="D1" s="860"/>
      <c r="E1" s="860"/>
      <c r="F1" s="860"/>
      <c r="G1" s="860"/>
      <c r="H1" s="860"/>
      <c r="I1" s="860"/>
      <c r="J1" s="860"/>
      <c r="K1" s="860"/>
      <c r="L1" s="860"/>
      <c r="M1" s="860"/>
      <c r="N1" s="860"/>
      <c r="O1" s="860"/>
      <c r="P1" s="860"/>
    </row>
    <row r="2" spans="1:21" ht="15" customHeight="1" x14ac:dyDescent="0.2">
      <c r="A2" s="860" t="s">
        <v>1709</v>
      </c>
      <c r="B2" s="860"/>
      <c r="C2" s="860"/>
      <c r="D2" s="860"/>
      <c r="E2" s="860"/>
      <c r="F2" s="860" t="s">
        <v>1710</v>
      </c>
      <c r="G2" s="860"/>
      <c r="H2" s="860"/>
      <c r="I2" s="860"/>
      <c r="J2" s="860"/>
      <c r="K2" s="860"/>
      <c r="L2" s="860"/>
      <c r="M2" s="860"/>
      <c r="N2" s="860"/>
      <c r="O2" s="860"/>
      <c r="P2" s="860"/>
    </row>
    <row r="3" spans="1:21" ht="15" customHeight="1" x14ac:dyDescent="0.2">
      <c r="E3" s="434"/>
    </row>
    <row r="4" spans="1:21" ht="15" customHeight="1" x14ac:dyDescent="0.25">
      <c r="A4" s="861" t="s">
        <v>1711</v>
      </c>
      <c r="B4" s="861"/>
      <c r="C4" s="861"/>
      <c r="D4" s="861"/>
      <c r="E4" s="861"/>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7" t="s">
        <v>1713</v>
      </c>
      <c r="B7" s="868"/>
      <c r="C7" s="868"/>
      <c r="D7" s="869"/>
      <c r="E7" s="483"/>
      <c r="F7" s="434"/>
      <c r="G7" s="438"/>
      <c r="H7" s="436"/>
      <c r="I7" s="862"/>
      <c r="J7" s="439"/>
      <c r="K7" s="440"/>
      <c r="N7" s="434" t="s">
        <v>1714</v>
      </c>
      <c r="O7" s="471">
        <f>ROUND(Valor_CamiónSolo*E10/4000,3)</f>
        <v>0</v>
      </c>
      <c r="Q7" s="438"/>
      <c r="R7" s="441"/>
      <c r="S7" s="863"/>
      <c r="T7" s="442"/>
      <c r="U7" s="439"/>
    </row>
    <row r="8" spans="1:21" ht="15" customHeight="1" x14ac:dyDescent="0.2">
      <c r="A8" s="867" t="s">
        <v>1715</v>
      </c>
      <c r="B8" s="868"/>
      <c r="C8" s="868"/>
      <c r="D8" s="869"/>
      <c r="E8" s="484"/>
      <c r="F8" s="434"/>
      <c r="G8" s="864"/>
      <c r="H8" s="864"/>
      <c r="I8" s="862"/>
      <c r="K8" s="434"/>
      <c r="O8" s="437"/>
      <c r="Q8" s="864"/>
      <c r="R8" s="864"/>
      <c r="S8" s="863"/>
      <c r="T8" s="436"/>
      <c r="U8" s="436"/>
    </row>
    <row r="9" spans="1:21" ht="15" customHeight="1" x14ac:dyDescent="0.2">
      <c r="A9" s="867" t="s">
        <v>1716</v>
      </c>
      <c r="B9" s="868"/>
      <c r="C9" s="868"/>
      <c r="D9" s="869"/>
      <c r="E9" s="485"/>
      <c r="F9" s="434"/>
      <c r="K9" s="434"/>
      <c r="O9" s="437"/>
    </row>
    <row r="10" spans="1:21" ht="15" customHeight="1" x14ac:dyDescent="0.2">
      <c r="A10" s="867" t="s">
        <v>1717</v>
      </c>
      <c r="B10" s="868"/>
      <c r="C10" s="868"/>
      <c r="D10" s="869"/>
      <c r="E10" s="485"/>
      <c r="F10" s="434"/>
      <c r="K10" s="434"/>
      <c r="N10" s="434" t="s">
        <v>1718</v>
      </c>
      <c r="O10" s="435">
        <f>ROUND(O4*Porcentaje_Reparaciones_Repuestos,3)</f>
        <v>0</v>
      </c>
      <c r="Q10" s="436"/>
      <c r="R10" s="436"/>
      <c r="S10" s="436"/>
      <c r="T10" s="436"/>
      <c r="U10" s="436"/>
    </row>
    <row r="11" spans="1:21" ht="15" customHeight="1" x14ac:dyDescent="0.2">
      <c r="A11" s="867" t="s">
        <v>1719</v>
      </c>
      <c r="B11" s="868"/>
      <c r="C11" s="868"/>
      <c r="D11" s="869"/>
      <c r="E11" s="485"/>
      <c r="F11" s="434"/>
      <c r="K11" s="434"/>
      <c r="O11" s="437"/>
      <c r="Q11" s="436"/>
      <c r="R11" s="436"/>
      <c r="S11" s="436"/>
      <c r="T11" s="436"/>
      <c r="U11" s="436"/>
    </row>
    <row r="12" spans="1:21" ht="15" customHeight="1" x14ac:dyDescent="0.2">
      <c r="A12" s="867" t="s">
        <v>1720</v>
      </c>
      <c r="B12" s="868"/>
      <c r="C12" s="868"/>
      <c r="D12" s="869"/>
      <c r="E12" s="485"/>
      <c r="F12" s="434"/>
      <c r="K12" s="434"/>
      <c r="O12" s="437"/>
      <c r="Q12" s="436"/>
      <c r="R12" s="436"/>
      <c r="S12" s="436"/>
      <c r="T12" s="436"/>
      <c r="U12" s="436"/>
    </row>
    <row r="13" spans="1:21" ht="15" customHeight="1" x14ac:dyDescent="0.2">
      <c r="A13" s="867" t="s">
        <v>1721</v>
      </c>
      <c r="B13" s="868"/>
      <c r="C13" s="868"/>
      <c r="D13" s="869"/>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7" t="s">
        <v>1723</v>
      </c>
      <c r="B14" s="868"/>
      <c r="C14" s="868"/>
      <c r="D14" s="869"/>
      <c r="E14" s="486"/>
      <c r="F14" s="434"/>
      <c r="G14" s="436"/>
      <c r="H14" s="436"/>
      <c r="I14" s="436"/>
      <c r="J14" s="436"/>
      <c r="K14" s="443"/>
      <c r="O14" s="437"/>
      <c r="Q14" s="436"/>
      <c r="R14" s="436"/>
      <c r="S14" s="436"/>
      <c r="T14" s="436"/>
      <c r="U14" s="436"/>
    </row>
    <row r="15" spans="1:21" ht="15" customHeight="1" x14ac:dyDescent="0.2">
      <c r="A15" s="867" t="s">
        <v>1724</v>
      </c>
      <c r="B15" s="868"/>
      <c r="C15" s="868"/>
      <c r="D15" s="869"/>
      <c r="E15" s="487"/>
      <c r="F15" s="434"/>
      <c r="G15" s="438"/>
      <c r="H15" s="436"/>
      <c r="I15" s="863"/>
      <c r="J15" s="439"/>
      <c r="K15" s="444"/>
      <c r="O15" s="437"/>
      <c r="Q15" s="445"/>
      <c r="R15" s="446"/>
      <c r="S15" s="863"/>
      <c r="T15" s="442"/>
      <c r="U15" s="447"/>
    </row>
    <row r="16" spans="1:21" ht="15" customHeight="1" x14ac:dyDescent="0.2">
      <c r="A16" s="867" t="s">
        <v>1725</v>
      </c>
      <c r="B16" s="868"/>
      <c r="C16" s="868"/>
      <c r="D16" s="869"/>
      <c r="E16" s="488"/>
      <c r="F16" s="434"/>
      <c r="G16" s="864"/>
      <c r="H16" s="864"/>
      <c r="I16" s="863"/>
      <c r="J16" s="436"/>
      <c r="K16" s="443"/>
      <c r="N16" s="434" t="s">
        <v>1726</v>
      </c>
      <c r="O16" s="435">
        <f>ROUND(Valor_CamiónSolo*PorSegurosPatentesImpustoCamión/2000,3)</f>
        <v>0</v>
      </c>
      <c r="Q16" s="865"/>
      <c r="R16" s="865"/>
      <c r="S16" s="863"/>
      <c r="T16" s="436"/>
      <c r="U16" s="436"/>
    </row>
    <row r="17" spans="1:21" ht="15" customHeight="1" x14ac:dyDescent="0.2">
      <c r="A17" s="867" t="s">
        <v>1727</v>
      </c>
      <c r="B17" s="868"/>
      <c r="C17" s="868"/>
      <c r="D17" s="869"/>
      <c r="E17" s="489"/>
      <c r="F17" s="434"/>
      <c r="K17" s="434"/>
      <c r="O17" s="437"/>
    </row>
    <row r="18" spans="1:21" ht="15" customHeight="1" x14ac:dyDescent="0.2">
      <c r="A18" s="867" t="s">
        <v>1728</v>
      </c>
      <c r="B18" s="868"/>
      <c r="C18" s="868"/>
      <c r="D18" s="869"/>
      <c r="E18" s="490"/>
      <c r="F18" s="434"/>
      <c r="K18" s="434"/>
      <c r="O18" s="437"/>
    </row>
    <row r="19" spans="1:21" ht="15" customHeight="1" x14ac:dyDescent="0.2">
      <c r="A19" s="867" t="s">
        <v>1729</v>
      </c>
      <c r="B19" s="868"/>
      <c r="C19" s="868"/>
      <c r="D19" s="869"/>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7" t="s">
        <v>1731</v>
      </c>
      <c r="B20" s="868"/>
      <c r="C20" s="868"/>
      <c r="D20" s="869"/>
      <c r="E20" s="485"/>
      <c r="F20" s="434"/>
      <c r="G20" s="864"/>
      <c r="H20" s="864"/>
      <c r="I20" s="436"/>
      <c r="J20" s="436"/>
      <c r="K20" s="443"/>
      <c r="O20" s="437"/>
    </row>
    <row r="21" spans="1:21" ht="15" customHeight="1" x14ac:dyDescent="0.2">
      <c r="A21" s="867" t="s">
        <v>1782</v>
      </c>
      <c r="B21" s="868"/>
      <c r="C21" s="868"/>
      <c r="D21" s="869" t="s">
        <v>1732</v>
      </c>
      <c r="E21" s="492"/>
      <c r="G21" s="875"/>
      <c r="H21" s="875"/>
      <c r="I21" s="875"/>
      <c r="K21" s="434"/>
      <c r="O21" s="437"/>
    </row>
    <row r="22" spans="1:21" ht="15" customHeight="1" x14ac:dyDescent="0.2">
      <c r="A22" s="867" t="s">
        <v>1783</v>
      </c>
      <c r="B22" s="868"/>
      <c r="C22" s="868"/>
      <c r="D22" s="869"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74" t="s">
        <v>1670</v>
      </c>
      <c r="I26" s="874" t="s">
        <v>1744</v>
      </c>
      <c r="J26" s="457" t="s">
        <v>1745</v>
      </c>
      <c r="K26" s="457" t="s">
        <v>1746</v>
      </c>
      <c r="L26" s="457" t="s">
        <v>1747</v>
      </c>
      <c r="M26" s="457" t="s">
        <v>1748</v>
      </c>
      <c r="N26" s="457" t="s">
        <v>1749</v>
      </c>
      <c r="O26" s="458" t="s">
        <v>1750</v>
      </c>
      <c r="P26" s="873"/>
    </row>
    <row r="27" spans="1:21" ht="15" customHeight="1" x14ac:dyDescent="0.2">
      <c r="A27" s="457" t="s">
        <v>1751</v>
      </c>
      <c r="B27" s="457" t="s">
        <v>1752</v>
      </c>
      <c r="C27" s="457" t="s">
        <v>1753</v>
      </c>
      <c r="D27" s="457" t="s">
        <v>1754</v>
      </c>
      <c r="E27" s="457" t="s">
        <v>1755</v>
      </c>
      <c r="F27" s="457" t="s">
        <v>1756</v>
      </c>
      <c r="G27" s="457" t="s">
        <v>1757</v>
      </c>
      <c r="H27" s="874"/>
      <c r="I27" s="874"/>
      <c r="J27" s="457" t="s">
        <v>1758</v>
      </c>
      <c r="K27" s="457" t="s">
        <v>1759</v>
      </c>
      <c r="L27" s="457" t="s">
        <v>1760</v>
      </c>
      <c r="M27" s="457" t="s">
        <v>1761</v>
      </c>
      <c r="N27" s="457" t="s">
        <v>1762</v>
      </c>
      <c r="O27" s="458" t="s">
        <v>1763</v>
      </c>
      <c r="P27" s="873"/>
    </row>
    <row r="28" spans="1:21" ht="15" customHeight="1" x14ac:dyDescent="0.2">
      <c r="A28" s="870" t="s">
        <v>1764</v>
      </c>
      <c r="B28" s="870" t="s">
        <v>1765</v>
      </c>
      <c r="C28" s="870" t="s">
        <v>1766</v>
      </c>
      <c r="D28" s="870" t="s">
        <v>1767</v>
      </c>
      <c r="E28" s="870" t="s">
        <v>1768</v>
      </c>
      <c r="F28" s="870" t="s">
        <v>1769</v>
      </c>
      <c r="G28" s="870" t="s">
        <v>1770</v>
      </c>
      <c r="H28" s="870" t="s">
        <v>1771</v>
      </c>
      <c r="I28" s="870" t="s">
        <v>1772</v>
      </c>
      <c r="J28" s="870" t="s">
        <v>1773</v>
      </c>
      <c r="K28" s="870" t="s">
        <v>1774</v>
      </c>
      <c r="L28" s="870" t="s">
        <v>1775</v>
      </c>
      <c r="M28" s="870" t="s">
        <v>1776</v>
      </c>
      <c r="N28" s="870" t="s">
        <v>1777</v>
      </c>
      <c r="O28" s="870" t="s">
        <v>1778</v>
      </c>
      <c r="P28" s="866" t="s">
        <v>1779</v>
      </c>
    </row>
    <row r="29" spans="1:21" ht="15" customHeight="1" x14ac:dyDescent="0.2">
      <c r="A29" s="870"/>
      <c r="B29" s="870"/>
      <c r="C29" s="870"/>
      <c r="D29" s="870"/>
      <c r="E29" s="870"/>
      <c r="F29" s="870"/>
      <c r="G29" s="870"/>
      <c r="H29" s="870"/>
      <c r="I29" s="870"/>
      <c r="J29" s="870"/>
      <c r="K29" s="870"/>
      <c r="L29" s="870"/>
      <c r="M29" s="870"/>
      <c r="N29" s="870"/>
      <c r="O29" s="870"/>
      <c r="P29" s="866"/>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0" t="s">
        <v>1708</v>
      </c>
      <c r="B1" s="860"/>
      <c r="C1" s="860"/>
      <c r="D1" s="860"/>
      <c r="E1" s="860"/>
      <c r="F1" s="860"/>
      <c r="G1" s="860"/>
      <c r="H1" s="860"/>
      <c r="I1" s="860"/>
      <c r="J1" s="860"/>
      <c r="K1" s="860"/>
      <c r="L1" s="860"/>
      <c r="M1" s="860"/>
      <c r="N1" s="860"/>
      <c r="O1" s="860"/>
      <c r="P1" s="860"/>
    </row>
    <row r="2" spans="1:21" ht="15" customHeight="1" x14ac:dyDescent="0.2">
      <c r="A2" s="860" t="s">
        <v>1780</v>
      </c>
      <c r="B2" s="860"/>
      <c r="C2" s="860"/>
      <c r="D2" s="860"/>
      <c r="E2" s="860"/>
      <c r="F2" s="860" t="s">
        <v>1710</v>
      </c>
      <c r="G2" s="860"/>
      <c r="H2" s="860"/>
      <c r="I2" s="860"/>
      <c r="J2" s="860"/>
      <c r="K2" s="860"/>
      <c r="L2" s="860"/>
      <c r="M2" s="860"/>
      <c r="N2" s="860"/>
      <c r="O2" s="860"/>
      <c r="P2" s="860"/>
    </row>
    <row r="3" spans="1:21" ht="15" customHeight="1" x14ac:dyDescent="0.2">
      <c r="E3" s="434"/>
    </row>
    <row r="4" spans="1:21" ht="15" customHeight="1" x14ac:dyDescent="0.25">
      <c r="A4" s="861" t="s">
        <v>1711</v>
      </c>
      <c r="B4" s="861"/>
      <c r="C4" s="861"/>
      <c r="D4" s="861"/>
      <c r="E4" s="861"/>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6" t="s">
        <v>1713</v>
      </c>
      <c r="B7" s="876"/>
      <c r="C7" s="876"/>
      <c r="D7" s="876"/>
      <c r="E7" s="494"/>
      <c r="F7" s="434"/>
      <c r="G7" s="438"/>
      <c r="H7" s="436"/>
      <c r="I7" s="862"/>
      <c r="J7" s="439"/>
      <c r="K7" s="440"/>
      <c r="N7" s="434" t="s">
        <v>1714</v>
      </c>
      <c r="O7" s="435">
        <f>ROUND(Valor_CamiónAcoplado*E10/4000,3)</f>
        <v>0</v>
      </c>
      <c r="Q7" s="438"/>
      <c r="R7" s="441"/>
      <c r="S7" s="863"/>
      <c r="T7" s="442"/>
      <c r="U7" s="439"/>
    </row>
    <row r="8" spans="1:21" ht="15" customHeight="1" x14ac:dyDescent="0.2">
      <c r="A8" s="876" t="s">
        <v>1715</v>
      </c>
      <c r="B8" s="876"/>
      <c r="C8" s="876"/>
      <c r="D8" s="876"/>
      <c r="E8" s="495"/>
      <c r="F8" s="434"/>
      <c r="G8" s="864"/>
      <c r="H8" s="864"/>
      <c r="I8" s="862"/>
      <c r="K8" s="434"/>
      <c r="O8" s="437"/>
      <c r="Q8" s="864"/>
      <c r="R8" s="864"/>
      <c r="S8" s="863"/>
      <c r="T8" s="436"/>
      <c r="U8" s="436"/>
    </row>
    <row r="9" spans="1:21" ht="15" customHeight="1" x14ac:dyDescent="0.2">
      <c r="A9" s="876" t="s">
        <v>1716</v>
      </c>
      <c r="B9" s="876"/>
      <c r="C9" s="876"/>
      <c r="D9" s="876"/>
      <c r="E9" s="496"/>
      <c r="F9" s="434"/>
      <c r="K9" s="434"/>
      <c r="O9" s="437"/>
    </row>
    <row r="10" spans="1:21" ht="15" customHeight="1" x14ac:dyDescent="0.2">
      <c r="A10" s="876" t="s">
        <v>1717</v>
      </c>
      <c r="B10" s="876"/>
      <c r="C10" s="876"/>
      <c r="D10" s="876"/>
      <c r="E10" s="496"/>
      <c r="F10" s="434"/>
      <c r="K10" s="434"/>
      <c r="N10" s="434" t="s">
        <v>1718</v>
      </c>
      <c r="O10" s="435">
        <f>ROUND(O4*Porcentaje_Reparaciones_Repuestos,3)</f>
        <v>0</v>
      </c>
      <c r="Q10" s="436"/>
      <c r="R10" s="436"/>
      <c r="S10" s="436"/>
      <c r="T10" s="436"/>
      <c r="U10" s="436"/>
    </row>
    <row r="11" spans="1:21" ht="15" customHeight="1" x14ac:dyDescent="0.2">
      <c r="A11" s="876" t="s">
        <v>1719</v>
      </c>
      <c r="B11" s="876"/>
      <c r="C11" s="876"/>
      <c r="D11" s="876"/>
      <c r="E11" s="496"/>
      <c r="F11" s="434"/>
      <c r="K11" s="434"/>
      <c r="O11" s="437"/>
      <c r="Q11" s="436"/>
      <c r="R11" s="436"/>
      <c r="S11" s="436"/>
      <c r="T11" s="436"/>
      <c r="U11" s="436"/>
    </row>
    <row r="12" spans="1:21" ht="15" customHeight="1" x14ac:dyDescent="0.2">
      <c r="A12" s="876" t="s">
        <v>1720</v>
      </c>
      <c r="B12" s="876"/>
      <c r="C12" s="876"/>
      <c r="D12" s="876"/>
      <c r="E12" s="496"/>
      <c r="F12" s="434"/>
      <c r="K12" s="434"/>
      <c r="O12" s="437"/>
      <c r="Q12" s="436"/>
      <c r="R12" s="436"/>
      <c r="S12" s="436"/>
      <c r="T12" s="436"/>
      <c r="U12" s="436"/>
    </row>
    <row r="13" spans="1:21" ht="15" customHeight="1" x14ac:dyDescent="0.2">
      <c r="A13" s="876" t="s">
        <v>1721</v>
      </c>
      <c r="B13" s="876"/>
      <c r="C13" s="876"/>
      <c r="D13" s="876"/>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6" t="s">
        <v>1723</v>
      </c>
      <c r="B14" s="876"/>
      <c r="C14" s="876"/>
      <c r="D14" s="876"/>
      <c r="E14" s="497"/>
      <c r="F14" s="434"/>
      <c r="G14" s="436"/>
      <c r="H14" s="436"/>
      <c r="I14" s="436"/>
      <c r="J14" s="436"/>
      <c r="K14" s="443"/>
      <c r="O14" s="437"/>
      <c r="Q14" s="436"/>
      <c r="R14" s="436"/>
      <c r="S14" s="436"/>
      <c r="T14" s="436"/>
      <c r="U14" s="436"/>
    </row>
    <row r="15" spans="1:21" ht="15" customHeight="1" x14ac:dyDescent="0.2">
      <c r="A15" s="876" t="s">
        <v>1724</v>
      </c>
      <c r="B15" s="876"/>
      <c r="C15" s="876"/>
      <c r="D15" s="876"/>
      <c r="E15" s="498"/>
      <c r="F15" s="434"/>
      <c r="G15" s="438"/>
      <c r="H15" s="436"/>
      <c r="I15" s="863"/>
      <c r="J15" s="439"/>
      <c r="K15" s="444"/>
      <c r="O15" s="437"/>
      <c r="Q15" s="445"/>
      <c r="R15" s="446"/>
      <c r="S15" s="863"/>
      <c r="T15" s="442"/>
      <c r="U15" s="447"/>
    </row>
    <row r="16" spans="1:21" ht="15" customHeight="1" x14ac:dyDescent="0.2">
      <c r="A16" s="876" t="s">
        <v>1725</v>
      </c>
      <c r="B16" s="876"/>
      <c r="C16" s="876"/>
      <c r="D16" s="876"/>
      <c r="E16" s="499"/>
      <c r="F16" s="434"/>
      <c r="G16" s="864"/>
      <c r="H16" s="864"/>
      <c r="I16" s="863"/>
      <c r="J16" s="436"/>
      <c r="K16" s="443"/>
      <c r="N16" s="434" t="s">
        <v>1726</v>
      </c>
      <c r="O16" s="435">
        <f>ROUND(Valor_CamiónAcoplado*PorSegurosPatentesImpustoCamión/2000,3)</f>
        <v>0</v>
      </c>
      <c r="Q16" s="865"/>
      <c r="R16" s="865"/>
      <c r="S16" s="863"/>
      <c r="T16" s="436"/>
      <c r="U16" s="436"/>
    </row>
    <row r="17" spans="1:21" ht="15" customHeight="1" x14ac:dyDescent="0.2">
      <c r="A17" s="876" t="s">
        <v>1727</v>
      </c>
      <c r="B17" s="876"/>
      <c r="C17" s="876"/>
      <c r="D17" s="876"/>
      <c r="E17" s="500"/>
      <c r="F17" s="434"/>
      <c r="K17" s="434"/>
      <c r="O17" s="437"/>
    </row>
    <row r="18" spans="1:21" ht="15" customHeight="1" x14ac:dyDescent="0.2">
      <c r="A18" s="876" t="s">
        <v>1728</v>
      </c>
      <c r="B18" s="876"/>
      <c r="C18" s="876"/>
      <c r="D18" s="876"/>
      <c r="E18" s="501"/>
      <c r="F18" s="434"/>
      <c r="K18" s="434"/>
      <c r="O18" s="437"/>
    </row>
    <row r="19" spans="1:21" ht="15" customHeight="1" x14ac:dyDescent="0.2">
      <c r="A19" s="876" t="s">
        <v>1729</v>
      </c>
      <c r="B19" s="876"/>
      <c r="C19" s="876"/>
      <c r="D19" s="876"/>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6" t="s">
        <v>1731</v>
      </c>
      <c r="B20" s="876"/>
      <c r="C20" s="876"/>
      <c r="D20" s="876"/>
      <c r="E20" s="496"/>
      <c r="F20" s="434"/>
      <c r="G20" s="864"/>
      <c r="H20" s="864"/>
      <c r="I20" s="436"/>
      <c r="J20" s="436"/>
      <c r="K20" s="443"/>
      <c r="O20" s="437"/>
    </row>
    <row r="21" spans="1:21" ht="15" customHeight="1" x14ac:dyDescent="0.2">
      <c r="A21" s="876" t="s">
        <v>1782</v>
      </c>
      <c r="B21" s="876"/>
      <c r="C21" s="876"/>
      <c r="D21" s="876" t="s">
        <v>1732</v>
      </c>
      <c r="E21" s="503"/>
      <c r="G21" s="875"/>
      <c r="H21" s="875"/>
      <c r="I21" s="875"/>
      <c r="K21" s="434"/>
      <c r="O21" s="437"/>
    </row>
    <row r="22" spans="1:21" ht="15" customHeight="1" x14ac:dyDescent="0.2">
      <c r="A22" s="876" t="s">
        <v>1783</v>
      </c>
      <c r="B22" s="876"/>
      <c r="C22" s="876"/>
      <c r="D22" s="876"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74" t="s">
        <v>1670</v>
      </c>
      <c r="I26" s="874" t="s">
        <v>1744</v>
      </c>
      <c r="J26" s="457" t="s">
        <v>1745</v>
      </c>
      <c r="K26" s="457" t="s">
        <v>1746</v>
      </c>
      <c r="L26" s="457" t="s">
        <v>1747</v>
      </c>
      <c r="M26" s="457" t="s">
        <v>1748</v>
      </c>
      <c r="N26" s="457" t="s">
        <v>1749</v>
      </c>
      <c r="O26" s="458" t="s">
        <v>1781</v>
      </c>
      <c r="P26" s="873"/>
    </row>
    <row r="27" spans="1:21" ht="15" customHeight="1" x14ac:dyDescent="0.2">
      <c r="A27" s="457" t="s">
        <v>1751</v>
      </c>
      <c r="B27" s="457" t="s">
        <v>1752</v>
      </c>
      <c r="C27" s="457" t="s">
        <v>1753</v>
      </c>
      <c r="D27" s="457" t="s">
        <v>1754</v>
      </c>
      <c r="E27" s="457" t="s">
        <v>1755</v>
      </c>
      <c r="F27" s="457" t="s">
        <v>1756</v>
      </c>
      <c r="G27" s="457" t="s">
        <v>1757</v>
      </c>
      <c r="H27" s="874"/>
      <c r="I27" s="874"/>
      <c r="J27" s="457" t="s">
        <v>1758</v>
      </c>
      <c r="K27" s="457" t="s">
        <v>1759</v>
      </c>
      <c r="L27" s="457" t="s">
        <v>1760</v>
      </c>
      <c r="M27" s="457" t="s">
        <v>1761</v>
      </c>
      <c r="N27" s="457" t="s">
        <v>1762</v>
      </c>
      <c r="O27" s="458" t="s">
        <v>1763</v>
      </c>
      <c r="P27" s="873"/>
    </row>
    <row r="28" spans="1:21" ht="15" customHeight="1" x14ac:dyDescent="0.2">
      <c r="A28" s="870" t="s">
        <v>1764</v>
      </c>
      <c r="B28" s="870" t="s">
        <v>1765</v>
      </c>
      <c r="C28" s="870" t="s">
        <v>1766</v>
      </c>
      <c r="D28" s="870" t="s">
        <v>1767</v>
      </c>
      <c r="E28" s="870" t="s">
        <v>1768</v>
      </c>
      <c r="F28" s="870" t="s">
        <v>1769</v>
      </c>
      <c r="G28" s="870" t="s">
        <v>1770</v>
      </c>
      <c r="H28" s="870" t="s">
        <v>1771</v>
      </c>
      <c r="I28" s="870" t="s">
        <v>1772</v>
      </c>
      <c r="J28" s="870" t="s">
        <v>1773</v>
      </c>
      <c r="K28" s="870" t="s">
        <v>1774</v>
      </c>
      <c r="L28" s="870" t="s">
        <v>1775</v>
      </c>
      <c r="M28" s="870" t="s">
        <v>1776</v>
      </c>
      <c r="N28" s="870" t="s">
        <v>1777</v>
      </c>
      <c r="O28" s="870" t="s">
        <v>1778</v>
      </c>
      <c r="P28" s="866" t="s">
        <v>1779</v>
      </c>
    </row>
    <row r="29" spans="1:21" ht="15" customHeight="1" x14ac:dyDescent="0.2">
      <c r="A29" s="870"/>
      <c r="B29" s="870"/>
      <c r="C29" s="870"/>
      <c r="D29" s="870"/>
      <c r="E29" s="870"/>
      <c r="F29" s="870"/>
      <c r="G29" s="870"/>
      <c r="H29" s="870"/>
      <c r="I29" s="870"/>
      <c r="J29" s="870"/>
      <c r="K29" s="870"/>
      <c r="L29" s="870"/>
      <c r="M29" s="870"/>
      <c r="N29" s="870"/>
      <c r="O29" s="870"/>
      <c r="P29" s="866"/>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7"/>
      <c r="N65" s="877"/>
      <c r="O65" s="877"/>
      <c r="P65" s="877"/>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481"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8" t="s">
        <v>43</v>
      </c>
      <c r="F3" s="627"/>
      <c r="G3" s="627"/>
    </row>
    <row r="4" spans="1:7" x14ac:dyDescent="0.2">
      <c r="A4" s="626"/>
      <c r="B4" s="625" t="s">
        <v>44</v>
      </c>
      <c r="C4" s="627"/>
      <c r="D4" s="627"/>
      <c r="E4" s="878"/>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8" t="s">
        <v>343</v>
      </c>
      <c r="B225" s="878" t="s">
        <v>42</v>
      </c>
      <c r="C225" s="878"/>
      <c r="D225" s="878"/>
      <c r="E225" s="878" t="s">
        <v>43</v>
      </c>
    </row>
    <row r="226" spans="1:5" x14ac:dyDescent="0.2">
      <c r="A226" s="878"/>
      <c r="B226" s="878" t="s">
        <v>44</v>
      </c>
      <c r="C226" s="878"/>
      <c r="D226" s="878"/>
      <c r="E226" s="878"/>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8" t="s">
        <v>343</v>
      </c>
      <c r="B237" s="878" t="s">
        <v>42</v>
      </c>
      <c r="C237" s="878"/>
      <c r="D237" s="878"/>
      <c r="E237" s="878" t="s">
        <v>331</v>
      </c>
    </row>
    <row r="238" spans="1:5" x14ac:dyDescent="0.2">
      <c r="A238" s="878"/>
      <c r="B238" s="878"/>
      <c r="C238" s="878"/>
      <c r="D238" s="878"/>
      <c r="E238" s="878"/>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8" t="s">
        <v>343</v>
      </c>
      <c r="B264" s="878" t="s">
        <v>42</v>
      </c>
      <c r="C264" s="878"/>
      <c r="D264" s="878"/>
      <c r="E264" s="878" t="s">
        <v>331</v>
      </c>
      <c r="F264" s="643"/>
      <c r="G264" s="643"/>
    </row>
    <row r="265" spans="1:7" x14ac:dyDescent="0.2">
      <c r="A265" s="878"/>
      <c r="B265" s="878"/>
      <c r="C265" s="878"/>
      <c r="D265" s="878"/>
      <c r="E265" s="878"/>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8" t="s">
        <v>343</v>
      </c>
      <c r="B273" s="878" t="s">
        <v>42</v>
      </c>
      <c r="C273" s="878"/>
      <c r="D273" s="878"/>
      <c r="E273" s="878" t="s">
        <v>345</v>
      </c>
    </row>
    <row r="274" spans="1:6" x14ac:dyDescent="0.2">
      <c r="A274" s="878"/>
      <c r="B274" s="878" t="s">
        <v>44</v>
      </c>
      <c r="C274" s="878"/>
      <c r="D274" s="878"/>
      <c r="E274" s="878"/>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8" t="s">
        <v>343</v>
      </c>
      <c r="B288" s="878" t="s">
        <v>42</v>
      </c>
      <c r="C288" s="878"/>
      <c r="D288" s="878"/>
      <c r="E288" s="878" t="s">
        <v>355</v>
      </c>
    </row>
    <row r="289" spans="1:7" x14ac:dyDescent="0.2">
      <c r="A289" s="878"/>
      <c r="B289" s="878" t="s">
        <v>44</v>
      </c>
      <c r="C289" s="878"/>
      <c r="D289" s="878"/>
      <c r="E289" s="878"/>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8" t="s">
        <v>343</v>
      </c>
      <c r="B303" s="878" t="s">
        <v>42</v>
      </c>
      <c r="C303" s="878"/>
      <c r="D303" s="878"/>
      <c r="E303" s="878" t="s">
        <v>43</v>
      </c>
    </row>
    <row r="304" spans="1:7" x14ac:dyDescent="0.2">
      <c r="A304" s="878"/>
      <c r="B304" s="878" t="s">
        <v>44</v>
      </c>
      <c r="C304" s="878"/>
      <c r="D304" s="878"/>
      <c r="E304" s="878"/>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8" t="s">
        <v>343</v>
      </c>
      <c r="B450" s="878" t="s">
        <v>505</v>
      </c>
      <c r="C450" s="878"/>
      <c r="D450" s="878"/>
      <c r="E450" s="878" t="s">
        <v>43</v>
      </c>
    </row>
    <row r="451" spans="1:5" x14ac:dyDescent="0.2">
      <c r="A451" s="878"/>
      <c r="B451" s="878" t="s">
        <v>506</v>
      </c>
      <c r="C451" s="878"/>
      <c r="D451" s="878"/>
      <c r="E451" s="878"/>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8" t="s">
        <v>261</v>
      </c>
      <c r="C487" s="627"/>
      <c r="D487" s="627"/>
      <c r="E487" s="878" t="s">
        <v>262</v>
      </c>
      <c r="F487" s="878" t="s">
        <v>263</v>
      </c>
      <c r="G487" s="878" t="s">
        <v>264</v>
      </c>
    </row>
    <row r="488" spans="1:7" x14ac:dyDescent="0.2">
      <c r="A488" s="627"/>
      <c r="B488" s="878"/>
      <c r="C488" s="627"/>
      <c r="D488" s="627"/>
      <c r="E488" s="878"/>
      <c r="F488" s="878" t="s">
        <v>265</v>
      </c>
      <c r="G488" s="878"/>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8" t="s">
        <v>261</v>
      </c>
      <c r="C511" s="627"/>
      <c r="D511" s="627"/>
      <c r="E511" s="878" t="s">
        <v>262</v>
      </c>
      <c r="F511" s="878" t="s">
        <v>263</v>
      </c>
      <c r="G511" s="878" t="s">
        <v>264</v>
      </c>
    </row>
    <row r="512" spans="1:7" x14ac:dyDescent="0.2">
      <c r="A512" s="627"/>
      <c r="B512" s="878"/>
      <c r="C512" s="627"/>
      <c r="D512" s="627"/>
      <c r="E512" s="878"/>
      <c r="F512" s="878" t="s">
        <v>265</v>
      </c>
      <c r="G512" s="878"/>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8" t="s">
        <v>343</v>
      </c>
      <c r="B530" s="878" t="s">
        <v>42</v>
      </c>
      <c r="C530" s="878"/>
      <c r="D530" s="878"/>
      <c r="E530" s="878" t="s">
        <v>43</v>
      </c>
    </row>
    <row r="531" spans="1:5" x14ac:dyDescent="0.2">
      <c r="A531" s="878"/>
      <c r="B531" s="878" t="s">
        <v>44</v>
      </c>
      <c r="C531" s="878"/>
      <c r="D531" s="878"/>
      <c r="E531" s="878"/>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Normal="100" zoomScaleSheetLayoutView="90" workbookViewId="0">
      <selection activeCell="A16" sqref="A16:E16"/>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3" t="s">
        <v>942</v>
      </c>
      <c r="B1" s="774"/>
      <c r="C1" s="774"/>
      <c r="D1" s="775"/>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2139</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2113</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122220000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180</v>
      </c>
      <c r="I14" s="511"/>
    </row>
    <row r="15" spans="1:10" s="96" customFormat="1" ht="20.100000000000001" customHeight="1" x14ac:dyDescent="0.2">
      <c r="A15" s="95"/>
      <c r="B15" s="106"/>
      <c r="I15" s="511"/>
    </row>
    <row r="16" spans="1:10" ht="20.100000000000001" customHeight="1" x14ac:dyDescent="0.2">
      <c r="A16" s="776" t="s">
        <v>943</v>
      </c>
      <c r="B16" s="776"/>
      <c r="C16" s="776"/>
      <c r="D16" s="776"/>
      <c r="E16" s="776"/>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3" t="s">
        <v>961</v>
      </c>
      <c r="C30" s="774"/>
      <c r="D30" s="774"/>
      <c r="E30" s="775"/>
      <c r="F30" s="87"/>
      <c r="I30" s="510"/>
      <c r="J30" s="107"/>
    </row>
    <row r="31" spans="1:11" ht="20.100000000000001" customHeight="1" x14ac:dyDescent="0.2">
      <c r="G31" s="772" t="s">
        <v>963</v>
      </c>
      <c r="H31" s="772"/>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2114</v>
      </c>
      <c r="D34" s="771" t="str">
        <f t="shared" ref="D34:D51" si="0">IFERROR(VLOOKUP(J34,T_Código_Items,3,FALSE),H34)</f>
        <v>m3</v>
      </c>
      <c r="E34" s="675">
        <v>180</v>
      </c>
      <c r="F34" s="167"/>
      <c r="G34" s="168" t="s">
        <v>2114</v>
      </c>
      <c r="H34" s="674" t="s">
        <v>2115</v>
      </c>
      <c r="I34" s="510"/>
      <c r="J34" s="82"/>
    </row>
    <row r="35" spans="1:11" ht="20.100000000000001" customHeight="1" x14ac:dyDescent="0.2">
      <c r="A35" s="673">
        <f t="shared" ref="A35:A98" si="1">IF(D35=0,A34,A34+1)</f>
        <v>2</v>
      </c>
      <c r="B35" s="123">
        <v>2</v>
      </c>
      <c r="C35" s="80" t="s">
        <v>2116</v>
      </c>
      <c r="D35" s="771" t="str">
        <f t="shared" si="0"/>
        <v>m2</v>
      </c>
      <c r="E35" s="676">
        <v>1815</v>
      </c>
      <c r="F35" s="169"/>
      <c r="G35" s="168" t="s">
        <v>2116</v>
      </c>
      <c r="H35" s="674" t="s">
        <v>6</v>
      </c>
      <c r="I35" s="522"/>
      <c r="J35" s="82"/>
    </row>
    <row r="36" spans="1:11" ht="20.100000000000001" customHeight="1" x14ac:dyDescent="0.2">
      <c r="A36" s="673">
        <f t="shared" si="1"/>
        <v>3</v>
      </c>
      <c r="B36" s="123">
        <v>3</v>
      </c>
      <c r="C36" s="80" t="s">
        <v>2117</v>
      </c>
      <c r="D36" s="771" t="str">
        <f t="shared" si="0"/>
        <v>m2</v>
      </c>
      <c r="E36" s="676">
        <v>87600</v>
      </c>
      <c r="F36" s="169"/>
      <c r="G36" s="168" t="s">
        <v>2117</v>
      </c>
      <c r="H36" s="674" t="s">
        <v>6</v>
      </c>
      <c r="I36" s="523"/>
      <c r="J36" s="82"/>
    </row>
    <row r="37" spans="1:11" ht="20.100000000000001" customHeight="1" x14ac:dyDescent="0.2">
      <c r="A37" s="673">
        <f t="shared" si="1"/>
        <v>4</v>
      </c>
      <c r="B37" s="123">
        <v>4</v>
      </c>
      <c r="C37" s="80" t="s">
        <v>2118</v>
      </c>
      <c r="D37" s="771" t="str">
        <f t="shared" si="0"/>
        <v>tn</v>
      </c>
      <c r="E37" s="676">
        <v>10500</v>
      </c>
      <c r="F37" s="169"/>
      <c r="G37" s="168" t="s">
        <v>2118</v>
      </c>
      <c r="H37" s="674" t="s">
        <v>1868</v>
      </c>
      <c r="I37" s="510"/>
      <c r="J37" s="82"/>
    </row>
    <row r="38" spans="1:11" ht="20.100000000000001" customHeight="1" x14ac:dyDescent="0.2">
      <c r="A38" s="673">
        <f t="shared" si="1"/>
        <v>5</v>
      </c>
      <c r="B38" s="123">
        <v>5</v>
      </c>
      <c r="C38" s="80" t="s">
        <v>2119</v>
      </c>
      <c r="D38" s="771" t="str">
        <f t="shared" si="0"/>
        <v>tnKm</v>
      </c>
      <c r="E38" s="676">
        <v>263000</v>
      </c>
      <c r="F38" s="169"/>
      <c r="G38" s="168" t="s">
        <v>2119</v>
      </c>
      <c r="H38" s="674" t="s">
        <v>2120</v>
      </c>
      <c r="I38" s="524"/>
      <c r="J38" s="194"/>
    </row>
    <row r="39" spans="1:11" ht="20.100000000000001" customHeight="1" x14ac:dyDescent="0.2">
      <c r="A39" s="673">
        <f t="shared" si="1"/>
        <v>6</v>
      </c>
      <c r="B39" s="123">
        <v>6</v>
      </c>
      <c r="C39" s="80" t="s">
        <v>2121</v>
      </c>
      <c r="D39" s="771" t="str">
        <f t="shared" si="0"/>
        <v>m3</v>
      </c>
      <c r="E39" s="676">
        <v>1990</v>
      </c>
      <c r="F39" s="169"/>
      <c r="G39" s="168" t="s">
        <v>2121</v>
      </c>
      <c r="H39" s="674" t="s">
        <v>2115</v>
      </c>
      <c r="I39" s="524"/>
      <c r="J39" s="82"/>
    </row>
    <row r="40" spans="1:11" ht="20.100000000000001" customHeight="1" x14ac:dyDescent="0.2">
      <c r="A40" s="673">
        <f t="shared" si="1"/>
        <v>7</v>
      </c>
      <c r="B40" s="123">
        <v>7</v>
      </c>
      <c r="C40" s="80" t="s">
        <v>2122</v>
      </c>
      <c r="D40" s="771" t="str">
        <f t="shared" si="0"/>
        <v>m3</v>
      </c>
      <c r="E40" s="676">
        <v>8</v>
      </c>
      <c r="F40" s="169"/>
      <c r="G40" s="168" t="s">
        <v>2122</v>
      </c>
      <c r="H40" s="674" t="s">
        <v>2115</v>
      </c>
      <c r="I40" s="524"/>
      <c r="J40" s="82"/>
      <c r="K40" s="108"/>
    </row>
    <row r="41" spans="1:11" ht="20.100000000000001" customHeight="1" x14ac:dyDescent="0.2">
      <c r="A41" s="673">
        <f t="shared" si="1"/>
        <v>8</v>
      </c>
      <c r="B41" s="123">
        <v>8</v>
      </c>
      <c r="C41" s="80" t="s">
        <v>2123</v>
      </c>
      <c r="D41" s="771" t="str">
        <f t="shared" si="0"/>
        <v>m3</v>
      </c>
      <c r="E41" s="676">
        <v>1.65</v>
      </c>
      <c r="F41" s="169"/>
      <c r="G41" s="168" t="s">
        <v>2123</v>
      </c>
      <c r="H41" s="674" t="s">
        <v>2115</v>
      </c>
      <c r="I41" s="524"/>
      <c r="J41" s="82"/>
      <c r="K41" s="108"/>
    </row>
    <row r="42" spans="1:11" ht="20.100000000000001" customHeight="1" x14ac:dyDescent="0.2">
      <c r="A42" s="673">
        <f t="shared" si="1"/>
        <v>9</v>
      </c>
      <c r="B42" s="123">
        <v>9</v>
      </c>
      <c r="C42" s="80" t="s">
        <v>2124</v>
      </c>
      <c r="D42" s="771" t="str">
        <f t="shared" si="0"/>
        <v>m3</v>
      </c>
      <c r="E42" s="676">
        <v>3.84</v>
      </c>
      <c r="F42" s="169"/>
      <c r="G42" s="168" t="s">
        <v>2124</v>
      </c>
      <c r="H42" s="674" t="s">
        <v>2115</v>
      </c>
      <c r="I42" s="524"/>
      <c r="J42" s="82"/>
      <c r="K42" s="108"/>
    </row>
    <row r="43" spans="1:11" ht="20.100000000000001" customHeight="1" x14ac:dyDescent="0.2">
      <c r="A43" s="673">
        <f t="shared" si="1"/>
        <v>10</v>
      </c>
      <c r="B43" s="123">
        <v>10</v>
      </c>
      <c r="C43" s="80" t="s">
        <v>2125</v>
      </c>
      <c r="D43" s="771" t="str">
        <f t="shared" si="0"/>
        <v>tn</v>
      </c>
      <c r="E43" s="676">
        <v>0.1</v>
      </c>
      <c r="F43" s="169"/>
      <c r="G43" s="168" t="s">
        <v>2125</v>
      </c>
      <c r="H43" s="674" t="s">
        <v>1868</v>
      </c>
      <c r="I43" s="524"/>
      <c r="J43" s="82"/>
      <c r="K43" s="108"/>
    </row>
    <row r="44" spans="1:11" ht="20.100000000000001" customHeight="1" x14ac:dyDescent="0.2">
      <c r="A44" s="673">
        <f t="shared" si="1"/>
        <v>11</v>
      </c>
      <c r="B44" s="123">
        <v>11</v>
      </c>
      <c r="C44" s="80" t="s">
        <v>2126</v>
      </c>
      <c r="D44" s="771" t="str">
        <f t="shared" si="0"/>
        <v>n°</v>
      </c>
      <c r="E44" s="676">
        <v>10</v>
      </c>
      <c r="F44" s="169"/>
      <c r="G44" s="168" t="s">
        <v>2126</v>
      </c>
      <c r="H44" s="674" t="s">
        <v>2127</v>
      </c>
      <c r="I44" s="524"/>
      <c r="J44" s="82"/>
      <c r="K44" s="108"/>
    </row>
    <row r="45" spans="1:11" ht="20.100000000000001" customHeight="1" x14ac:dyDescent="0.2">
      <c r="A45" s="673">
        <f t="shared" si="1"/>
        <v>12</v>
      </c>
      <c r="B45" s="123">
        <v>12</v>
      </c>
      <c r="C45" s="80" t="s">
        <v>1452</v>
      </c>
      <c r="D45" s="771" t="str">
        <f t="shared" si="0"/>
        <v>m2</v>
      </c>
      <c r="E45" s="676">
        <v>9.5</v>
      </c>
      <c r="F45" s="169"/>
      <c r="G45" s="168" t="s">
        <v>1452</v>
      </c>
      <c r="H45" s="674" t="s">
        <v>6</v>
      </c>
      <c r="I45" s="524"/>
      <c r="J45" s="82"/>
      <c r="K45" s="108"/>
    </row>
    <row r="46" spans="1:11" ht="20.100000000000001" customHeight="1" x14ac:dyDescent="0.2">
      <c r="A46" s="673">
        <f t="shared" si="1"/>
        <v>13</v>
      </c>
      <c r="B46" s="123">
        <v>13</v>
      </c>
      <c r="C46" s="80" t="s">
        <v>2128</v>
      </c>
      <c r="D46" s="771" t="str">
        <f t="shared" si="0"/>
        <v>m2</v>
      </c>
      <c r="E46" s="676">
        <v>3500</v>
      </c>
      <c r="F46" s="169"/>
      <c r="G46" s="168" t="s">
        <v>2128</v>
      </c>
      <c r="H46" s="674" t="s">
        <v>6</v>
      </c>
      <c r="I46" s="524"/>
      <c r="J46" s="82"/>
      <c r="K46" s="108"/>
    </row>
    <row r="47" spans="1:11" ht="20.100000000000001" customHeight="1" x14ac:dyDescent="0.2">
      <c r="A47" s="673">
        <f t="shared" si="1"/>
        <v>14</v>
      </c>
      <c r="B47" s="123">
        <v>14</v>
      </c>
      <c r="C47" s="80" t="s">
        <v>2129</v>
      </c>
      <c r="D47" s="771" t="str">
        <f t="shared" si="0"/>
        <v>Mes</v>
      </c>
      <c r="E47" s="676">
        <v>6</v>
      </c>
      <c r="F47" s="169"/>
      <c r="G47" s="168" t="s">
        <v>2129</v>
      </c>
      <c r="H47" s="674" t="s">
        <v>2130</v>
      </c>
      <c r="I47" s="524"/>
      <c r="J47" s="82"/>
      <c r="K47" s="108"/>
    </row>
    <row r="48" spans="1:11" ht="20.100000000000001" customHeight="1" x14ac:dyDescent="0.2">
      <c r="A48" s="673">
        <f t="shared" si="1"/>
        <v>14</v>
      </c>
      <c r="B48" s="123">
        <v>15</v>
      </c>
      <c r="C48" s="80" t="s">
        <v>2131</v>
      </c>
      <c r="D48" s="771">
        <f t="shared" si="0"/>
        <v>0</v>
      </c>
      <c r="E48" s="676"/>
      <c r="F48" s="169"/>
      <c r="G48" s="168" t="s">
        <v>2131</v>
      </c>
      <c r="H48" s="674"/>
      <c r="I48" s="524"/>
      <c r="J48" s="82"/>
      <c r="K48" s="108"/>
    </row>
    <row r="49" spans="1:11" ht="20.100000000000001" customHeight="1" x14ac:dyDescent="0.2">
      <c r="A49" s="673">
        <f t="shared" si="1"/>
        <v>15</v>
      </c>
      <c r="B49" s="123" t="s">
        <v>2132</v>
      </c>
      <c r="C49" s="80" t="s">
        <v>2133</v>
      </c>
      <c r="D49" s="771" t="str">
        <f t="shared" si="0"/>
        <v>Mes</v>
      </c>
      <c r="E49" s="676">
        <v>6</v>
      </c>
      <c r="F49" s="169"/>
      <c r="G49" s="168" t="s">
        <v>2133</v>
      </c>
      <c r="H49" s="674" t="s">
        <v>2130</v>
      </c>
      <c r="I49" s="524"/>
      <c r="J49" s="82"/>
      <c r="K49" s="108"/>
    </row>
    <row r="50" spans="1:11" ht="20.100000000000001" customHeight="1" x14ac:dyDescent="0.2">
      <c r="A50" s="673">
        <f t="shared" si="1"/>
        <v>16</v>
      </c>
      <c r="B50" s="123" t="s">
        <v>2134</v>
      </c>
      <c r="C50" s="80" t="s">
        <v>2135</v>
      </c>
      <c r="D50" s="771" t="str">
        <f t="shared" si="0"/>
        <v>Km</v>
      </c>
      <c r="E50" s="676">
        <v>21000</v>
      </c>
      <c r="F50" s="169"/>
      <c r="G50" s="168" t="s">
        <v>2135</v>
      </c>
      <c r="H50" s="674" t="s">
        <v>2136</v>
      </c>
      <c r="I50" s="524"/>
      <c r="J50" s="82"/>
      <c r="K50" s="108"/>
    </row>
    <row r="51" spans="1:11" ht="20.100000000000001" customHeight="1" x14ac:dyDescent="0.2">
      <c r="A51" s="673">
        <f t="shared" si="1"/>
        <v>17</v>
      </c>
      <c r="B51" s="123">
        <v>16</v>
      </c>
      <c r="C51" s="80" t="s">
        <v>2137</v>
      </c>
      <c r="D51" s="771" t="str">
        <f t="shared" si="0"/>
        <v>Gl</v>
      </c>
      <c r="E51" s="676">
        <v>1</v>
      </c>
      <c r="F51" s="169"/>
      <c r="G51" s="168" t="s">
        <v>2137</v>
      </c>
      <c r="H51" s="674" t="s">
        <v>2138</v>
      </c>
      <c r="I51" s="524"/>
      <c r="J51" s="82"/>
      <c r="K51" s="108"/>
    </row>
    <row r="52" spans="1:11" ht="20.100000000000001" customHeight="1" x14ac:dyDescent="0.2">
      <c r="A52" s="673">
        <f t="shared" si="1"/>
        <v>17</v>
      </c>
      <c r="B52" s="123"/>
      <c r="C52" s="80">
        <f t="shared" ref="C52:C64" si="2">IFERROR(VLOOKUP(J52,T_Código_Items,2,FALSE),G52)</f>
        <v>0</v>
      </c>
      <c r="D52" s="121">
        <f t="shared" ref="D52:D64" si="3">IFERROR(VLOOKUP(J52,T_Código_Items,3,FALSE),H52)</f>
        <v>0</v>
      </c>
      <c r="E52" s="676"/>
      <c r="F52" s="169"/>
      <c r="G52" s="168"/>
      <c r="H52" s="674"/>
      <c r="I52" s="524"/>
      <c r="J52" s="82"/>
      <c r="K52" s="108"/>
    </row>
    <row r="53" spans="1:11" ht="20.100000000000001" customHeight="1" x14ac:dyDescent="0.2">
      <c r="A53" s="673">
        <f t="shared" si="1"/>
        <v>17</v>
      </c>
      <c r="B53" s="123"/>
      <c r="C53" s="80">
        <f t="shared" si="2"/>
        <v>0</v>
      </c>
      <c r="D53" s="121">
        <f t="shared" si="3"/>
        <v>0</v>
      </c>
      <c r="E53" s="676"/>
      <c r="F53" s="169"/>
      <c r="G53" s="168"/>
      <c r="H53" s="674"/>
      <c r="I53" s="524"/>
      <c r="J53" s="82"/>
      <c r="K53" s="108"/>
    </row>
    <row r="54" spans="1:11" ht="20.100000000000001" customHeight="1" x14ac:dyDescent="0.2">
      <c r="A54" s="673">
        <f t="shared" si="1"/>
        <v>17</v>
      </c>
      <c r="B54" s="123"/>
      <c r="C54" s="80">
        <f t="shared" si="2"/>
        <v>0</v>
      </c>
      <c r="D54" s="121">
        <f t="shared" si="3"/>
        <v>0</v>
      </c>
      <c r="E54" s="676"/>
      <c r="F54" s="169"/>
      <c r="G54" s="168"/>
      <c r="H54" s="674"/>
      <c r="I54" s="524"/>
      <c r="J54" s="82"/>
      <c r="K54" s="108"/>
    </row>
    <row r="55" spans="1:11" ht="20.100000000000001" customHeight="1" x14ac:dyDescent="0.2">
      <c r="A55" s="673">
        <f t="shared" si="1"/>
        <v>17</v>
      </c>
      <c r="B55" s="123"/>
      <c r="C55" s="80">
        <f t="shared" si="2"/>
        <v>0</v>
      </c>
      <c r="D55" s="121">
        <f t="shared" si="3"/>
        <v>0</v>
      </c>
      <c r="E55" s="676"/>
      <c r="F55" s="169"/>
      <c r="G55" s="168"/>
      <c r="H55" s="674"/>
      <c r="I55" s="524"/>
      <c r="J55" s="82"/>
      <c r="K55" s="108"/>
    </row>
    <row r="56" spans="1:11" ht="20.100000000000001" customHeight="1" x14ac:dyDescent="0.2">
      <c r="A56" s="673">
        <f t="shared" si="1"/>
        <v>17</v>
      </c>
      <c r="B56" s="123"/>
      <c r="C56" s="80">
        <f t="shared" si="2"/>
        <v>0</v>
      </c>
      <c r="D56" s="121">
        <f t="shared" si="3"/>
        <v>0</v>
      </c>
      <c r="E56" s="676"/>
      <c r="F56" s="169"/>
      <c r="G56" s="168"/>
      <c r="H56" s="674"/>
      <c r="I56" s="524"/>
      <c r="J56" s="82"/>
      <c r="K56" s="108"/>
    </row>
    <row r="57" spans="1:11" ht="20.100000000000001" customHeight="1" x14ac:dyDescent="0.2">
      <c r="A57" s="673">
        <f t="shared" si="1"/>
        <v>17</v>
      </c>
      <c r="B57" s="123"/>
      <c r="C57" s="80">
        <f t="shared" si="2"/>
        <v>0</v>
      </c>
      <c r="D57" s="121">
        <f t="shared" si="3"/>
        <v>0</v>
      </c>
      <c r="E57" s="676"/>
      <c r="F57" s="169"/>
      <c r="G57" s="168"/>
      <c r="H57" s="674"/>
      <c r="I57" s="524"/>
      <c r="J57" s="82"/>
    </row>
    <row r="58" spans="1:11" ht="20.100000000000001" customHeight="1" x14ac:dyDescent="0.2">
      <c r="A58" s="673">
        <f t="shared" si="1"/>
        <v>17</v>
      </c>
      <c r="B58" s="123"/>
      <c r="C58" s="80">
        <f t="shared" si="2"/>
        <v>0</v>
      </c>
      <c r="D58" s="121">
        <f t="shared" si="3"/>
        <v>0</v>
      </c>
      <c r="E58" s="676"/>
      <c r="F58" s="169"/>
      <c r="G58" s="168"/>
      <c r="H58" s="674"/>
      <c r="I58" s="524"/>
      <c r="J58" s="82"/>
    </row>
    <row r="59" spans="1:11" ht="20.100000000000001" customHeight="1" x14ac:dyDescent="0.2">
      <c r="A59" s="673">
        <f t="shared" si="1"/>
        <v>17</v>
      </c>
      <c r="B59" s="123"/>
      <c r="C59" s="80">
        <f t="shared" si="2"/>
        <v>0</v>
      </c>
      <c r="D59" s="121">
        <f t="shared" si="3"/>
        <v>0</v>
      </c>
      <c r="E59" s="676"/>
      <c r="F59" s="169"/>
      <c r="G59" s="168"/>
      <c r="H59" s="674"/>
      <c r="I59" s="524"/>
      <c r="J59" s="82"/>
    </row>
    <row r="60" spans="1:11" ht="20.100000000000001" customHeight="1" x14ac:dyDescent="0.2">
      <c r="A60" s="673">
        <f t="shared" si="1"/>
        <v>17</v>
      </c>
      <c r="B60" s="123"/>
      <c r="C60" s="80">
        <f t="shared" si="2"/>
        <v>0</v>
      </c>
      <c r="D60" s="121">
        <f t="shared" si="3"/>
        <v>0</v>
      </c>
      <c r="E60" s="676"/>
      <c r="F60" s="169"/>
      <c r="G60" s="168"/>
      <c r="H60" s="674"/>
      <c r="I60" s="524"/>
      <c r="J60" s="82"/>
    </row>
    <row r="61" spans="1:11" ht="20.100000000000001" customHeight="1" x14ac:dyDescent="0.2">
      <c r="A61" s="673">
        <f t="shared" si="1"/>
        <v>17</v>
      </c>
      <c r="B61" s="123"/>
      <c r="C61" s="80">
        <f t="shared" si="2"/>
        <v>0</v>
      </c>
      <c r="D61" s="121">
        <f t="shared" si="3"/>
        <v>0</v>
      </c>
      <c r="E61" s="676"/>
      <c r="F61" s="169"/>
      <c r="G61" s="168"/>
      <c r="H61" s="674"/>
      <c r="I61" s="524"/>
      <c r="J61" s="82"/>
    </row>
    <row r="62" spans="1:11" ht="20.100000000000001" customHeight="1" x14ac:dyDescent="0.2">
      <c r="A62" s="673">
        <f t="shared" si="1"/>
        <v>17</v>
      </c>
      <c r="B62" s="123"/>
      <c r="C62" s="80">
        <f t="shared" si="2"/>
        <v>0</v>
      </c>
      <c r="D62" s="121">
        <f t="shared" si="3"/>
        <v>0</v>
      </c>
      <c r="E62" s="676"/>
      <c r="F62" s="169"/>
      <c r="G62" s="168"/>
      <c r="H62" s="674"/>
      <c r="I62" s="524"/>
      <c r="J62" s="82"/>
    </row>
    <row r="63" spans="1:11" ht="20.100000000000001" customHeight="1" x14ac:dyDescent="0.2">
      <c r="A63" s="673">
        <f t="shared" si="1"/>
        <v>17</v>
      </c>
      <c r="B63" s="123"/>
      <c r="C63" s="80">
        <f t="shared" si="2"/>
        <v>0</v>
      </c>
      <c r="D63" s="121">
        <f t="shared" si="3"/>
        <v>0</v>
      </c>
      <c r="E63" s="676"/>
      <c r="F63" s="169"/>
      <c r="G63" s="168"/>
      <c r="H63" s="674"/>
      <c r="I63" s="524"/>
      <c r="J63" s="82"/>
    </row>
    <row r="64" spans="1:11" ht="20.100000000000001" customHeight="1" x14ac:dyDescent="0.2">
      <c r="A64" s="673">
        <f t="shared" si="1"/>
        <v>17</v>
      </c>
      <c r="B64" s="123"/>
      <c r="C64" s="80">
        <f t="shared" si="2"/>
        <v>0</v>
      </c>
      <c r="D64" s="121">
        <f t="shared" si="3"/>
        <v>0</v>
      </c>
      <c r="E64" s="676"/>
      <c r="F64" s="169"/>
      <c r="G64" s="168"/>
      <c r="H64" s="674"/>
      <c r="I64" s="524"/>
      <c r="J64" s="82"/>
    </row>
    <row r="65" spans="1:10" ht="20.100000000000001" customHeight="1" x14ac:dyDescent="0.2">
      <c r="A65" s="673">
        <f t="shared" si="1"/>
        <v>17</v>
      </c>
      <c r="B65" s="123"/>
      <c r="C65" s="80">
        <f t="shared" ref="C65:C96" si="4">IFERROR(VLOOKUP(J65,T_Código_Items,2,FALSE),G65)</f>
        <v>0</v>
      </c>
      <c r="D65" s="121">
        <f t="shared" ref="D65:D96" si="5">IFERROR(VLOOKUP(J65,T_Código_Items,3,FALSE),H65)</f>
        <v>0</v>
      </c>
      <c r="E65" s="676"/>
      <c r="F65" s="169"/>
      <c r="G65" s="168"/>
      <c r="H65" s="674"/>
      <c r="I65" s="524"/>
      <c r="J65" s="82"/>
    </row>
    <row r="66" spans="1:10" ht="20.100000000000001" customHeight="1" x14ac:dyDescent="0.2">
      <c r="A66" s="673">
        <f t="shared" si="1"/>
        <v>17</v>
      </c>
      <c r="B66" s="123"/>
      <c r="C66" s="80">
        <f t="shared" si="4"/>
        <v>0</v>
      </c>
      <c r="D66" s="121">
        <f t="shared" si="5"/>
        <v>0</v>
      </c>
      <c r="E66" s="676"/>
      <c r="F66" s="169"/>
      <c r="G66" s="168"/>
      <c r="H66" s="674"/>
      <c r="I66" s="524"/>
      <c r="J66" s="82"/>
    </row>
    <row r="67" spans="1:10" ht="20.100000000000001" customHeight="1" x14ac:dyDescent="0.2">
      <c r="A67" s="673">
        <f t="shared" si="1"/>
        <v>17</v>
      </c>
      <c r="B67" s="123"/>
      <c r="C67" s="80">
        <f t="shared" si="4"/>
        <v>0</v>
      </c>
      <c r="D67" s="121">
        <f t="shared" si="5"/>
        <v>0</v>
      </c>
      <c r="E67" s="676"/>
      <c r="F67" s="169"/>
      <c r="G67" s="168"/>
      <c r="H67" s="674"/>
      <c r="I67" s="524"/>
      <c r="J67" s="82"/>
    </row>
    <row r="68" spans="1:10" ht="20.100000000000001" customHeight="1" x14ac:dyDescent="0.2">
      <c r="A68" s="673">
        <f t="shared" si="1"/>
        <v>17</v>
      </c>
      <c r="B68" s="123"/>
      <c r="C68" s="80">
        <f t="shared" si="4"/>
        <v>0</v>
      </c>
      <c r="D68" s="121">
        <f t="shared" si="5"/>
        <v>0</v>
      </c>
      <c r="E68" s="676"/>
      <c r="F68" s="169"/>
      <c r="G68" s="168"/>
      <c r="H68" s="674"/>
      <c r="I68" s="524"/>
      <c r="J68" s="82"/>
    </row>
    <row r="69" spans="1:10" ht="20.100000000000001" customHeight="1" x14ac:dyDescent="0.2">
      <c r="A69" s="673">
        <f t="shared" si="1"/>
        <v>17</v>
      </c>
      <c r="B69" s="123"/>
      <c r="C69" s="80">
        <f t="shared" si="4"/>
        <v>0</v>
      </c>
      <c r="D69" s="121">
        <f t="shared" si="5"/>
        <v>0</v>
      </c>
      <c r="E69" s="676"/>
      <c r="F69" s="169"/>
      <c r="G69" s="168"/>
      <c r="H69" s="674"/>
      <c r="I69" s="524"/>
      <c r="J69" s="82"/>
    </row>
    <row r="70" spans="1:10" ht="20.100000000000001" customHeight="1" x14ac:dyDescent="0.2">
      <c r="A70" s="673">
        <f t="shared" si="1"/>
        <v>17</v>
      </c>
      <c r="B70" s="123"/>
      <c r="C70" s="80">
        <f t="shared" si="4"/>
        <v>0</v>
      </c>
      <c r="D70" s="121">
        <f t="shared" si="5"/>
        <v>0</v>
      </c>
      <c r="E70" s="676"/>
      <c r="F70" s="169"/>
      <c r="G70" s="168"/>
      <c r="H70" s="674"/>
      <c r="I70" s="524"/>
      <c r="J70" s="82"/>
    </row>
    <row r="71" spans="1:10" ht="20.100000000000001" customHeight="1" x14ac:dyDescent="0.2">
      <c r="A71" s="673">
        <f t="shared" si="1"/>
        <v>17</v>
      </c>
      <c r="B71" s="123"/>
      <c r="C71" s="80">
        <f t="shared" si="4"/>
        <v>0</v>
      </c>
      <c r="D71" s="121">
        <f t="shared" si="5"/>
        <v>0</v>
      </c>
      <c r="E71" s="676"/>
      <c r="F71" s="169"/>
      <c r="G71" s="168"/>
      <c r="H71" s="674"/>
      <c r="I71" s="524"/>
      <c r="J71" s="82"/>
    </row>
    <row r="72" spans="1:10" ht="20.100000000000001" customHeight="1" x14ac:dyDescent="0.2">
      <c r="A72" s="673">
        <f t="shared" si="1"/>
        <v>17</v>
      </c>
      <c r="B72" s="123"/>
      <c r="C72" s="80">
        <f t="shared" si="4"/>
        <v>0</v>
      </c>
      <c r="D72" s="121">
        <f t="shared" si="5"/>
        <v>0</v>
      </c>
      <c r="E72" s="676"/>
      <c r="F72" s="169"/>
      <c r="G72" s="168"/>
      <c r="H72" s="674"/>
      <c r="I72" s="524"/>
      <c r="J72" s="82"/>
    </row>
    <row r="73" spans="1:10" ht="20.100000000000001" customHeight="1" x14ac:dyDescent="0.2">
      <c r="A73" s="673">
        <f t="shared" si="1"/>
        <v>17</v>
      </c>
      <c r="B73" s="123"/>
      <c r="C73" s="80">
        <f t="shared" si="4"/>
        <v>0</v>
      </c>
      <c r="D73" s="121">
        <f t="shared" si="5"/>
        <v>0</v>
      </c>
      <c r="E73" s="676"/>
      <c r="F73" s="169"/>
      <c r="G73" s="168"/>
      <c r="H73" s="674"/>
      <c r="I73" s="524"/>
      <c r="J73" s="82"/>
    </row>
    <row r="74" spans="1:10" ht="20.100000000000001" customHeight="1" x14ac:dyDescent="0.2">
      <c r="A74" s="673">
        <f t="shared" si="1"/>
        <v>17</v>
      </c>
      <c r="B74" s="123"/>
      <c r="C74" s="80">
        <f t="shared" si="4"/>
        <v>0</v>
      </c>
      <c r="D74" s="121">
        <f t="shared" si="5"/>
        <v>0</v>
      </c>
      <c r="E74" s="676"/>
      <c r="F74" s="169"/>
      <c r="G74" s="168"/>
      <c r="H74" s="674"/>
      <c r="I74" s="524"/>
      <c r="J74" s="82"/>
    </row>
    <row r="75" spans="1:10" ht="20.100000000000001" customHeight="1" x14ac:dyDescent="0.2">
      <c r="A75" s="673">
        <f t="shared" si="1"/>
        <v>17</v>
      </c>
      <c r="B75" s="123"/>
      <c r="C75" s="80">
        <f t="shared" si="4"/>
        <v>0</v>
      </c>
      <c r="D75" s="121">
        <f t="shared" si="5"/>
        <v>0</v>
      </c>
      <c r="E75" s="676"/>
      <c r="F75" s="169"/>
      <c r="G75" s="168"/>
      <c r="H75" s="674"/>
      <c r="I75" s="524"/>
      <c r="J75" s="82"/>
    </row>
    <row r="76" spans="1:10" ht="20.100000000000001" customHeight="1" x14ac:dyDescent="0.2">
      <c r="A76" s="673">
        <f t="shared" si="1"/>
        <v>17</v>
      </c>
      <c r="B76" s="123"/>
      <c r="C76" s="80">
        <f t="shared" si="4"/>
        <v>0</v>
      </c>
      <c r="D76" s="121">
        <f t="shared" si="5"/>
        <v>0</v>
      </c>
      <c r="E76" s="676"/>
      <c r="F76" s="169"/>
      <c r="G76" s="168"/>
      <c r="H76" s="674"/>
      <c r="I76" s="524"/>
      <c r="J76" s="82"/>
    </row>
    <row r="77" spans="1:10" ht="20.100000000000001" customHeight="1" x14ac:dyDescent="0.2">
      <c r="A77" s="673">
        <f t="shared" si="1"/>
        <v>17</v>
      </c>
      <c r="B77" s="123"/>
      <c r="C77" s="80">
        <f t="shared" si="4"/>
        <v>0</v>
      </c>
      <c r="D77" s="121">
        <f t="shared" si="5"/>
        <v>0</v>
      </c>
      <c r="E77" s="676"/>
      <c r="F77" s="169"/>
      <c r="G77" s="168"/>
      <c r="H77" s="674"/>
      <c r="I77" s="524"/>
      <c r="J77" s="82"/>
    </row>
    <row r="78" spans="1:10" ht="20.100000000000001" customHeight="1" x14ac:dyDescent="0.2">
      <c r="A78" s="673">
        <f t="shared" si="1"/>
        <v>17</v>
      </c>
      <c r="B78" s="123"/>
      <c r="C78" s="80">
        <f t="shared" si="4"/>
        <v>0</v>
      </c>
      <c r="D78" s="121">
        <f t="shared" si="5"/>
        <v>0</v>
      </c>
      <c r="E78" s="676"/>
      <c r="F78" s="169"/>
      <c r="G78" s="168"/>
      <c r="H78" s="674"/>
      <c r="I78" s="524"/>
      <c r="J78" s="82"/>
    </row>
    <row r="79" spans="1:10" ht="20.100000000000001" customHeight="1" x14ac:dyDescent="0.2">
      <c r="A79" s="673">
        <f t="shared" si="1"/>
        <v>17</v>
      </c>
      <c r="B79" s="123"/>
      <c r="C79" s="80">
        <f t="shared" si="4"/>
        <v>0</v>
      </c>
      <c r="D79" s="121">
        <f t="shared" si="5"/>
        <v>0</v>
      </c>
      <c r="E79" s="676"/>
      <c r="F79" s="169"/>
      <c r="G79" s="168"/>
      <c r="H79" s="674"/>
      <c r="I79" s="524"/>
      <c r="J79" s="82"/>
    </row>
    <row r="80" spans="1:10" ht="20.100000000000001" customHeight="1" x14ac:dyDescent="0.2">
      <c r="A80" s="673">
        <f t="shared" si="1"/>
        <v>17</v>
      </c>
      <c r="B80" s="123"/>
      <c r="C80" s="80">
        <f t="shared" si="4"/>
        <v>0</v>
      </c>
      <c r="D80" s="121">
        <f t="shared" si="5"/>
        <v>0</v>
      </c>
      <c r="E80" s="676"/>
      <c r="F80" s="169"/>
      <c r="G80" s="168"/>
      <c r="H80" s="674"/>
      <c r="I80" s="524"/>
      <c r="J80" s="82"/>
    </row>
    <row r="81" spans="1:10" ht="20.100000000000001" customHeight="1" x14ac:dyDescent="0.2">
      <c r="A81" s="673">
        <f t="shared" si="1"/>
        <v>17</v>
      </c>
      <c r="B81" s="123"/>
      <c r="C81" s="80">
        <f t="shared" si="4"/>
        <v>0</v>
      </c>
      <c r="D81" s="121">
        <f t="shared" si="5"/>
        <v>0</v>
      </c>
      <c r="E81" s="676"/>
      <c r="F81" s="169"/>
      <c r="G81" s="168"/>
      <c r="H81" s="674"/>
      <c r="I81" s="524"/>
      <c r="J81" s="82"/>
    </row>
    <row r="82" spans="1:10" ht="20.100000000000001" customHeight="1" x14ac:dyDescent="0.2">
      <c r="A82" s="673">
        <f t="shared" si="1"/>
        <v>17</v>
      </c>
      <c r="B82" s="123"/>
      <c r="C82" s="80">
        <f t="shared" si="4"/>
        <v>0</v>
      </c>
      <c r="D82" s="121">
        <f t="shared" si="5"/>
        <v>0</v>
      </c>
      <c r="E82" s="676"/>
      <c r="F82" s="169"/>
      <c r="G82" s="168"/>
      <c r="H82" s="674"/>
      <c r="I82" s="524"/>
      <c r="J82" s="82"/>
    </row>
    <row r="83" spans="1:10" ht="20.100000000000001" customHeight="1" x14ac:dyDescent="0.2">
      <c r="A83" s="673">
        <f t="shared" si="1"/>
        <v>17</v>
      </c>
      <c r="B83" s="123"/>
      <c r="C83" s="80">
        <f t="shared" si="4"/>
        <v>0</v>
      </c>
      <c r="D83" s="121">
        <f t="shared" si="5"/>
        <v>0</v>
      </c>
      <c r="E83" s="676"/>
      <c r="F83" s="169"/>
      <c r="G83" s="168"/>
      <c r="H83" s="674"/>
      <c r="I83" s="524"/>
      <c r="J83" s="82"/>
    </row>
    <row r="84" spans="1:10" ht="20.100000000000001" customHeight="1" x14ac:dyDescent="0.2">
      <c r="A84" s="673">
        <f t="shared" si="1"/>
        <v>17</v>
      </c>
      <c r="B84" s="123"/>
      <c r="C84" s="80">
        <f t="shared" si="4"/>
        <v>0</v>
      </c>
      <c r="D84" s="121">
        <f t="shared" si="5"/>
        <v>0</v>
      </c>
      <c r="E84" s="676"/>
      <c r="F84" s="169"/>
      <c r="G84" s="168"/>
      <c r="H84" s="674"/>
      <c r="I84" s="524"/>
      <c r="J84" s="82"/>
    </row>
    <row r="85" spans="1:10" ht="20.100000000000001" customHeight="1" x14ac:dyDescent="0.2">
      <c r="A85" s="673">
        <f t="shared" si="1"/>
        <v>17</v>
      </c>
      <c r="B85" s="123"/>
      <c r="C85" s="80">
        <f t="shared" si="4"/>
        <v>0</v>
      </c>
      <c r="D85" s="121">
        <f t="shared" si="5"/>
        <v>0</v>
      </c>
      <c r="E85" s="676"/>
      <c r="F85" s="169"/>
      <c r="G85" s="168"/>
      <c r="H85" s="674"/>
      <c r="I85" s="524"/>
      <c r="J85" s="82"/>
    </row>
    <row r="86" spans="1:10" ht="20.100000000000001" customHeight="1" x14ac:dyDescent="0.2">
      <c r="A86" s="673">
        <f t="shared" si="1"/>
        <v>17</v>
      </c>
      <c r="B86" s="123"/>
      <c r="C86" s="80">
        <f t="shared" si="4"/>
        <v>0</v>
      </c>
      <c r="D86" s="121">
        <f t="shared" si="5"/>
        <v>0</v>
      </c>
      <c r="E86" s="676"/>
      <c r="F86" s="169"/>
      <c r="G86" s="168"/>
      <c r="H86" s="674"/>
      <c r="I86" s="524"/>
      <c r="J86" s="82"/>
    </row>
    <row r="87" spans="1:10" ht="20.100000000000001" customHeight="1" x14ac:dyDescent="0.2">
      <c r="A87" s="673">
        <f t="shared" si="1"/>
        <v>17</v>
      </c>
      <c r="B87" s="123"/>
      <c r="C87" s="80">
        <f t="shared" si="4"/>
        <v>0</v>
      </c>
      <c r="D87" s="121">
        <f t="shared" si="5"/>
        <v>0</v>
      </c>
      <c r="E87" s="676"/>
      <c r="F87" s="169"/>
      <c r="G87" s="168"/>
      <c r="H87" s="674"/>
      <c r="I87" s="524"/>
      <c r="J87" s="82"/>
    </row>
    <row r="88" spans="1:10" ht="20.100000000000001" customHeight="1" x14ac:dyDescent="0.2">
      <c r="A88" s="673">
        <f t="shared" si="1"/>
        <v>17</v>
      </c>
      <c r="B88" s="123"/>
      <c r="C88" s="80">
        <f t="shared" si="4"/>
        <v>0</v>
      </c>
      <c r="D88" s="121">
        <f t="shared" si="5"/>
        <v>0</v>
      </c>
      <c r="E88" s="676"/>
      <c r="F88" s="169"/>
      <c r="G88" s="168"/>
      <c r="H88" s="674"/>
      <c r="I88" s="524"/>
      <c r="J88" s="82"/>
    </row>
    <row r="89" spans="1:10" ht="20.100000000000001" customHeight="1" x14ac:dyDescent="0.2">
      <c r="A89" s="673">
        <f t="shared" si="1"/>
        <v>17</v>
      </c>
      <c r="B89" s="123"/>
      <c r="C89" s="80">
        <f t="shared" si="4"/>
        <v>0</v>
      </c>
      <c r="D89" s="121">
        <f t="shared" si="5"/>
        <v>0</v>
      </c>
      <c r="E89" s="676"/>
      <c r="F89" s="169"/>
      <c r="G89" s="168"/>
      <c r="H89" s="674"/>
      <c r="I89" s="524"/>
      <c r="J89" s="82"/>
    </row>
    <row r="90" spans="1:10" ht="20.100000000000001" customHeight="1" x14ac:dyDescent="0.2">
      <c r="A90" s="673">
        <f t="shared" si="1"/>
        <v>17</v>
      </c>
      <c r="B90" s="123"/>
      <c r="C90" s="80">
        <f t="shared" si="4"/>
        <v>0</v>
      </c>
      <c r="D90" s="121">
        <f t="shared" si="5"/>
        <v>0</v>
      </c>
      <c r="E90" s="676"/>
      <c r="F90" s="169"/>
      <c r="G90" s="168"/>
      <c r="H90" s="674"/>
      <c r="I90" s="524"/>
      <c r="J90" s="82"/>
    </row>
    <row r="91" spans="1:10" ht="20.100000000000001" customHeight="1" x14ac:dyDescent="0.2">
      <c r="A91" s="673">
        <f t="shared" si="1"/>
        <v>17</v>
      </c>
      <c r="B91" s="123"/>
      <c r="C91" s="80">
        <f t="shared" si="4"/>
        <v>0</v>
      </c>
      <c r="D91" s="121">
        <f t="shared" si="5"/>
        <v>0</v>
      </c>
      <c r="E91" s="676"/>
      <c r="F91" s="169"/>
      <c r="G91" s="168"/>
      <c r="H91" s="674"/>
      <c r="I91" s="524"/>
      <c r="J91" s="82"/>
    </row>
    <row r="92" spans="1:10" ht="20.100000000000001" customHeight="1" x14ac:dyDescent="0.2">
      <c r="A92" s="673">
        <f t="shared" si="1"/>
        <v>17</v>
      </c>
      <c r="B92" s="123"/>
      <c r="C92" s="80">
        <f t="shared" si="4"/>
        <v>0</v>
      </c>
      <c r="D92" s="121">
        <f t="shared" si="5"/>
        <v>0</v>
      </c>
      <c r="E92" s="676"/>
      <c r="F92" s="169"/>
      <c r="G92" s="168"/>
      <c r="H92" s="674"/>
      <c r="I92" s="524"/>
      <c r="J92" s="82"/>
    </row>
    <row r="93" spans="1:10" ht="20.100000000000001" customHeight="1" x14ac:dyDescent="0.2">
      <c r="A93" s="673">
        <f t="shared" si="1"/>
        <v>17</v>
      </c>
      <c r="B93" s="123"/>
      <c r="C93" s="80">
        <f t="shared" si="4"/>
        <v>0</v>
      </c>
      <c r="D93" s="121">
        <f t="shared" si="5"/>
        <v>0</v>
      </c>
      <c r="E93" s="676"/>
      <c r="F93" s="169"/>
      <c r="G93" s="168"/>
      <c r="H93" s="674"/>
      <c r="I93" s="524"/>
      <c r="J93" s="82"/>
    </row>
    <row r="94" spans="1:10" ht="20.100000000000001" customHeight="1" x14ac:dyDescent="0.2">
      <c r="A94" s="673">
        <f t="shared" si="1"/>
        <v>17</v>
      </c>
      <c r="B94" s="123"/>
      <c r="C94" s="80">
        <f t="shared" si="4"/>
        <v>0</v>
      </c>
      <c r="D94" s="121">
        <f t="shared" si="5"/>
        <v>0</v>
      </c>
      <c r="E94" s="676"/>
      <c r="F94" s="169"/>
      <c r="G94" s="168"/>
      <c r="H94" s="674"/>
      <c r="I94" s="524"/>
      <c r="J94" s="82"/>
    </row>
    <row r="95" spans="1:10" ht="20.100000000000001" customHeight="1" x14ac:dyDescent="0.2">
      <c r="A95" s="673">
        <f t="shared" si="1"/>
        <v>17</v>
      </c>
      <c r="B95" s="123"/>
      <c r="C95" s="80">
        <f t="shared" si="4"/>
        <v>0</v>
      </c>
      <c r="D95" s="121">
        <f t="shared" si="5"/>
        <v>0</v>
      </c>
      <c r="E95" s="676"/>
      <c r="F95" s="169"/>
      <c r="G95" s="168"/>
      <c r="H95" s="674"/>
      <c r="I95" s="524"/>
      <c r="J95" s="82"/>
    </row>
    <row r="96" spans="1:10" ht="20.100000000000001" customHeight="1" x14ac:dyDescent="0.2">
      <c r="A96" s="673">
        <f t="shared" si="1"/>
        <v>17</v>
      </c>
      <c r="B96" s="123"/>
      <c r="C96" s="80">
        <f t="shared" si="4"/>
        <v>0</v>
      </c>
      <c r="D96" s="121">
        <f t="shared" si="5"/>
        <v>0</v>
      </c>
      <c r="E96" s="676"/>
      <c r="F96" s="169"/>
      <c r="G96" s="168"/>
      <c r="H96" s="674"/>
      <c r="I96" s="524"/>
      <c r="J96" s="82"/>
    </row>
    <row r="97" spans="1:10" ht="20.100000000000001" customHeight="1" x14ac:dyDescent="0.2">
      <c r="A97" s="673">
        <f t="shared" si="1"/>
        <v>17</v>
      </c>
      <c r="B97" s="123"/>
      <c r="C97" s="80">
        <f t="shared" ref="C97:C128" si="6">IFERROR(VLOOKUP(J97,T_Código_Items,2,FALSE),G97)</f>
        <v>0</v>
      </c>
      <c r="D97" s="121">
        <f t="shared" ref="D97:D128" si="7">IFERROR(VLOOKUP(J97,T_Código_Items,3,FALSE),H97)</f>
        <v>0</v>
      </c>
      <c r="E97" s="676"/>
      <c r="F97" s="169"/>
      <c r="G97" s="168"/>
      <c r="H97" s="674"/>
      <c r="I97" s="524"/>
      <c r="J97" s="82"/>
    </row>
    <row r="98" spans="1:10" ht="20.100000000000001" customHeight="1" x14ac:dyDescent="0.2">
      <c r="A98" s="673">
        <f t="shared" si="1"/>
        <v>17</v>
      </c>
      <c r="B98" s="123"/>
      <c r="C98" s="80">
        <f t="shared" si="6"/>
        <v>0</v>
      </c>
      <c r="D98" s="121">
        <f t="shared" si="7"/>
        <v>0</v>
      </c>
      <c r="E98" s="676"/>
      <c r="F98" s="169"/>
      <c r="G98" s="168"/>
      <c r="H98" s="674"/>
      <c r="I98" s="524"/>
      <c r="J98" s="82"/>
    </row>
    <row r="99" spans="1:10" ht="20.100000000000001" customHeight="1" x14ac:dyDescent="0.2">
      <c r="A99" s="673">
        <f t="shared" ref="A99:A162" si="8">IF(D99=0,A98,A98+1)</f>
        <v>17</v>
      </c>
      <c r="B99" s="123"/>
      <c r="C99" s="80">
        <f t="shared" si="6"/>
        <v>0</v>
      </c>
      <c r="D99" s="121">
        <f t="shared" si="7"/>
        <v>0</v>
      </c>
      <c r="E99" s="676"/>
      <c r="F99" s="169"/>
      <c r="G99" s="168"/>
      <c r="H99" s="674"/>
      <c r="I99" s="524"/>
      <c r="J99" s="82"/>
    </row>
    <row r="100" spans="1:10" ht="20.100000000000001" customHeight="1" x14ac:dyDescent="0.2">
      <c r="A100" s="673">
        <f t="shared" si="8"/>
        <v>17</v>
      </c>
      <c r="B100" s="123"/>
      <c r="C100" s="80">
        <f t="shared" si="6"/>
        <v>0</v>
      </c>
      <c r="D100" s="121">
        <f t="shared" si="7"/>
        <v>0</v>
      </c>
      <c r="E100" s="676"/>
      <c r="F100" s="169"/>
      <c r="G100" s="168"/>
      <c r="H100" s="674"/>
      <c r="I100" s="524"/>
      <c r="J100" s="82"/>
    </row>
    <row r="101" spans="1:10" ht="20.100000000000001" customHeight="1" x14ac:dyDescent="0.2">
      <c r="A101" s="673">
        <f t="shared" si="8"/>
        <v>17</v>
      </c>
      <c r="B101" s="123"/>
      <c r="C101" s="80">
        <f t="shared" si="6"/>
        <v>0</v>
      </c>
      <c r="D101" s="121">
        <f t="shared" si="7"/>
        <v>0</v>
      </c>
      <c r="E101" s="676"/>
      <c r="F101" s="169"/>
      <c r="G101" s="168"/>
      <c r="H101" s="674"/>
      <c r="I101" s="524"/>
      <c r="J101" s="82"/>
    </row>
    <row r="102" spans="1:10" ht="20.100000000000001" customHeight="1" x14ac:dyDescent="0.2">
      <c r="A102" s="673">
        <f t="shared" si="8"/>
        <v>17</v>
      </c>
      <c r="B102" s="123"/>
      <c r="C102" s="80">
        <f t="shared" si="6"/>
        <v>0</v>
      </c>
      <c r="D102" s="121">
        <f t="shared" si="7"/>
        <v>0</v>
      </c>
      <c r="E102" s="676"/>
      <c r="F102" s="169"/>
      <c r="G102" s="168"/>
      <c r="H102" s="674"/>
      <c r="I102" s="524"/>
      <c r="J102" s="82"/>
    </row>
    <row r="103" spans="1:10" ht="20.100000000000001" customHeight="1" x14ac:dyDescent="0.2">
      <c r="A103" s="673">
        <f t="shared" si="8"/>
        <v>17</v>
      </c>
      <c r="B103" s="123"/>
      <c r="C103" s="80">
        <f t="shared" si="6"/>
        <v>0</v>
      </c>
      <c r="D103" s="121">
        <f t="shared" si="7"/>
        <v>0</v>
      </c>
      <c r="E103" s="676"/>
      <c r="F103" s="169"/>
      <c r="G103" s="168"/>
      <c r="H103" s="674"/>
      <c r="I103" s="524"/>
      <c r="J103" s="82"/>
    </row>
    <row r="104" spans="1:10" ht="20.100000000000001" customHeight="1" x14ac:dyDescent="0.2">
      <c r="A104" s="673">
        <f t="shared" si="8"/>
        <v>17</v>
      </c>
      <c r="B104" s="123"/>
      <c r="C104" s="80">
        <f t="shared" si="6"/>
        <v>0</v>
      </c>
      <c r="D104" s="121">
        <f t="shared" si="7"/>
        <v>0</v>
      </c>
      <c r="E104" s="676"/>
      <c r="F104" s="169"/>
      <c r="G104" s="168"/>
      <c r="H104" s="674"/>
      <c r="I104" s="524"/>
      <c r="J104" s="82"/>
    </row>
    <row r="105" spans="1:10" ht="20.100000000000001" customHeight="1" x14ac:dyDescent="0.2">
      <c r="A105" s="673">
        <f t="shared" si="8"/>
        <v>17</v>
      </c>
      <c r="B105" s="123"/>
      <c r="C105" s="80">
        <f t="shared" si="6"/>
        <v>0</v>
      </c>
      <c r="D105" s="121">
        <f t="shared" si="7"/>
        <v>0</v>
      </c>
      <c r="E105" s="676"/>
      <c r="F105" s="169"/>
      <c r="G105" s="168"/>
      <c r="H105" s="674"/>
      <c r="I105" s="524"/>
      <c r="J105" s="82"/>
    </row>
    <row r="106" spans="1:10" ht="20.100000000000001" customHeight="1" x14ac:dyDescent="0.2">
      <c r="A106" s="673">
        <f t="shared" si="8"/>
        <v>17</v>
      </c>
      <c r="B106" s="123"/>
      <c r="C106" s="80">
        <f t="shared" si="6"/>
        <v>0</v>
      </c>
      <c r="D106" s="121">
        <f t="shared" si="7"/>
        <v>0</v>
      </c>
      <c r="E106" s="676"/>
      <c r="F106" s="169"/>
      <c r="G106" s="168"/>
      <c r="H106" s="674"/>
      <c r="I106" s="524"/>
      <c r="J106" s="82"/>
    </row>
    <row r="107" spans="1:10" ht="20.100000000000001" customHeight="1" x14ac:dyDescent="0.2">
      <c r="A107" s="673">
        <f t="shared" si="8"/>
        <v>17</v>
      </c>
      <c r="B107" s="123"/>
      <c r="C107" s="80">
        <f t="shared" si="6"/>
        <v>0</v>
      </c>
      <c r="D107" s="121">
        <f t="shared" si="7"/>
        <v>0</v>
      </c>
      <c r="E107" s="676"/>
      <c r="F107" s="169"/>
      <c r="G107" s="168"/>
      <c r="H107" s="674"/>
      <c r="I107" s="524"/>
      <c r="J107" s="82"/>
    </row>
    <row r="108" spans="1:10" ht="20.100000000000001" customHeight="1" x14ac:dyDescent="0.2">
      <c r="A108" s="673">
        <f t="shared" si="8"/>
        <v>17</v>
      </c>
      <c r="B108" s="123"/>
      <c r="C108" s="80">
        <f t="shared" si="6"/>
        <v>0</v>
      </c>
      <c r="D108" s="121">
        <f t="shared" si="7"/>
        <v>0</v>
      </c>
      <c r="E108" s="676"/>
      <c r="F108" s="169"/>
      <c r="G108" s="168"/>
      <c r="H108" s="674"/>
      <c r="I108" s="524"/>
      <c r="J108" s="82"/>
    </row>
    <row r="109" spans="1:10" ht="20.100000000000001" customHeight="1" x14ac:dyDescent="0.2">
      <c r="A109" s="673">
        <f t="shared" si="8"/>
        <v>17</v>
      </c>
      <c r="B109" s="123"/>
      <c r="C109" s="80">
        <f t="shared" si="6"/>
        <v>0</v>
      </c>
      <c r="D109" s="121">
        <f t="shared" si="7"/>
        <v>0</v>
      </c>
      <c r="E109" s="676"/>
      <c r="F109" s="169"/>
      <c r="G109" s="168"/>
      <c r="H109" s="674"/>
      <c r="I109" s="524"/>
      <c r="J109" s="82"/>
    </row>
    <row r="110" spans="1:10" ht="20.100000000000001" customHeight="1" x14ac:dyDescent="0.2">
      <c r="A110" s="673">
        <f t="shared" si="8"/>
        <v>17</v>
      </c>
      <c r="B110" s="123"/>
      <c r="C110" s="80">
        <f t="shared" si="6"/>
        <v>0</v>
      </c>
      <c r="D110" s="121">
        <f t="shared" si="7"/>
        <v>0</v>
      </c>
      <c r="E110" s="676"/>
      <c r="F110" s="169"/>
      <c r="G110" s="168"/>
      <c r="H110" s="674"/>
      <c r="I110" s="524"/>
      <c r="J110" s="82"/>
    </row>
    <row r="111" spans="1:10" ht="20.100000000000001" customHeight="1" x14ac:dyDescent="0.2">
      <c r="A111" s="673">
        <f t="shared" si="8"/>
        <v>17</v>
      </c>
      <c r="B111" s="123"/>
      <c r="C111" s="80">
        <f t="shared" si="6"/>
        <v>0</v>
      </c>
      <c r="D111" s="121">
        <f t="shared" si="7"/>
        <v>0</v>
      </c>
      <c r="E111" s="676"/>
      <c r="F111" s="169"/>
      <c r="G111" s="168"/>
      <c r="H111" s="674"/>
      <c r="I111" s="524"/>
      <c r="J111" s="82"/>
    </row>
    <row r="112" spans="1:10" ht="20.100000000000001" customHeight="1" x14ac:dyDescent="0.2">
      <c r="A112" s="673">
        <f t="shared" si="8"/>
        <v>17</v>
      </c>
      <c r="B112" s="123"/>
      <c r="C112" s="80">
        <f t="shared" si="6"/>
        <v>0</v>
      </c>
      <c r="D112" s="121">
        <f t="shared" si="7"/>
        <v>0</v>
      </c>
      <c r="E112" s="676"/>
      <c r="F112" s="169"/>
      <c r="G112" s="168"/>
      <c r="H112" s="674"/>
      <c r="I112" s="524"/>
      <c r="J112" s="82"/>
    </row>
    <row r="113" spans="1:10" ht="20.100000000000001" customHeight="1" x14ac:dyDescent="0.2">
      <c r="A113" s="673">
        <f t="shared" si="8"/>
        <v>17</v>
      </c>
      <c r="B113" s="123"/>
      <c r="C113" s="80">
        <f t="shared" si="6"/>
        <v>0</v>
      </c>
      <c r="D113" s="121">
        <f t="shared" si="7"/>
        <v>0</v>
      </c>
      <c r="E113" s="676"/>
      <c r="F113" s="169"/>
      <c r="G113" s="168"/>
      <c r="H113" s="674"/>
      <c r="I113" s="524"/>
      <c r="J113" s="82"/>
    </row>
    <row r="114" spans="1:10" ht="20.100000000000001" customHeight="1" x14ac:dyDescent="0.2">
      <c r="A114" s="673">
        <f t="shared" si="8"/>
        <v>17</v>
      </c>
      <c r="B114" s="123"/>
      <c r="C114" s="80">
        <f t="shared" si="6"/>
        <v>0</v>
      </c>
      <c r="D114" s="121">
        <f t="shared" si="7"/>
        <v>0</v>
      </c>
      <c r="E114" s="676"/>
      <c r="F114" s="169"/>
      <c r="G114" s="168"/>
      <c r="H114" s="674"/>
      <c r="I114" s="524"/>
      <c r="J114" s="82"/>
    </row>
    <row r="115" spans="1:10" ht="20.100000000000001" customHeight="1" x14ac:dyDescent="0.2">
      <c r="A115" s="673">
        <f t="shared" si="8"/>
        <v>17</v>
      </c>
      <c r="B115" s="123"/>
      <c r="C115" s="80">
        <f t="shared" si="6"/>
        <v>0</v>
      </c>
      <c r="D115" s="121">
        <f t="shared" si="7"/>
        <v>0</v>
      </c>
      <c r="E115" s="676"/>
      <c r="F115" s="169"/>
      <c r="G115" s="168"/>
      <c r="H115" s="674"/>
      <c r="I115" s="524"/>
      <c r="J115" s="82"/>
    </row>
    <row r="116" spans="1:10" ht="20.100000000000001" customHeight="1" x14ac:dyDescent="0.2">
      <c r="A116" s="673">
        <f t="shared" si="8"/>
        <v>17</v>
      </c>
      <c r="B116" s="123"/>
      <c r="C116" s="80">
        <f t="shared" si="6"/>
        <v>0</v>
      </c>
      <c r="D116" s="121">
        <f t="shared" si="7"/>
        <v>0</v>
      </c>
      <c r="E116" s="676"/>
      <c r="F116" s="169"/>
      <c r="G116" s="168"/>
      <c r="H116" s="674"/>
      <c r="I116" s="524"/>
      <c r="J116" s="82"/>
    </row>
    <row r="117" spans="1:10" ht="20.100000000000001" customHeight="1" x14ac:dyDescent="0.2">
      <c r="A117" s="673">
        <f t="shared" si="8"/>
        <v>17</v>
      </c>
      <c r="B117" s="123"/>
      <c r="C117" s="80">
        <f t="shared" si="6"/>
        <v>0</v>
      </c>
      <c r="D117" s="121">
        <f t="shared" si="7"/>
        <v>0</v>
      </c>
      <c r="E117" s="676"/>
      <c r="F117" s="169"/>
      <c r="G117" s="168"/>
      <c r="H117" s="674"/>
      <c r="I117" s="524"/>
      <c r="J117" s="82"/>
    </row>
    <row r="118" spans="1:10" ht="20.100000000000001" customHeight="1" x14ac:dyDescent="0.2">
      <c r="A118" s="673">
        <f t="shared" si="8"/>
        <v>17</v>
      </c>
      <c r="B118" s="123"/>
      <c r="C118" s="80">
        <f t="shared" si="6"/>
        <v>0</v>
      </c>
      <c r="D118" s="121">
        <f t="shared" si="7"/>
        <v>0</v>
      </c>
      <c r="E118" s="676"/>
      <c r="F118" s="169"/>
      <c r="G118" s="168"/>
      <c r="H118" s="674"/>
      <c r="I118" s="524"/>
      <c r="J118" s="82"/>
    </row>
    <row r="119" spans="1:10" ht="20.100000000000001" customHeight="1" x14ac:dyDescent="0.2">
      <c r="A119" s="673">
        <f t="shared" si="8"/>
        <v>17</v>
      </c>
      <c r="B119" s="123"/>
      <c r="C119" s="80">
        <f t="shared" si="6"/>
        <v>0</v>
      </c>
      <c r="D119" s="121">
        <f t="shared" si="7"/>
        <v>0</v>
      </c>
      <c r="E119" s="676"/>
      <c r="F119" s="169"/>
      <c r="G119" s="168"/>
      <c r="H119" s="674"/>
      <c r="I119" s="524"/>
      <c r="J119" s="82"/>
    </row>
    <row r="120" spans="1:10" ht="20.100000000000001" customHeight="1" x14ac:dyDescent="0.2">
      <c r="A120" s="673">
        <f t="shared" si="8"/>
        <v>17</v>
      </c>
      <c r="B120" s="123"/>
      <c r="C120" s="80">
        <f t="shared" si="6"/>
        <v>0</v>
      </c>
      <c r="D120" s="121">
        <f t="shared" si="7"/>
        <v>0</v>
      </c>
      <c r="E120" s="676"/>
      <c r="F120" s="169"/>
      <c r="G120" s="168"/>
      <c r="H120" s="674"/>
      <c r="I120" s="524"/>
      <c r="J120" s="82"/>
    </row>
    <row r="121" spans="1:10" ht="20.100000000000001" customHeight="1" x14ac:dyDescent="0.2">
      <c r="A121" s="673">
        <f t="shared" si="8"/>
        <v>17</v>
      </c>
      <c r="B121" s="123"/>
      <c r="C121" s="80">
        <f t="shared" si="6"/>
        <v>0</v>
      </c>
      <c r="D121" s="121">
        <f t="shared" si="7"/>
        <v>0</v>
      </c>
      <c r="E121" s="676"/>
      <c r="F121" s="169"/>
      <c r="G121" s="168"/>
      <c r="H121" s="674"/>
      <c r="I121" s="524"/>
      <c r="J121" s="82"/>
    </row>
    <row r="122" spans="1:10" ht="20.100000000000001" customHeight="1" x14ac:dyDescent="0.2">
      <c r="A122" s="673">
        <f t="shared" si="8"/>
        <v>17</v>
      </c>
      <c r="B122" s="123"/>
      <c r="C122" s="80">
        <f t="shared" si="6"/>
        <v>0</v>
      </c>
      <c r="D122" s="121">
        <f t="shared" si="7"/>
        <v>0</v>
      </c>
      <c r="E122" s="676"/>
      <c r="F122" s="169"/>
      <c r="G122" s="168"/>
      <c r="H122" s="674"/>
      <c r="I122" s="524"/>
      <c r="J122" s="82"/>
    </row>
    <row r="123" spans="1:10" ht="20.100000000000001" customHeight="1" x14ac:dyDescent="0.2">
      <c r="A123" s="673">
        <f t="shared" si="8"/>
        <v>17</v>
      </c>
      <c r="B123" s="123"/>
      <c r="C123" s="80">
        <f t="shared" si="6"/>
        <v>0</v>
      </c>
      <c r="D123" s="121">
        <f t="shared" si="7"/>
        <v>0</v>
      </c>
      <c r="E123" s="676"/>
      <c r="F123" s="169"/>
      <c r="G123" s="168"/>
      <c r="H123" s="674"/>
      <c r="I123" s="524"/>
      <c r="J123" s="82"/>
    </row>
    <row r="124" spans="1:10" ht="20.100000000000001" customHeight="1" x14ac:dyDescent="0.2">
      <c r="A124" s="673">
        <f t="shared" si="8"/>
        <v>17</v>
      </c>
      <c r="B124" s="123"/>
      <c r="C124" s="80">
        <f t="shared" si="6"/>
        <v>0</v>
      </c>
      <c r="D124" s="121">
        <f t="shared" si="7"/>
        <v>0</v>
      </c>
      <c r="E124" s="676"/>
      <c r="F124" s="169"/>
      <c r="G124" s="168"/>
      <c r="H124" s="674"/>
      <c r="I124" s="524"/>
      <c r="J124" s="82"/>
    </row>
    <row r="125" spans="1:10" ht="20.100000000000001" customHeight="1" x14ac:dyDescent="0.2">
      <c r="A125" s="673">
        <f t="shared" si="8"/>
        <v>17</v>
      </c>
      <c r="B125" s="123"/>
      <c r="C125" s="80">
        <f t="shared" si="6"/>
        <v>0</v>
      </c>
      <c r="D125" s="121">
        <f t="shared" si="7"/>
        <v>0</v>
      </c>
      <c r="E125" s="676"/>
      <c r="F125" s="169"/>
      <c r="G125" s="168"/>
      <c r="H125" s="674"/>
      <c r="I125" s="524"/>
      <c r="J125" s="82"/>
    </row>
    <row r="126" spans="1:10" ht="20.100000000000001" customHeight="1" x14ac:dyDescent="0.2">
      <c r="A126" s="673">
        <f t="shared" si="8"/>
        <v>17</v>
      </c>
      <c r="B126" s="123"/>
      <c r="C126" s="80">
        <f t="shared" si="6"/>
        <v>0</v>
      </c>
      <c r="D126" s="121">
        <f t="shared" si="7"/>
        <v>0</v>
      </c>
      <c r="E126" s="676"/>
      <c r="F126" s="169"/>
      <c r="G126" s="168"/>
      <c r="H126" s="674"/>
      <c r="I126" s="524"/>
      <c r="J126" s="82"/>
    </row>
    <row r="127" spans="1:10" ht="20.100000000000001" customHeight="1" x14ac:dyDescent="0.2">
      <c r="A127" s="673">
        <f t="shared" si="8"/>
        <v>17</v>
      </c>
      <c r="B127" s="123"/>
      <c r="C127" s="80">
        <f t="shared" si="6"/>
        <v>0</v>
      </c>
      <c r="D127" s="121">
        <f t="shared" si="7"/>
        <v>0</v>
      </c>
      <c r="E127" s="676"/>
      <c r="F127" s="169"/>
      <c r="G127" s="168"/>
      <c r="H127" s="674"/>
      <c r="I127" s="524"/>
      <c r="J127" s="82"/>
    </row>
    <row r="128" spans="1:10" ht="20.100000000000001" customHeight="1" x14ac:dyDescent="0.2">
      <c r="A128" s="673">
        <f t="shared" si="8"/>
        <v>17</v>
      </c>
      <c r="B128" s="123"/>
      <c r="C128" s="80">
        <f t="shared" si="6"/>
        <v>0</v>
      </c>
      <c r="D128" s="121">
        <f t="shared" si="7"/>
        <v>0</v>
      </c>
      <c r="E128" s="676"/>
      <c r="F128" s="169"/>
      <c r="G128" s="168"/>
      <c r="H128" s="674"/>
      <c r="I128" s="524"/>
      <c r="J128" s="82"/>
    </row>
    <row r="129" spans="1:10" ht="20.100000000000001" customHeight="1" x14ac:dyDescent="0.2">
      <c r="A129" s="673">
        <f t="shared" si="8"/>
        <v>17</v>
      </c>
      <c r="B129" s="123"/>
      <c r="C129" s="80">
        <f t="shared" ref="C129:C160" si="9">IFERROR(VLOOKUP(J129,T_Código_Items,2,FALSE),G129)</f>
        <v>0</v>
      </c>
      <c r="D129" s="121">
        <f t="shared" ref="D129:D160" si="10">IFERROR(VLOOKUP(J129,T_Código_Items,3,FALSE),H129)</f>
        <v>0</v>
      </c>
      <c r="E129" s="676"/>
      <c r="F129" s="169"/>
      <c r="G129" s="168"/>
      <c r="H129" s="674"/>
      <c r="I129" s="524"/>
      <c r="J129" s="82"/>
    </row>
    <row r="130" spans="1:10" ht="20.100000000000001" customHeight="1" x14ac:dyDescent="0.2">
      <c r="A130" s="673">
        <f t="shared" si="8"/>
        <v>17</v>
      </c>
      <c r="B130" s="123"/>
      <c r="C130" s="80">
        <f t="shared" si="9"/>
        <v>0</v>
      </c>
      <c r="D130" s="121">
        <f t="shared" si="10"/>
        <v>0</v>
      </c>
      <c r="E130" s="676"/>
      <c r="F130" s="169"/>
      <c r="G130" s="168"/>
      <c r="H130" s="674"/>
      <c r="I130" s="524"/>
      <c r="J130" s="82"/>
    </row>
    <row r="131" spans="1:10" ht="20.100000000000001" customHeight="1" x14ac:dyDescent="0.2">
      <c r="A131" s="673">
        <f t="shared" si="8"/>
        <v>17</v>
      </c>
      <c r="B131" s="123"/>
      <c r="C131" s="80">
        <f t="shared" si="9"/>
        <v>0</v>
      </c>
      <c r="D131" s="121">
        <f t="shared" si="10"/>
        <v>0</v>
      </c>
      <c r="E131" s="676"/>
      <c r="F131" s="169"/>
      <c r="G131" s="168"/>
      <c r="H131" s="674"/>
      <c r="I131" s="524"/>
      <c r="J131" s="82"/>
    </row>
    <row r="132" spans="1:10" ht="20.100000000000001" customHeight="1" x14ac:dyDescent="0.2">
      <c r="A132" s="673">
        <f t="shared" si="8"/>
        <v>17</v>
      </c>
      <c r="B132" s="123"/>
      <c r="C132" s="80">
        <f t="shared" si="9"/>
        <v>0</v>
      </c>
      <c r="D132" s="121">
        <f t="shared" si="10"/>
        <v>0</v>
      </c>
      <c r="E132" s="676"/>
      <c r="F132" s="169"/>
      <c r="G132" s="168"/>
      <c r="H132" s="674"/>
      <c r="I132" s="524"/>
      <c r="J132" s="82"/>
    </row>
    <row r="133" spans="1:10" ht="20.100000000000001" customHeight="1" x14ac:dyDescent="0.2">
      <c r="A133" s="673">
        <f t="shared" si="8"/>
        <v>17</v>
      </c>
      <c r="B133" s="123"/>
      <c r="C133" s="80">
        <f t="shared" si="9"/>
        <v>0</v>
      </c>
      <c r="D133" s="121">
        <f t="shared" si="10"/>
        <v>0</v>
      </c>
      <c r="E133" s="676"/>
      <c r="F133" s="169"/>
      <c r="G133" s="168"/>
      <c r="H133" s="674"/>
      <c r="I133" s="524"/>
      <c r="J133" s="82"/>
    </row>
    <row r="134" spans="1:10" ht="20.100000000000001" customHeight="1" x14ac:dyDescent="0.2">
      <c r="A134" s="673">
        <f t="shared" si="8"/>
        <v>17</v>
      </c>
      <c r="B134" s="123"/>
      <c r="C134" s="80">
        <f t="shared" si="9"/>
        <v>0</v>
      </c>
      <c r="D134" s="121">
        <f t="shared" si="10"/>
        <v>0</v>
      </c>
      <c r="E134" s="676"/>
      <c r="F134" s="169"/>
      <c r="G134" s="168"/>
      <c r="H134" s="674"/>
      <c r="I134" s="524"/>
      <c r="J134" s="82"/>
    </row>
    <row r="135" spans="1:10" ht="20.100000000000001" customHeight="1" x14ac:dyDescent="0.2">
      <c r="A135" s="673">
        <f t="shared" si="8"/>
        <v>17</v>
      </c>
      <c r="B135" s="123"/>
      <c r="C135" s="80">
        <f t="shared" si="9"/>
        <v>0</v>
      </c>
      <c r="D135" s="121">
        <f t="shared" si="10"/>
        <v>0</v>
      </c>
      <c r="E135" s="676"/>
      <c r="F135" s="169"/>
      <c r="G135" s="168"/>
      <c r="H135" s="674"/>
      <c r="I135" s="524"/>
      <c r="J135" s="82"/>
    </row>
    <row r="136" spans="1:10" ht="20.100000000000001" customHeight="1" x14ac:dyDescent="0.2">
      <c r="A136" s="673">
        <f t="shared" si="8"/>
        <v>17</v>
      </c>
      <c r="B136" s="123"/>
      <c r="C136" s="80">
        <f t="shared" si="9"/>
        <v>0</v>
      </c>
      <c r="D136" s="121">
        <f t="shared" si="10"/>
        <v>0</v>
      </c>
      <c r="E136" s="676"/>
      <c r="F136" s="169"/>
      <c r="G136" s="168"/>
      <c r="H136" s="674"/>
      <c r="I136" s="524"/>
      <c r="J136" s="82"/>
    </row>
    <row r="137" spans="1:10" ht="20.100000000000001" customHeight="1" x14ac:dyDescent="0.2">
      <c r="A137" s="673">
        <f t="shared" si="8"/>
        <v>17</v>
      </c>
      <c r="B137" s="123"/>
      <c r="C137" s="80">
        <f t="shared" si="9"/>
        <v>0</v>
      </c>
      <c r="D137" s="121">
        <f t="shared" si="10"/>
        <v>0</v>
      </c>
      <c r="E137" s="676"/>
      <c r="F137" s="169"/>
      <c r="G137" s="168"/>
      <c r="H137" s="674"/>
      <c r="I137" s="524"/>
      <c r="J137" s="82"/>
    </row>
    <row r="138" spans="1:10" ht="20.100000000000001" customHeight="1" x14ac:dyDescent="0.2">
      <c r="A138" s="673">
        <f t="shared" si="8"/>
        <v>17</v>
      </c>
      <c r="B138" s="123"/>
      <c r="C138" s="80">
        <f t="shared" si="9"/>
        <v>0</v>
      </c>
      <c r="D138" s="121">
        <f t="shared" si="10"/>
        <v>0</v>
      </c>
      <c r="E138" s="676"/>
      <c r="F138" s="169"/>
      <c r="G138" s="168"/>
      <c r="H138" s="674"/>
      <c r="I138" s="524"/>
      <c r="J138" s="82"/>
    </row>
    <row r="139" spans="1:10" ht="20.100000000000001" customHeight="1" x14ac:dyDescent="0.2">
      <c r="A139" s="673">
        <f t="shared" si="8"/>
        <v>17</v>
      </c>
      <c r="B139" s="123"/>
      <c r="C139" s="80">
        <f t="shared" si="9"/>
        <v>0</v>
      </c>
      <c r="D139" s="121">
        <f t="shared" si="10"/>
        <v>0</v>
      </c>
      <c r="E139" s="676"/>
      <c r="F139" s="169"/>
      <c r="G139" s="168"/>
      <c r="H139" s="674"/>
      <c r="I139" s="524"/>
      <c r="J139" s="82"/>
    </row>
    <row r="140" spans="1:10" ht="20.100000000000001" customHeight="1" x14ac:dyDescent="0.2">
      <c r="A140" s="673">
        <f t="shared" si="8"/>
        <v>17</v>
      </c>
      <c r="B140" s="123"/>
      <c r="C140" s="80">
        <f t="shared" si="9"/>
        <v>0</v>
      </c>
      <c r="D140" s="121">
        <f t="shared" si="10"/>
        <v>0</v>
      </c>
      <c r="E140" s="676"/>
      <c r="F140" s="169"/>
      <c r="G140" s="168"/>
      <c r="H140" s="674"/>
      <c r="I140" s="524"/>
      <c r="J140" s="82"/>
    </row>
    <row r="141" spans="1:10" ht="20.100000000000001" customHeight="1" x14ac:dyDescent="0.2">
      <c r="A141" s="673">
        <f t="shared" si="8"/>
        <v>17</v>
      </c>
      <c r="B141" s="123"/>
      <c r="C141" s="80">
        <f t="shared" si="9"/>
        <v>0</v>
      </c>
      <c r="D141" s="121">
        <f t="shared" si="10"/>
        <v>0</v>
      </c>
      <c r="E141" s="676"/>
      <c r="F141" s="169"/>
      <c r="G141" s="168"/>
      <c r="H141" s="674"/>
      <c r="I141" s="524"/>
      <c r="J141" s="82"/>
    </row>
    <row r="142" spans="1:10" ht="20.100000000000001" customHeight="1" x14ac:dyDescent="0.2">
      <c r="A142" s="673">
        <f t="shared" si="8"/>
        <v>17</v>
      </c>
      <c r="B142" s="123"/>
      <c r="C142" s="80">
        <f t="shared" si="9"/>
        <v>0</v>
      </c>
      <c r="D142" s="121">
        <f t="shared" si="10"/>
        <v>0</v>
      </c>
      <c r="E142" s="676"/>
      <c r="F142" s="169"/>
      <c r="G142" s="168"/>
      <c r="H142" s="674"/>
      <c r="I142" s="524"/>
      <c r="J142" s="82"/>
    </row>
    <row r="143" spans="1:10" ht="20.100000000000001" customHeight="1" x14ac:dyDescent="0.2">
      <c r="A143" s="673">
        <f t="shared" si="8"/>
        <v>17</v>
      </c>
      <c r="B143" s="123"/>
      <c r="C143" s="80">
        <f t="shared" si="9"/>
        <v>0</v>
      </c>
      <c r="D143" s="121">
        <f t="shared" si="10"/>
        <v>0</v>
      </c>
      <c r="E143" s="676"/>
      <c r="F143" s="169"/>
      <c r="G143" s="168"/>
      <c r="H143" s="674"/>
      <c r="I143" s="524"/>
      <c r="J143" s="82"/>
    </row>
    <row r="144" spans="1:10" ht="20.100000000000001" customHeight="1" x14ac:dyDescent="0.2">
      <c r="A144" s="673">
        <f t="shared" si="8"/>
        <v>17</v>
      </c>
      <c r="B144" s="123"/>
      <c r="C144" s="80">
        <f t="shared" si="9"/>
        <v>0</v>
      </c>
      <c r="D144" s="121">
        <f t="shared" si="10"/>
        <v>0</v>
      </c>
      <c r="E144" s="676"/>
      <c r="F144" s="169"/>
      <c r="G144" s="168"/>
      <c r="H144" s="674"/>
      <c r="I144" s="524"/>
      <c r="J144" s="82"/>
    </row>
    <row r="145" spans="1:10" ht="20.100000000000001" customHeight="1" x14ac:dyDescent="0.2">
      <c r="A145" s="673">
        <f t="shared" si="8"/>
        <v>17</v>
      </c>
      <c r="B145" s="123"/>
      <c r="C145" s="80">
        <f t="shared" si="9"/>
        <v>0</v>
      </c>
      <c r="D145" s="121">
        <f t="shared" si="10"/>
        <v>0</v>
      </c>
      <c r="E145" s="676"/>
      <c r="F145" s="169"/>
      <c r="G145" s="168"/>
      <c r="H145" s="674"/>
      <c r="I145" s="524"/>
      <c r="J145" s="82"/>
    </row>
    <row r="146" spans="1:10" ht="20.100000000000001" customHeight="1" x14ac:dyDescent="0.2">
      <c r="A146" s="673">
        <f t="shared" si="8"/>
        <v>17</v>
      </c>
      <c r="B146" s="123"/>
      <c r="C146" s="80">
        <f t="shared" si="9"/>
        <v>0</v>
      </c>
      <c r="D146" s="121">
        <f t="shared" si="10"/>
        <v>0</v>
      </c>
      <c r="E146" s="676"/>
      <c r="F146" s="169"/>
      <c r="G146" s="168"/>
      <c r="H146" s="674"/>
      <c r="I146" s="524"/>
      <c r="J146" s="82"/>
    </row>
    <row r="147" spans="1:10" ht="20.100000000000001" customHeight="1" x14ac:dyDescent="0.2">
      <c r="A147" s="673">
        <f t="shared" si="8"/>
        <v>17</v>
      </c>
      <c r="B147" s="123"/>
      <c r="C147" s="80">
        <f t="shared" si="9"/>
        <v>0</v>
      </c>
      <c r="D147" s="121">
        <f t="shared" si="10"/>
        <v>0</v>
      </c>
      <c r="E147" s="676"/>
      <c r="F147" s="169"/>
      <c r="G147" s="168"/>
      <c r="H147" s="674"/>
      <c r="I147" s="524"/>
      <c r="J147" s="82"/>
    </row>
    <row r="148" spans="1:10" ht="20.100000000000001" customHeight="1" x14ac:dyDescent="0.2">
      <c r="A148" s="673">
        <f t="shared" si="8"/>
        <v>17</v>
      </c>
      <c r="B148" s="123"/>
      <c r="C148" s="80">
        <f t="shared" si="9"/>
        <v>0</v>
      </c>
      <c r="D148" s="121">
        <f t="shared" si="10"/>
        <v>0</v>
      </c>
      <c r="E148" s="676"/>
      <c r="F148" s="169"/>
      <c r="G148" s="168"/>
      <c r="H148" s="674"/>
      <c r="I148" s="524"/>
      <c r="J148" s="82"/>
    </row>
    <row r="149" spans="1:10" ht="20.100000000000001" customHeight="1" x14ac:dyDescent="0.2">
      <c r="A149" s="673">
        <f t="shared" si="8"/>
        <v>17</v>
      </c>
      <c r="B149" s="123"/>
      <c r="C149" s="80">
        <f t="shared" si="9"/>
        <v>0</v>
      </c>
      <c r="D149" s="121">
        <f t="shared" si="10"/>
        <v>0</v>
      </c>
      <c r="E149" s="676"/>
      <c r="F149" s="169"/>
      <c r="G149" s="168"/>
      <c r="H149" s="674"/>
      <c r="I149" s="524"/>
      <c r="J149" s="82"/>
    </row>
    <row r="150" spans="1:10" ht="20.100000000000001" customHeight="1" x14ac:dyDescent="0.2">
      <c r="A150" s="673">
        <f t="shared" si="8"/>
        <v>17</v>
      </c>
      <c r="B150" s="123"/>
      <c r="C150" s="80">
        <f t="shared" si="9"/>
        <v>0</v>
      </c>
      <c r="D150" s="121">
        <f t="shared" si="10"/>
        <v>0</v>
      </c>
      <c r="E150" s="676"/>
      <c r="F150" s="169"/>
      <c r="G150" s="168"/>
      <c r="H150" s="674"/>
      <c r="I150" s="524"/>
      <c r="J150" s="82"/>
    </row>
    <row r="151" spans="1:10" ht="20.100000000000001" customHeight="1" x14ac:dyDescent="0.2">
      <c r="A151" s="673">
        <f t="shared" si="8"/>
        <v>17</v>
      </c>
      <c r="B151" s="123"/>
      <c r="C151" s="80">
        <f t="shared" si="9"/>
        <v>0</v>
      </c>
      <c r="D151" s="121">
        <f t="shared" si="10"/>
        <v>0</v>
      </c>
      <c r="E151" s="676"/>
      <c r="F151" s="169"/>
      <c r="G151" s="168"/>
      <c r="H151" s="674"/>
      <c r="I151" s="524"/>
      <c r="J151" s="82"/>
    </row>
    <row r="152" spans="1:10" ht="20.100000000000001" customHeight="1" x14ac:dyDescent="0.2">
      <c r="A152" s="673">
        <f t="shared" si="8"/>
        <v>17</v>
      </c>
      <c r="B152" s="123"/>
      <c r="C152" s="80">
        <f t="shared" si="9"/>
        <v>0</v>
      </c>
      <c r="D152" s="121">
        <f t="shared" si="10"/>
        <v>0</v>
      </c>
      <c r="E152" s="676"/>
      <c r="F152" s="169"/>
      <c r="G152" s="168"/>
      <c r="H152" s="674"/>
      <c r="I152" s="524"/>
      <c r="J152" s="82"/>
    </row>
    <row r="153" spans="1:10" ht="20.100000000000001" customHeight="1" x14ac:dyDescent="0.2">
      <c r="A153" s="673">
        <f t="shared" si="8"/>
        <v>17</v>
      </c>
      <c r="B153" s="123"/>
      <c r="C153" s="80">
        <f t="shared" si="9"/>
        <v>0</v>
      </c>
      <c r="D153" s="121">
        <f t="shared" si="10"/>
        <v>0</v>
      </c>
      <c r="E153" s="676"/>
      <c r="F153" s="169"/>
      <c r="G153" s="168"/>
      <c r="H153" s="674"/>
      <c r="I153" s="524"/>
      <c r="J153" s="82"/>
    </row>
    <row r="154" spans="1:10" ht="20.100000000000001" customHeight="1" x14ac:dyDescent="0.2">
      <c r="A154" s="673">
        <f t="shared" si="8"/>
        <v>17</v>
      </c>
      <c r="B154" s="123"/>
      <c r="C154" s="80">
        <f t="shared" si="9"/>
        <v>0</v>
      </c>
      <c r="D154" s="121">
        <f t="shared" si="10"/>
        <v>0</v>
      </c>
      <c r="E154" s="676"/>
      <c r="F154" s="169"/>
      <c r="G154" s="168"/>
      <c r="H154" s="674"/>
      <c r="I154" s="524"/>
      <c r="J154" s="82"/>
    </row>
    <row r="155" spans="1:10" ht="20.100000000000001" customHeight="1" x14ac:dyDescent="0.2">
      <c r="A155" s="673">
        <f t="shared" si="8"/>
        <v>17</v>
      </c>
      <c r="B155" s="123"/>
      <c r="C155" s="80">
        <f t="shared" si="9"/>
        <v>0</v>
      </c>
      <c r="D155" s="121">
        <f t="shared" si="10"/>
        <v>0</v>
      </c>
      <c r="E155" s="676"/>
      <c r="F155" s="169"/>
      <c r="G155" s="168"/>
      <c r="H155" s="674"/>
      <c r="I155" s="524"/>
      <c r="J155" s="82"/>
    </row>
    <row r="156" spans="1:10" ht="20.100000000000001" customHeight="1" x14ac:dyDescent="0.2">
      <c r="A156" s="673">
        <f t="shared" si="8"/>
        <v>17</v>
      </c>
      <c r="B156" s="123"/>
      <c r="C156" s="80">
        <f t="shared" si="9"/>
        <v>0</v>
      </c>
      <c r="D156" s="121">
        <f t="shared" si="10"/>
        <v>0</v>
      </c>
      <c r="E156" s="676"/>
      <c r="F156" s="169"/>
      <c r="G156" s="168"/>
      <c r="H156" s="674"/>
      <c r="I156" s="524"/>
      <c r="J156" s="82"/>
    </row>
    <row r="157" spans="1:10" ht="20.100000000000001" customHeight="1" x14ac:dyDescent="0.2">
      <c r="A157" s="673">
        <f t="shared" si="8"/>
        <v>17</v>
      </c>
      <c r="B157" s="123"/>
      <c r="C157" s="80">
        <f t="shared" si="9"/>
        <v>0</v>
      </c>
      <c r="D157" s="121">
        <f t="shared" si="10"/>
        <v>0</v>
      </c>
      <c r="E157" s="676"/>
      <c r="F157" s="169"/>
      <c r="G157" s="168"/>
      <c r="H157" s="674"/>
      <c r="I157" s="524"/>
      <c r="J157" s="82"/>
    </row>
    <row r="158" spans="1:10" ht="20.100000000000001" customHeight="1" x14ac:dyDescent="0.2">
      <c r="A158" s="673">
        <f t="shared" si="8"/>
        <v>17</v>
      </c>
      <c r="B158" s="123"/>
      <c r="C158" s="80">
        <f t="shared" si="9"/>
        <v>0</v>
      </c>
      <c r="D158" s="121">
        <f t="shared" si="10"/>
        <v>0</v>
      </c>
      <c r="E158" s="676"/>
      <c r="F158" s="169"/>
      <c r="G158" s="168"/>
      <c r="H158" s="674"/>
      <c r="I158" s="524"/>
      <c r="J158" s="82"/>
    </row>
    <row r="159" spans="1:10" ht="20.100000000000001" customHeight="1" x14ac:dyDescent="0.2">
      <c r="A159" s="673">
        <f t="shared" si="8"/>
        <v>17</v>
      </c>
      <c r="B159" s="123"/>
      <c r="C159" s="80">
        <f t="shared" si="9"/>
        <v>0</v>
      </c>
      <c r="D159" s="121">
        <f t="shared" si="10"/>
        <v>0</v>
      </c>
      <c r="E159" s="676"/>
      <c r="F159" s="169"/>
      <c r="G159" s="168"/>
      <c r="H159" s="674"/>
      <c r="I159" s="524"/>
      <c r="J159" s="82"/>
    </row>
    <row r="160" spans="1:10" ht="20.100000000000001" customHeight="1" x14ac:dyDescent="0.2">
      <c r="A160" s="673">
        <f t="shared" si="8"/>
        <v>17</v>
      </c>
      <c r="B160" s="123"/>
      <c r="C160" s="80">
        <f t="shared" si="9"/>
        <v>0</v>
      </c>
      <c r="D160" s="121">
        <f t="shared" si="10"/>
        <v>0</v>
      </c>
      <c r="E160" s="676"/>
      <c r="F160" s="169"/>
      <c r="G160" s="168"/>
      <c r="H160" s="674"/>
      <c r="I160" s="524"/>
      <c r="J160" s="82"/>
    </row>
    <row r="161" spans="1:10" ht="20.100000000000001" customHeight="1" x14ac:dyDescent="0.2">
      <c r="A161" s="673">
        <f t="shared" si="8"/>
        <v>17</v>
      </c>
      <c r="B161" s="123"/>
      <c r="C161" s="80">
        <f t="shared" ref="C161:C183" si="11">IFERROR(VLOOKUP(J161,T_Código_Items,2,FALSE),G161)</f>
        <v>0</v>
      </c>
      <c r="D161" s="121">
        <f t="shared" ref="D161:D183" si="12">IFERROR(VLOOKUP(J161,T_Código_Items,3,FALSE),H161)</f>
        <v>0</v>
      </c>
      <c r="E161" s="676"/>
      <c r="F161" s="169"/>
      <c r="G161" s="168"/>
      <c r="H161" s="674"/>
      <c r="I161" s="524"/>
      <c r="J161" s="82"/>
    </row>
    <row r="162" spans="1:10" ht="20.100000000000001" customHeight="1" x14ac:dyDescent="0.2">
      <c r="A162" s="673">
        <f t="shared" si="8"/>
        <v>17</v>
      </c>
      <c r="B162" s="123"/>
      <c r="C162" s="80">
        <f t="shared" si="11"/>
        <v>0</v>
      </c>
      <c r="D162" s="121">
        <f t="shared" si="12"/>
        <v>0</v>
      </c>
      <c r="E162" s="676"/>
      <c r="F162" s="169"/>
      <c r="G162" s="168"/>
      <c r="H162" s="674"/>
      <c r="I162" s="524"/>
      <c r="J162" s="82"/>
    </row>
    <row r="163" spans="1:10" ht="20.100000000000001" customHeight="1" x14ac:dyDescent="0.2">
      <c r="A163" s="673">
        <f t="shared" ref="A163:A183" si="13">IF(D163=0,A162,A162+1)</f>
        <v>17</v>
      </c>
      <c r="B163" s="123"/>
      <c r="C163" s="80">
        <f t="shared" si="11"/>
        <v>0</v>
      </c>
      <c r="D163" s="121">
        <f t="shared" si="12"/>
        <v>0</v>
      </c>
      <c r="E163" s="676"/>
      <c r="F163" s="169"/>
      <c r="G163" s="168"/>
      <c r="H163" s="674"/>
      <c r="I163" s="524"/>
      <c r="J163" s="82"/>
    </row>
    <row r="164" spans="1:10" ht="20.100000000000001" customHeight="1" x14ac:dyDescent="0.2">
      <c r="A164" s="673">
        <f t="shared" si="13"/>
        <v>17</v>
      </c>
      <c r="B164" s="123"/>
      <c r="C164" s="80">
        <f t="shared" si="11"/>
        <v>0</v>
      </c>
      <c r="D164" s="121">
        <f t="shared" si="12"/>
        <v>0</v>
      </c>
      <c r="E164" s="676"/>
      <c r="F164" s="169"/>
      <c r="G164" s="168"/>
      <c r="H164" s="674"/>
      <c r="I164" s="524"/>
      <c r="J164" s="82"/>
    </row>
    <row r="165" spans="1:10" ht="20.100000000000001" customHeight="1" x14ac:dyDescent="0.2">
      <c r="A165" s="673">
        <f t="shared" si="13"/>
        <v>17</v>
      </c>
      <c r="B165" s="123"/>
      <c r="C165" s="80">
        <f t="shared" si="11"/>
        <v>0</v>
      </c>
      <c r="D165" s="121">
        <f t="shared" si="12"/>
        <v>0</v>
      </c>
      <c r="E165" s="676"/>
      <c r="F165" s="169"/>
      <c r="G165" s="168"/>
      <c r="H165" s="674"/>
      <c r="I165" s="524"/>
      <c r="J165" s="82"/>
    </row>
    <row r="166" spans="1:10" ht="20.100000000000001" customHeight="1" x14ac:dyDescent="0.2">
      <c r="A166" s="673">
        <f t="shared" si="13"/>
        <v>17</v>
      </c>
      <c r="B166" s="123"/>
      <c r="C166" s="80">
        <f t="shared" si="11"/>
        <v>0</v>
      </c>
      <c r="D166" s="121">
        <f t="shared" si="12"/>
        <v>0</v>
      </c>
      <c r="E166" s="676"/>
      <c r="F166" s="169"/>
      <c r="G166" s="168"/>
      <c r="H166" s="674"/>
      <c r="I166" s="524"/>
      <c r="J166" s="82"/>
    </row>
    <row r="167" spans="1:10" ht="20.100000000000001" customHeight="1" x14ac:dyDescent="0.2">
      <c r="A167" s="673">
        <f t="shared" si="13"/>
        <v>17</v>
      </c>
      <c r="B167" s="123"/>
      <c r="C167" s="80">
        <f t="shared" si="11"/>
        <v>0</v>
      </c>
      <c r="D167" s="121">
        <f t="shared" si="12"/>
        <v>0</v>
      </c>
      <c r="E167" s="676"/>
      <c r="F167" s="169"/>
      <c r="G167" s="168"/>
      <c r="H167" s="674"/>
      <c r="I167" s="524"/>
      <c r="J167" s="82"/>
    </row>
    <row r="168" spans="1:10" ht="20.100000000000001" customHeight="1" x14ac:dyDescent="0.2">
      <c r="A168" s="673">
        <f t="shared" si="13"/>
        <v>17</v>
      </c>
      <c r="B168" s="123"/>
      <c r="C168" s="80">
        <f t="shared" si="11"/>
        <v>0</v>
      </c>
      <c r="D168" s="121">
        <f t="shared" si="12"/>
        <v>0</v>
      </c>
      <c r="E168" s="676"/>
      <c r="F168" s="169"/>
      <c r="G168" s="168"/>
      <c r="H168" s="674"/>
      <c r="I168" s="524"/>
      <c r="J168" s="82"/>
    </row>
    <row r="169" spans="1:10" ht="20.100000000000001" customHeight="1" x14ac:dyDescent="0.2">
      <c r="A169" s="673">
        <f t="shared" si="13"/>
        <v>17</v>
      </c>
      <c r="B169" s="123"/>
      <c r="C169" s="80">
        <f t="shared" si="11"/>
        <v>0</v>
      </c>
      <c r="D169" s="121">
        <f t="shared" si="12"/>
        <v>0</v>
      </c>
      <c r="E169" s="676"/>
      <c r="F169" s="169"/>
      <c r="G169" s="168"/>
      <c r="H169" s="674"/>
      <c r="I169" s="524"/>
      <c r="J169" s="82"/>
    </row>
    <row r="170" spans="1:10" ht="20.100000000000001" customHeight="1" x14ac:dyDescent="0.2">
      <c r="A170" s="673">
        <f t="shared" si="13"/>
        <v>17</v>
      </c>
      <c r="B170" s="123"/>
      <c r="C170" s="80">
        <f t="shared" si="11"/>
        <v>0</v>
      </c>
      <c r="D170" s="121">
        <f t="shared" si="12"/>
        <v>0</v>
      </c>
      <c r="E170" s="676"/>
      <c r="F170" s="169"/>
      <c r="G170" s="168"/>
      <c r="H170" s="674"/>
      <c r="I170" s="524"/>
      <c r="J170" s="82"/>
    </row>
    <row r="171" spans="1:10" ht="20.100000000000001" customHeight="1" x14ac:dyDescent="0.2">
      <c r="A171" s="673">
        <f t="shared" si="13"/>
        <v>17</v>
      </c>
      <c r="B171" s="123"/>
      <c r="C171" s="80">
        <f t="shared" si="11"/>
        <v>0</v>
      </c>
      <c r="D171" s="121">
        <f t="shared" si="12"/>
        <v>0</v>
      </c>
      <c r="E171" s="676"/>
      <c r="F171" s="169"/>
      <c r="G171" s="168"/>
      <c r="H171" s="674"/>
      <c r="I171" s="524"/>
      <c r="J171" s="82"/>
    </row>
    <row r="172" spans="1:10" ht="20.100000000000001" customHeight="1" x14ac:dyDescent="0.2">
      <c r="A172" s="673">
        <f t="shared" si="13"/>
        <v>17</v>
      </c>
      <c r="B172" s="123"/>
      <c r="C172" s="80">
        <f t="shared" si="11"/>
        <v>0</v>
      </c>
      <c r="D172" s="121">
        <f t="shared" si="12"/>
        <v>0</v>
      </c>
      <c r="E172" s="676"/>
      <c r="F172" s="169"/>
      <c r="G172" s="168"/>
      <c r="H172" s="674"/>
      <c r="I172" s="524"/>
      <c r="J172" s="82"/>
    </row>
    <row r="173" spans="1:10" ht="20.100000000000001" customHeight="1" x14ac:dyDescent="0.2">
      <c r="A173" s="673">
        <f t="shared" si="13"/>
        <v>17</v>
      </c>
      <c r="B173" s="123"/>
      <c r="C173" s="80">
        <f t="shared" si="11"/>
        <v>0</v>
      </c>
      <c r="D173" s="121">
        <f t="shared" si="12"/>
        <v>0</v>
      </c>
      <c r="E173" s="676"/>
      <c r="F173" s="169"/>
      <c r="G173" s="168"/>
      <c r="H173" s="674"/>
      <c r="I173" s="524"/>
      <c r="J173" s="82"/>
    </row>
    <row r="174" spans="1:10" ht="20.100000000000001" customHeight="1" x14ac:dyDescent="0.2">
      <c r="A174" s="673">
        <f t="shared" si="13"/>
        <v>17</v>
      </c>
      <c r="B174" s="123"/>
      <c r="C174" s="80">
        <f t="shared" si="11"/>
        <v>0</v>
      </c>
      <c r="D174" s="121">
        <f t="shared" si="12"/>
        <v>0</v>
      </c>
      <c r="E174" s="676"/>
      <c r="F174" s="169"/>
      <c r="G174" s="168"/>
      <c r="H174" s="674"/>
      <c r="I174" s="524"/>
      <c r="J174" s="82"/>
    </row>
    <row r="175" spans="1:10" ht="20.100000000000001" customHeight="1" x14ac:dyDescent="0.2">
      <c r="A175" s="673">
        <f t="shared" si="13"/>
        <v>17</v>
      </c>
      <c r="B175" s="123"/>
      <c r="C175" s="80">
        <f t="shared" si="11"/>
        <v>0</v>
      </c>
      <c r="D175" s="121">
        <f t="shared" si="12"/>
        <v>0</v>
      </c>
      <c r="E175" s="676"/>
      <c r="F175" s="169"/>
      <c r="G175" s="168"/>
      <c r="H175" s="674"/>
      <c r="I175" s="524"/>
      <c r="J175" s="82"/>
    </row>
    <row r="176" spans="1:10" ht="20.100000000000001" customHeight="1" x14ac:dyDescent="0.2">
      <c r="A176" s="673">
        <f t="shared" si="13"/>
        <v>17</v>
      </c>
      <c r="B176" s="123"/>
      <c r="C176" s="80">
        <f t="shared" si="11"/>
        <v>0</v>
      </c>
      <c r="D176" s="121">
        <f t="shared" si="12"/>
        <v>0</v>
      </c>
      <c r="E176" s="676"/>
      <c r="F176" s="169"/>
      <c r="G176" s="168"/>
      <c r="H176" s="674"/>
      <c r="I176" s="524"/>
      <c r="J176" s="82"/>
    </row>
    <row r="177" spans="1:10" ht="20.100000000000001" customHeight="1" x14ac:dyDescent="0.2">
      <c r="A177" s="673">
        <f t="shared" si="13"/>
        <v>17</v>
      </c>
      <c r="B177" s="123"/>
      <c r="C177" s="80">
        <f t="shared" si="11"/>
        <v>0</v>
      </c>
      <c r="D177" s="121">
        <f t="shared" si="12"/>
        <v>0</v>
      </c>
      <c r="E177" s="676"/>
      <c r="F177" s="169"/>
      <c r="G177" s="168"/>
      <c r="H177" s="674"/>
      <c r="I177" s="524"/>
      <c r="J177" s="82"/>
    </row>
    <row r="178" spans="1:10" ht="20.100000000000001" customHeight="1" x14ac:dyDescent="0.2">
      <c r="A178" s="673">
        <f t="shared" si="13"/>
        <v>17</v>
      </c>
      <c r="B178" s="123"/>
      <c r="C178" s="80">
        <f t="shared" si="11"/>
        <v>0</v>
      </c>
      <c r="D178" s="121">
        <f t="shared" si="12"/>
        <v>0</v>
      </c>
      <c r="E178" s="676"/>
      <c r="F178" s="169"/>
      <c r="G178" s="168"/>
      <c r="H178" s="674"/>
      <c r="I178" s="524"/>
      <c r="J178" s="82"/>
    </row>
    <row r="179" spans="1:10" ht="20.100000000000001" customHeight="1" x14ac:dyDescent="0.2">
      <c r="A179" s="673">
        <f t="shared" si="13"/>
        <v>17</v>
      </c>
      <c r="B179" s="123"/>
      <c r="C179" s="80">
        <f t="shared" si="11"/>
        <v>0</v>
      </c>
      <c r="D179" s="121">
        <f t="shared" si="12"/>
        <v>0</v>
      </c>
      <c r="E179" s="676"/>
      <c r="F179" s="169"/>
      <c r="G179" s="168"/>
      <c r="H179" s="674"/>
      <c r="I179" s="524"/>
      <c r="J179" s="82"/>
    </row>
    <row r="180" spans="1:10" ht="20.100000000000001" customHeight="1" x14ac:dyDescent="0.2">
      <c r="A180" s="673">
        <f t="shared" si="13"/>
        <v>17</v>
      </c>
      <c r="B180" s="123"/>
      <c r="C180" s="80">
        <f t="shared" si="11"/>
        <v>0</v>
      </c>
      <c r="D180" s="121">
        <f t="shared" si="12"/>
        <v>0</v>
      </c>
      <c r="E180" s="676"/>
      <c r="F180" s="169"/>
      <c r="G180" s="168"/>
      <c r="H180" s="674"/>
      <c r="I180" s="524"/>
      <c r="J180" s="82"/>
    </row>
    <row r="181" spans="1:10" ht="20.100000000000001" customHeight="1" x14ac:dyDescent="0.2">
      <c r="A181" s="673">
        <f t="shared" si="13"/>
        <v>17</v>
      </c>
      <c r="B181" s="123"/>
      <c r="C181" s="80">
        <f t="shared" si="11"/>
        <v>0</v>
      </c>
      <c r="D181" s="121">
        <f t="shared" si="12"/>
        <v>0</v>
      </c>
      <c r="E181" s="676"/>
      <c r="F181" s="169"/>
      <c r="G181" s="168"/>
      <c r="H181" s="674"/>
      <c r="I181" s="524"/>
      <c r="J181" s="82"/>
    </row>
    <row r="182" spans="1:10" ht="20.100000000000001" customHeight="1" x14ac:dyDescent="0.2">
      <c r="A182" s="673">
        <f t="shared" si="13"/>
        <v>17</v>
      </c>
      <c r="B182" s="123"/>
      <c r="C182" s="80">
        <f t="shared" si="11"/>
        <v>0</v>
      </c>
      <c r="D182" s="121">
        <f t="shared" si="12"/>
        <v>0</v>
      </c>
      <c r="E182" s="676"/>
      <c r="F182" s="169"/>
      <c r="G182" s="168"/>
      <c r="H182" s="674"/>
      <c r="I182" s="524"/>
      <c r="J182" s="82"/>
    </row>
    <row r="183" spans="1:10" ht="20.100000000000001" customHeight="1" x14ac:dyDescent="0.2">
      <c r="A183" s="673">
        <f t="shared" si="13"/>
        <v>17</v>
      </c>
      <c r="B183" s="123"/>
      <c r="C183" s="80">
        <f t="shared" si="11"/>
        <v>0</v>
      </c>
      <c r="D183" s="121">
        <f t="shared" si="12"/>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9" t="s">
        <v>1070</v>
      </c>
      <c r="L32" s="879"/>
      <c r="M32" s="879"/>
      <c r="N32" s="879"/>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0" t="s">
        <v>1093</v>
      </c>
      <c r="L45" s="880"/>
      <c r="M45" s="880"/>
      <c r="N45" s="880"/>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0" t="s">
        <v>1093</v>
      </c>
      <c r="L55" s="880"/>
      <c r="M55" s="880"/>
      <c r="N55" s="880"/>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1" t="s">
        <v>1129</v>
      </c>
      <c r="L63" s="881"/>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1" t="s">
        <v>1132</v>
      </c>
      <c r="L64" s="881"/>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7" t="str">
        <f>Obra</f>
        <v>CONCRETO ASFALTICO EN CALIENTE, PARA CONSERVACION Y MEJORAMIENTO  DE LA RED VIAL PROVINCIAL (13 ETAPA)</v>
      </c>
      <c r="B1" s="777"/>
      <c r="C1" s="777"/>
      <c r="D1" s="777"/>
      <c r="E1" s="777"/>
      <c r="F1" s="777"/>
      <c r="G1" s="777"/>
    </row>
    <row r="2" spans="1:9" ht="15" customHeight="1" x14ac:dyDescent="0.2">
      <c r="A2" s="780" t="str">
        <f>IF(Tramo=0,"","TRAMO: "&amp;Tramo)</f>
        <v/>
      </c>
      <c r="B2" s="780"/>
      <c r="C2" s="780"/>
      <c r="D2" s="780"/>
      <c r="E2" s="780"/>
      <c r="F2" s="780"/>
      <c r="G2" s="780"/>
    </row>
    <row r="3" spans="1:9" ht="15" customHeight="1" x14ac:dyDescent="0.2">
      <c r="A3" s="780" t="str">
        <f>IF(Sección_I=0,"","SECCIÓN I: "&amp;Sección_I)</f>
        <v/>
      </c>
      <c r="B3" s="780"/>
      <c r="C3" s="780"/>
      <c r="D3" s="780"/>
      <c r="E3" s="780"/>
      <c r="F3" s="780"/>
      <c r="G3" s="780"/>
    </row>
    <row r="4" spans="1:9" ht="15" customHeight="1" x14ac:dyDescent="0.2">
      <c r="A4" s="780" t="str">
        <f>IF(Sección_II=0,"","SECCIÓN II: "&amp;Sección_II)</f>
        <v/>
      </c>
      <c r="B4" s="780"/>
      <c r="C4" s="780"/>
      <c r="D4" s="780"/>
      <c r="E4" s="780"/>
      <c r="F4" s="780"/>
      <c r="G4" s="780"/>
    </row>
    <row r="5" spans="1:9" ht="15" customHeight="1" x14ac:dyDescent="0.2">
      <c r="A5" s="780" t="str">
        <f>IF(Sección_III=0,"","SECCIÓN III: "&amp;Sección_III)</f>
        <v/>
      </c>
      <c r="B5" s="780"/>
      <c r="C5" s="780"/>
      <c r="D5" s="780"/>
      <c r="E5" s="780"/>
      <c r="F5" s="780"/>
      <c r="G5" s="780"/>
    </row>
    <row r="6" spans="1:9" ht="15" customHeight="1" x14ac:dyDescent="0.2">
      <c r="A6" s="780" t="str">
        <f>IF(Ubicación=0,"","DEPARTAMENTO: "&amp;Ubicación)</f>
        <v>DEPARTAMENTO: DEPARTAMENTOS VARIOS</v>
      </c>
      <c r="B6" s="780"/>
      <c r="C6" s="780"/>
      <c r="D6" s="780"/>
      <c r="E6" s="780"/>
      <c r="F6" s="780"/>
      <c r="G6" s="780"/>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3"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3"/>
      <c r="D11" s="783"/>
      <c r="E11" s="783"/>
      <c r="F11" s="783"/>
      <c r="G11" s="783"/>
    </row>
    <row r="12" spans="1:9" s="6" customFormat="1" ht="19.5" customHeight="1" x14ac:dyDescent="0.2">
      <c r="A12" s="13"/>
      <c r="B12" s="14"/>
      <c r="I12" s="513" t="s">
        <v>993</v>
      </c>
    </row>
    <row r="13" spans="1:9" ht="20.100000000000001" customHeight="1" x14ac:dyDescent="0.2">
      <c r="A13" s="778" t="s">
        <v>894</v>
      </c>
      <c r="B13" s="779" t="s">
        <v>0</v>
      </c>
      <c r="C13" s="778" t="s">
        <v>1</v>
      </c>
      <c r="D13" s="778" t="s">
        <v>2</v>
      </c>
      <c r="E13" s="779" t="s">
        <v>987</v>
      </c>
      <c r="F13" s="779"/>
      <c r="G13" s="778"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8"/>
      <c r="B14" s="779"/>
      <c r="C14" s="778"/>
      <c r="D14" s="778"/>
      <c r="E14" s="509" t="s">
        <v>988</v>
      </c>
      <c r="F14" s="509" t="s">
        <v>989</v>
      </c>
      <c r="G14" s="778"/>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180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REACONDICIONAMIENTO Y PERFILADO DE BASE ESTABILIZADA GRANULAR EXISTENTE</v>
      </c>
      <c r="C17" s="184" t="str">
        <f t="shared" ref="C17:C75" ca="1" si="6">IFERROR(VLOOKUP(A17,T_Computo_Presupuesto,4,FALSE),"")</f>
        <v>m2</v>
      </c>
      <c r="D17" s="473">
        <f t="shared" ref="D17:D75" ca="1" si="7">IFERROR(VLOOKUP(A17,T_Computo_Presupuesto,5,FALSE),"")</f>
        <v>1815</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MATERIAL BITUMINOSO PARA RIEGO DE LIGA</v>
      </c>
      <c r="C18" s="184" t="str">
        <f t="shared" ca="1" si="6"/>
        <v>m2</v>
      </c>
      <c r="D18" s="473">
        <f t="shared" ca="1" si="7"/>
        <v>87600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CARPETA CON MEZCLA BITUMINOSA EN CALIENTE</v>
      </c>
      <c r="C19" s="184" t="str">
        <f t="shared" ca="1" si="6"/>
        <v>tn</v>
      </c>
      <c r="D19" s="473">
        <f t="shared" ca="1" si="7"/>
        <v>10500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TRANSPORTE A OBRA DE MEZCLA BITUMINOSA EN CALIENTE</v>
      </c>
      <c r="C20" s="184" t="str">
        <f t="shared" ca="1" si="6"/>
        <v>tnKm</v>
      </c>
      <c r="D20" s="473">
        <f t="shared" ca="1" si="7"/>
        <v>263000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ENRIPIADOS PARA CONSTRUCCIÓN DE BANQUINAS</v>
      </c>
      <c r="C21" s="184" t="str">
        <f t="shared" ca="1" si="6"/>
        <v>m3</v>
      </c>
      <c r="D21" s="473">
        <f t="shared" ca="1" si="7"/>
        <v>1990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EXCAVACIÓN PARA FUNDACIONES DE OBRAS DE ARTE</v>
      </c>
      <c r="C22" s="184" t="str">
        <f t="shared" ca="1" si="6"/>
        <v>m3</v>
      </c>
      <c r="D22" s="473">
        <f t="shared" ca="1" si="7"/>
        <v>8</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HORMIGON DE CEMENTO PORTLAND H-17</v>
      </c>
      <c r="C23" s="184" t="str">
        <f t="shared" ca="1" si="6"/>
        <v>m3</v>
      </c>
      <c r="D23" s="473">
        <f t="shared" ca="1" si="7"/>
        <v>1.65</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HORMIGON DE CEMENTO PORTLAND H-13</v>
      </c>
      <c r="C24" s="184" t="str">
        <f t="shared" ca="1" si="6"/>
        <v>m3</v>
      </c>
      <c r="D24" s="473">
        <f t="shared" ca="1" si="7"/>
        <v>3.84</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ACERO ESPECIAL EN BARRAS COLOCADO</v>
      </c>
      <c r="C25" s="184" t="str">
        <f t="shared" ca="1" si="6"/>
        <v>tn</v>
      </c>
      <c r="D25" s="473">
        <f t="shared" ca="1" si="7"/>
        <v>0.1</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MODIFICACION DE COTAS DE VALVULAS ESCLUSAS, HIDRANTES, DESAGÜES Y BOCAS DE REGISTRO DE O.S.S.E</v>
      </c>
      <c r="C26" s="184" t="str">
        <f t="shared" ca="1" si="6"/>
        <v>n°</v>
      </c>
      <c r="D26" s="473">
        <f t="shared" ca="1" si="7"/>
        <v>10</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v>
      </c>
      <c r="C27" s="184" t="str">
        <f t="shared" ca="1" si="6"/>
        <v>m2</v>
      </c>
      <c r="D27" s="473">
        <f t="shared" ca="1" si="7"/>
        <v>9.5</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DEMARCACIÓN HORIZONTAL</v>
      </c>
      <c r="C28" s="184" t="str">
        <f t="shared" ca="1" si="6"/>
        <v>m2</v>
      </c>
      <c r="D28" s="473">
        <f t="shared" ca="1" si="7"/>
        <v>3500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CUMPLIMIENTO DE MANEJO AMBIENTAL</v>
      </c>
      <c r="C29" s="184" t="str">
        <f t="shared" ca="1" si="6"/>
        <v>Mes</v>
      </c>
      <c r="D29" s="473">
        <f t="shared" ca="1" si="7"/>
        <v>6</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MOVILIDAD PARA EL PERSONAL DE LA DIRECCIÓN PROVINCIAL DE VIALIDAD</v>
      </c>
      <c r="C30" s="184">
        <f t="shared" ca="1" si="6"/>
        <v>0</v>
      </c>
      <c r="D30" s="473">
        <f t="shared" ca="1" si="7"/>
        <v>0</v>
      </c>
      <c r="E30" s="474" t="str">
        <f t="shared" ca="1" si="8"/>
        <v/>
      </c>
      <c r="F30" s="475">
        <f t="shared" ca="1" si="4"/>
        <v>0</v>
      </c>
      <c r="G30" s="475">
        <f t="shared" ca="1" si="9"/>
        <v>0</v>
      </c>
    </row>
    <row r="31" spans="1:7" ht="30" customHeight="1" x14ac:dyDescent="0.2">
      <c r="A31" s="183" t="str">
        <f ca="1">INDIRECT("Datos!B"&amp;MATCH("RUBRO ITEM",Datos!B:B,0)+ROW()-MATCH("RUBRO ITEM",A:A,0)-1)</f>
        <v>15.a</v>
      </c>
      <c r="B31" s="472" t="str">
        <f t="shared" ca="1" si="5"/>
        <v>Cuota Fija</v>
      </c>
      <c r="C31" s="184" t="str">
        <f t="shared" ca="1" si="6"/>
        <v>Mes</v>
      </c>
      <c r="D31" s="473">
        <f t="shared" ca="1" si="7"/>
        <v>6</v>
      </c>
      <c r="E31" s="474" t="str">
        <f t="shared" ca="1" si="8"/>
        <v/>
      </c>
      <c r="F31" s="475">
        <f t="shared" ca="1" si="4"/>
        <v>0</v>
      </c>
      <c r="G31" s="475">
        <f t="shared" ca="1" si="9"/>
        <v>0</v>
      </c>
    </row>
    <row r="32" spans="1:7" ht="30" customHeight="1" x14ac:dyDescent="0.2">
      <c r="A32" s="183" t="str">
        <f ca="1">INDIRECT("Datos!B"&amp;MATCH("RUBRO ITEM",Datos!B:B,0)+ROW()-MATCH("RUBRO ITEM",A:A,0)-1)</f>
        <v>15.b</v>
      </c>
      <c r="B32" s="472" t="str">
        <f t="shared" ca="1" si="5"/>
        <v>Cuota Adicional por Km</v>
      </c>
      <c r="C32" s="184" t="str">
        <f t="shared" ca="1" si="6"/>
        <v>Km</v>
      </c>
      <c r="D32" s="473">
        <f t="shared" ca="1" si="7"/>
        <v>21000</v>
      </c>
      <c r="E32" s="474" t="str">
        <f t="shared" ca="1" si="8"/>
        <v/>
      </c>
      <c r="F32" s="475">
        <f t="shared" ca="1" si="4"/>
        <v>0</v>
      </c>
      <c r="G32" s="475">
        <f t="shared" ca="1" si="9"/>
        <v>0</v>
      </c>
    </row>
    <row r="33" spans="1:7" ht="30" customHeight="1" x14ac:dyDescent="0.2">
      <c r="A33" s="183">
        <f ca="1">INDIRECT("Datos!B"&amp;MATCH("RUBRO ITEM",Datos!B:B,0)+ROW()-MATCH("RUBRO ITEM",A:A,0)-1)</f>
        <v>16</v>
      </c>
      <c r="B33" s="472" t="str">
        <f t="shared" ca="1" si="5"/>
        <v>MOVILIZACIÓN DE OBRA</v>
      </c>
      <c r="C33" s="184" t="str">
        <f t="shared" ca="1" si="6"/>
        <v>Gl</v>
      </c>
      <c r="D33" s="473">
        <f t="shared" ca="1" si="7"/>
        <v>1</v>
      </c>
      <c r="E33" s="474" t="str">
        <f t="shared" ca="1" si="8"/>
        <v/>
      </c>
      <c r="F33" s="475">
        <f t="shared" ca="1" si="4"/>
        <v>0</v>
      </c>
      <c r="G33" s="475">
        <f t="shared" ca="1" si="9"/>
        <v>0</v>
      </c>
    </row>
    <row r="34" spans="1:7" ht="30" customHeight="1" x14ac:dyDescent="0.2">
      <c r="A34" s="183">
        <f ca="1">INDIRECT("Datos!B"&amp;MATCH("RUBRO ITEM",Datos!B:B,0)+ROW()-MATCH("RUBRO ITEM",A:A,0)-1)</f>
        <v>0</v>
      </c>
      <c r="B34" s="472" t="str">
        <f t="shared" ca="1" si="5"/>
        <v/>
      </c>
      <c r="C34" s="184" t="str">
        <f t="shared" ca="1" si="6"/>
        <v/>
      </c>
      <c r="D34" s="473">
        <f t="shared" ca="1" si="7"/>
        <v>0</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1" t="s">
        <v>990</v>
      </c>
      <c r="C167" s="781"/>
      <c r="D167" s="781"/>
      <c r="E167" s="781"/>
      <c r="F167" s="482"/>
      <c r="G167" s="188">
        <f ca="1">ROUND(SUM(G16:G166),2)</f>
        <v>0</v>
      </c>
    </row>
    <row r="168" spans="1:7" ht="19.5" customHeight="1" x14ac:dyDescent="0.2">
      <c r="A168" s="189" t="s">
        <v>3</v>
      </c>
      <c r="F168" s="190"/>
    </row>
    <row r="169" spans="1:7" ht="37.5" customHeight="1" x14ac:dyDescent="0.2">
      <c r="A169" s="784" t="str">
        <f ca="1">IF(Monto_Oferta=0,"IMPORTA LA PRESENTE PROPUESTA EN LA SUMA DE: _____________________","IMPORTA LA PRESENTE PROPUESTA EN LA SUMA DE: "&amp;CONVERTIRNUM(Monto_Oferta))</f>
        <v>IMPORTA LA PRESENTE PROPUESTA EN LA SUMA DE: _____________________</v>
      </c>
      <c r="B169" s="784"/>
      <c r="C169" s="784"/>
      <c r="D169" s="784"/>
      <c r="E169" s="784"/>
      <c r="F169" s="784"/>
      <c r="G169" s="784"/>
    </row>
    <row r="170" spans="1:7" ht="19.5" customHeight="1" x14ac:dyDescent="0.2">
      <c r="A170" s="191"/>
    </row>
    <row r="171" spans="1:7" ht="19.5" customHeight="1" x14ac:dyDescent="0.2">
      <c r="B171" s="782" t="s">
        <v>996</v>
      </c>
      <c r="C171" s="782"/>
      <c r="D171" s="782"/>
      <c r="E171" s="782"/>
      <c r="F171" s="782"/>
      <c r="G171" s="782"/>
    </row>
    <row r="172" spans="1:7" ht="19.5" customHeight="1" x14ac:dyDescent="0.2">
      <c r="B172" s="782" t="s">
        <v>991</v>
      </c>
      <c r="C172" s="782"/>
      <c r="D172" s="782"/>
      <c r="E172" s="782"/>
      <c r="F172" s="782"/>
      <c r="G172" s="782"/>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CONCRETO ASFALTICO EN CALIENTE, PARA CONSERVACION Y MEJORAMIENTO  DE LA RED VIAL PROVINCIAL (13 ETAPA)</v>
      </c>
      <c r="D2" s="128"/>
      <c r="E2" s="128"/>
      <c r="F2" s="128"/>
      <c r="G2" s="128"/>
      <c r="I2" s="128"/>
    </row>
    <row r="3" spans="1:9" s="129" customFormat="1" ht="20.100000000000001" customHeight="1" x14ac:dyDescent="0.2">
      <c r="A3" s="127" t="s">
        <v>13</v>
      </c>
      <c r="B3" s="127"/>
      <c r="C3" s="130" t="str">
        <f>Ubicación</f>
        <v>DEPARTAMENTOS VARIOS</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122220000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180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5" t="s">
        <v>0</v>
      </c>
      <c r="C15" s="786"/>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180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REACONDICIONAMIENTO Y PERFILADO DE BASE ESTABILIZADA GRANULAR EXISTENTE</v>
      </c>
      <c r="C18" s="145"/>
      <c r="D18" s="146" t="str">
        <f t="shared" ca="1" si="1"/>
        <v>m2</v>
      </c>
      <c r="E18" s="147">
        <f t="shared" ca="1" si="2"/>
        <v>1815</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MATERIAL BITUMINOSO PARA RIEGO DE LIGA</v>
      </c>
      <c r="C19" s="145"/>
      <c r="D19" s="146" t="str">
        <f t="shared" ca="1" si="1"/>
        <v>m2</v>
      </c>
      <c r="E19" s="147">
        <f t="shared" ca="1" si="2"/>
        <v>87600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CARPETA CON MEZCLA BITUMINOSA EN CALIENTE</v>
      </c>
      <c r="C20" s="145"/>
      <c r="D20" s="146" t="str">
        <f t="shared" ca="1" si="1"/>
        <v>tn</v>
      </c>
      <c r="E20" s="147">
        <f t="shared" ca="1" si="2"/>
        <v>10500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TRANSPORTE A OBRA DE MEZCLA BITUMINOSA EN CALIENTE</v>
      </c>
      <c r="C21" s="145"/>
      <c r="D21" s="146" t="str">
        <f t="shared" ca="1" si="1"/>
        <v>tnKm</v>
      </c>
      <c r="E21" s="147">
        <f t="shared" ca="1" si="2"/>
        <v>263000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ENRIPIADOS PARA CONSTRUCCIÓN DE BANQUINAS</v>
      </c>
      <c r="C22" s="145"/>
      <c r="D22" s="146" t="str">
        <f t="shared" ca="1" si="1"/>
        <v>m3</v>
      </c>
      <c r="E22" s="147">
        <f t="shared" ca="1" si="2"/>
        <v>1990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EXCAVACIÓN PARA FUNDACIONES DE OBRAS DE ARTE</v>
      </c>
      <c r="C23" s="145"/>
      <c r="D23" s="146" t="str">
        <f t="shared" ca="1" si="1"/>
        <v>m3</v>
      </c>
      <c r="E23" s="147">
        <f t="shared" ca="1" si="2"/>
        <v>8</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HORMIGON DE CEMENTO PORTLAND H-17</v>
      </c>
      <c r="C24" s="145"/>
      <c r="D24" s="146" t="str">
        <f t="shared" ca="1" si="1"/>
        <v>m3</v>
      </c>
      <c r="E24" s="147">
        <f t="shared" ca="1" si="2"/>
        <v>1.65</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HORMIGON DE CEMENTO PORTLAND H-13</v>
      </c>
      <c r="C25" s="145"/>
      <c r="D25" s="146" t="str">
        <f t="shared" ca="1" si="1"/>
        <v>m3</v>
      </c>
      <c r="E25" s="147">
        <f t="shared" ca="1" si="2"/>
        <v>3.84</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ACERO ESPECIAL EN BARRAS COLOCADO</v>
      </c>
      <c r="C26" s="145"/>
      <c r="D26" s="146" t="str">
        <f t="shared" ca="1" si="1"/>
        <v>tn</v>
      </c>
      <c r="E26" s="147">
        <f t="shared" ca="1" si="2"/>
        <v>0.1</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MODIFICACION DE COTAS DE VALVULAS ESCLUSAS, HIDRANTES, DESAGÜES Y BOCAS DE REGISTRO DE O.S.S.E</v>
      </c>
      <c r="C27" s="145"/>
      <c r="D27" s="146" t="str">
        <f t="shared" ca="1" si="1"/>
        <v>n°</v>
      </c>
      <c r="E27" s="147">
        <f t="shared" ca="1" si="2"/>
        <v>10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v>
      </c>
      <c r="C28" s="145"/>
      <c r="D28" s="146" t="str">
        <f t="shared" ca="1" si="1"/>
        <v>m2</v>
      </c>
      <c r="E28" s="147">
        <f t="shared" ca="1" si="2"/>
        <v>9.5</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DEMARCACIÓN HORIZONTAL</v>
      </c>
      <c r="C29" s="145"/>
      <c r="D29" s="146" t="str">
        <f t="shared" ca="1" si="1"/>
        <v>m2</v>
      </c>
      <c r="E29" s="147">
        <f t="shared" ca="1" si="2"/>
        <v>3500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CUMPLIMIENTO DE MANEJO AMBIENTAL</v>
      </c>
      <c r="C30" s="145"/>
      <c r="D30" s="146" t="str">
        <f t="shared" ca="1" si="1"/>
        <v>Mes</v>
      </c>
      <c r="E30" s="147">
        <f t="shared" ca="1" si="2"/>
        <v>6</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MOVILIDAD PARA EL PERSONAL DE LA DIRECCIÓN PROVINCIAL DE VIALIDAD</v>
      </c>
      <c r="C31" s="145"/>
      <c r="D31" s="146">
        <f t="shared" ca="1" si="1"/>
        <v>0</v>
      </c>
      <c r="E31" s="147">
        <f t="shared" ca="1" si="2"/>
        <v>0</v>
      </c>
      <c r="F31" s="148">
        <f t="shared" ca="1" si="5"/>
        <v>0</v>
      </c>
      <c r="G31" s="614">
        <f t="shared" ca="1" si="6"/>
        <v>0</v>
      </c>
      <c r="H31" s="614">
        <f t="shared" ca="1" si="7"/>
        <v>0</v>
      </c>
      <c r="I31" s="149">
        <f t="shared" ca="1" si="8"/>
        <v>0</v>
      </c>
    </row>
    <row r="32" spans="1:9" ht="20.100000000000001" customHeight="1" x14ac:dyDescent="0.2">
      <c r="A32" s="123" t="str">
        <f ca="1">INDIRECT("Datos!B"&amp;MATCH("RUBRO ITEM",Datos!B:B,0)+ROW()-MATCH("RUBRO ITEM",A:A,0))</f>
        <v>15.a</v>
      </c>
      <c r="B32" s="80" t="str">
        <f t="shared" ref="B32:B85" ca="1" si="9">IFERROR(VLOOKUP(A32,T_Datos,2,FALSE),"")</f>
        <v>Cuota Fija</v>
      </c>
      <c r="C32" s="145"/>
      <c r="D32" s="146" t="str">
        <f t="shared" ref="D32:D85" ca="1" si="10">IFERROR(VLOOKUP(A32,T_Datos,3,FALSE),"")</f>
        <v>Mes</v>
      </c>
      <c r="E32" s="147">
        <f t="shared" ref="E32:E85" ca="1" si="11">IFERROR(VLOOKUP(A32,T_Datos,4,FALSE),0)</f>
        <v>6</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15.b</v>
      </c>
      <c r="B33" s="80" t="str">
        <f t="shared" ca="1" si="9"/>
        <v>Cuota Adicional por Km</v>
      </c>
      <c r="C33" s="145"/>
      <c r="D33" s="146" t="str">
        <f t="shared" ca="1" si="10"/>
        <v>Km</v>
      </c>
      <c r="E33" s="147">
        <f t="shared" ca="1" si="11"/>
        <v>21000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16</v>
      </c>
      <c r="B34" s="80" t="str">
        <f t="shared" ca="1" si="9"/>
        <v>MOVILIZACIÓN DE OBRA</v>
      </c>
      <c r="C34" s="145"/>
      <c r="D34" s="146" t="str">
        <f t="shared" ca="1" si="10"/>
        <v>Gl</v>
      </c>
      <c r="E34" s="147">
        <f t="shared" ca="1" si="11"/>
        <v>1</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7" t="str">
        <f ca="1">"El presente presupuesto asciende a la suma de: " &amp; UPPER(CONVERTIRNUM(Monto_Oferta))</f>
        <v>El presente presupuesto asciende a la suma de: CERO PESOS CON 00/100</v>
      </c>
      <c r="B180" s="787"/>
      <c r="C180" s="787"/>
      <c r="D180" s="787"/>
      <c r="E180" s="787"/>
      <c r="F180" s="787"/>
      <c r="G180" s="787"/>
      <c r="H180" s="787"/>
      <c r="I180" s="787"/>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8" t="s">
        <v>31</v>
      </c>
      <c r="B1" s="799"/>
      <c r="C1" s="799"/>
      <c r="D1" s="799"/>
      <c r="E1" s="799"/>
      <c r="F1" s="799"/>
      <c r="G1" s="800"/>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CONCRETO ASFALTICO EN CALIENTE, PARA CONSERVACION Y MEJORAMIENTO  DE LA RED VIAL PROVINCIAL (13 ETAPA)</v>
      </c>
      <c r="C4" s="539"/>
      <c r="D4" s="539"/>
      <c r="E4" s="539"/>
      <c r="F4" s="535" t="s">
        <v>32</v>
      </c>
      <c r="G4" s="589">
        <f>Fecha_Base</f>
        <v>0</v>
      </c>
      <c r="H4" s="533"/>
    </row>
    <row r="5" spans="1:8" ht="19.899999999999999" customHeight="1" x14ac:dyDescent="0.2">
      <c r="A5" s="590" t="s">
        <v>710</v>
      </c>
      <c r="B5" s="540" t="str">
        <f>Ubicación</f>
        <v>DEPARTAMENTOS VARIOS</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1" t="str">
        <f ca="1">IFERROR(VLOOKUP(B7,T_Computo_Presupuesto,2,FALSE),0)</f>
        <v>BACHEO CON MEZCLA BITUMINOSA EN CALIENTE</v>
      </c>
      <c r="D7" s="801"/>
      <c r="E7" s="801"/>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796" t="s">
        <v>576</v>
      </c>
      <c r="B27" s="797"/>
      <c r="C27" s="788" t="s">
        <v>0</v>
      </c>
      <c r="D27" s="802" t="s">
        <v>1866</v>
      </c>
      <c r="E27" s="802" t="s">
        <v>1865</v>
      </c>
      <c r="F27" s="792" t="s">
        <v>1007</v>
      </c>
      <c r="G27" s="794" t="s">
        <v>26</v>
      </c>
    </row>
    <row r="28" spans="1:7" ht="19.899999999999999" customHeight="1" x14ac:dyDescent="0.2">
      <c r="A28" s="560" t="s">
        <v>577</v>
      </c>
      <c r="B28" s="560" t="s">
        <v>578</v>
      </c>
      <c r="C28" s="789"/>
      <c r="D28" s="803"/>
      <c r="E28" s="791"/>
      <c r="F28" s="793"/>
      <c r="G28" s="795"/>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6" t="s">
        <v>576</v>
      </c>
      <c r="B41" s="797"/>
      <c r="C41" s="788" t="s">
        <v>0</v>
      </c>
      <c r="D41" s="790" t="s">
        <v>24</v>
      </c>
      <c r="E41" s="790" t="s">
        <v>1832</v>
      </c>
      <c r="F41" s="792" t="s">
        <v>1007</v>
      </c>
      <c r="G41" s="794" t="s">
        <v>26</v>
      </c>
    </row>
    <row r="42" spans="1:7" ht="19.899999999999999" customHeight="1" x14ac:dyDescent="0.2">
      <c r="A42" s="560" t="s">
        <v>577</v>
      </c>
      <c r="B42" s="560" t="s">
        <v>578</v>
      </c>
      <c r="C42" s="789"/>
      <c r="D42" s="791"/>
      <c r="E42" s="791"/>
      <c r="F42" s="793"/>
      <c r="G42" s="795"/>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6" t="s">
        <v>576</v>
      </c>
      <c r="B52" s="797"/>
      <c r="C52" s="788" t="s">
        <v>0</v>
      </c>
      <c r="D52" s="788" t="s">
        <v>1867</v>
      </c>
      <c r="E52" s="790" t="s">
        <v>24</v>
      </c>
      <c r="F52" s="792" t="s">
        <v>25</v>
      </c>
      <c r="G52" s="794" t="s">
        <v>26</v>
      </c>
    </row>
    <row r="53" spans="1:7" ht="19.899999999999999" customHeight="1" x14ac:dyDescent="0.2">
      <c r="A53" s="560" t="s">
        <v>577</v>
      </c>
      <c r="B53" s="560" t="s">
        <v>578</v>
      </c>
      <c r="C53" s="789"/>
      <c r="D53" s="789"/>
      <c r="E53" s="791"/>
      <c r="F53" s="793"/>
      <c r="G53" s="795"/>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6" t="s">
        <v>576</v>
      </c>
      <c r="B67" s="797"/>
      <c r="C67" s="788" t="s">
        <v>0</v>
      </c>
      <c r="D67" s="788" t="s">
        <v>1867</v>
      </c>
      <c r="E67" s="790" t="s">
        <v>24</v>
      </c>
      <c r="F67" s="792" t="s">
        <v>25</v>
      </c>
      <c r="G67" s="794" t="s">
        <v>26</v>
      </c>
    </row>
    <row r="68" spans="1:8" ht="19.899999999999999" customHeight="1" x14ac:dyDescent="0.2">
      <c r="A68" s="560" t="s">
        <v>577</v>
      </c>
      <c r="B68" s="560" t="s">
        <v>578</v>
      </c>
      <c r="C68" s="789"/>
      <c r="D68" s="789"/>
      <c r="E68" s="791"/>
      <c r="F68" s="793"/>
      <c r="G68" s="795"/>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8" t="s">
        <v>31</v>
      </c>
      <c r="B76" s="799"/>
      <c r="C76" s="799"/>
      <c r="D76" s="799"/>
      <c r="E76" s="799"/>
      <c r="F76" s="799"/>
      <c r="G76" s="800"/>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CONCRETO ASFALTICO EN CALIENTE, PARA CONSERVACION Y MEJORAMIENTO  DE LA RED VIAL PROVINCIAL (13 ETAPA)</v>
      </c>
      <c r="C79" s="539"/>
      <c r="D79" s="539"/>
      <c r="E79" s="539"/>
      <c r="F79" s="535" t="s">
        <v>32</v>
      </c>
      <c r="G79" s="589">
        <f>Fecha_Base</f>
        <v>0</v>
      </c>
    </row>
    <row r="80" spans="1:8" ht="19.899999999999999" customHeight="1" x14ac:dyDescent="0.2">
      <c r="A80" s="590" t="s">
        <v>710</v>
      </c>
      <c r="B80" s="540" t="str">
        <f>Ubicación</f>
        <v>DEPARTAMENTOS VARIOS</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1" t="str">
        <f ca="1">IFERROR(VLOOKUP(B82,T_Computo_Presupuesto,2,FALSE),0)</f>
        <v>REACONDICIONAMIENTO Y PERFILADO DE BASE ESTABILIZADA GRANULAR EXISTENTE</v>
      </c>
      <c r="D82" s="801"/>
      <c r="E82" s="801"/>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6" t="s">
        <v>576</v>
      </c>
      <c r="B102" s="797"/>
      <c r="C102" s="788" t="s">
        <v>0</v>
      </c>
      <c r="D102" s="802" t="s">
        <v>1866</v>
      </c>
      <c r="E102" s="802" t="s">
        <v>1865</v>
      </c>
      <c r="F102" s="792" t="s">
        <v>1007</v>
      </c>
      <c r="G102" s="794" t="s">
        <v>26</v>
      </c>
    </row>
    <row r="103" spans="1:7" ht="19.899999999999999" customHeight="1" x14ac:dyDescent="0.2">
      <c r="A103" s="560" t="s">
        <v>577</v>
      </c>
      <c r="B103" s="560" t="s">
        <v>578</v>
      </c>
      <c r="C103" s="789"/>
      <c r="D103" s="803"/>
      <c r="E103" s="791"/>
      <c r="F103" s="793"/>
      <c r="G103" s="795"/>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6" t="s">
        <v>576</v>
      </c>
      <c r="B116" s="797"/>
      <c r="C116" s="788" t="s">
        <v>0</v>
      </c>
      <c r="D116" s="790" t="s">
        <v>24</v>
      </c>
      <c r="E116" s="790" t="s">
        <v>1832</v>
      </c>
      <c r="F116" s="792" t="s">
        <v>1007</v>
      </c>
      <c r="G116" s="794" t="s">
        <v>26</v>
      </c>
    </row>
    <row r="117" spans="1:7" ht="19.899999999999999" customHeight="1" x14ac:dyDescent="0.2">
      <c r="A117" s="560" t="s">
        <v>577</v>
      </c>
      <c r="B117" s="560" t="s">
        <v>578</v>
      </c>
      <c r="C117" s="789"/>
      <c r="D117" s="791"/>
      <c r="E117" s="791"/>
      <c r="F117" s="793"/>
      <c r="G117" s="795"/>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6" t="s">
        <v>576</v>
      </c>
      <c r="B127" s="797"/>
      <c r="C127" s="788" t="s">
        <v>0</v>
      </c>
      <c r="D127" s="788" t="s">
        <v>1867</v>
      </c>
      <c r="E127" s="790" t="s">
        <v>24</v>
      </c>
      <c r="F127" s="792" t="s">
        <v>25</v>
      </c>
      <c r="G127" s="794" t="s">
        <v>26</v>
      </c>
    </row>
    <row r="128" spans="1:7" ht="19.899999999999999" customHeight="1" x14ac:dyDescent="0.2">
      <c r="A128" s="560" t="s">
        <v>577</v>
      </c>
      <c r="B128" s="560" t="s">
        <v>578</v>
      </c>
      <c r="C128" s="789"/>
      <c r="D128" s="789"/>
      <c r="E128" s="791"/>
      <c r="F128" s="793"/>
      <c r="G128" s="795"/>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6" t="s">
        <v>576</v>
      </c>
      <c r="B142" s="797"/>
      <c r="C142" s="788" t="s">
        <v>0</v>
      </c>
      <c r="D142" s="788" t="s">
        <v>1867</v>
      </c>
      <c r="E142" s="790" t="s">
        <v>24</v>
      </c>
      <c r="F142" s="792" t="s">
        <v>25</v>
      </c>
      <c r="G142" s="794" t="s">
        <v>26</v>
      </c>
    </row>
    <row r="143" spans="1:7" ht="19.899999999999999" customHeight="1" x14ac:dyDescent="0.2">
      <c r="A143" s="560" t="s">
        <v>577</v>
      </c>
      <c r="B143" s="560" t="s">
        <v>578</v>
      </c>
      <c r="C143" s="789"/>
      <c r="D143" s="789"/>
      <c r="E143" s="791"/>
      <c r="F143" s="793"/>
      <c r="G143" s="795"/>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REACONDICIONAMIENTO Y PERFILADO DE BASE ESTABILIZADA GRANULAR EXISTENTE</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8" t="s">
        <v>31</v>
      </c>
      <c r="B151" s="799"/>
      <c r="C151" s="799"/>
      <c r="D151" s="799"/>
      <c r="E151" s="799"/>
      <c r="F151" s="799"/>
      <c r="G151" s="800"/>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CONCRETO ASFALTICO EN CALIENTE, PARA CONSERVACION Y MEJORAMIENTO  DE LA RED VIAL PROVINCIAL (13 ETAPA)</v>
      </c>
      <c r="C154" s="539"/>
      <c r="D154" s="539"/>
      <c r="E154" s="539"/>
      <c r="F154" s="535" t="s">
        <v>32</v>
      </c>
      <c r="G154" s="589">
        <f>Fecha_Base</f>
        <v>0</v>
      </c>
    </row>
    <row r="155" spans="1:7" ht="19.899999999999999" customHeight="1" x14ac:dyDescent="0.2">
      <c r="A155" s="590" t="s">
        <v>710</v>
      </c>
      <c r="B155" s="540" t="str">
        <f>Ubicación</f>
        <v>DEPARTAMENTOS VARIOS</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1" t="str">
        <f ca="1">IFERROR(VLOOKUP(B157,T_Computo_Presupuesto,2,FALSE),0)</f>
        <v>MATERIAL BITUMINOSO PARA RIEGO DE LIGA</v>
      </c>
      <c r="D157" s="801"/>
      <c r="E157" s="801"/>
      <c r="F157" s="540" t="s">
        <v>23</v>
      </c>
      <c r="G157" s="592" t="str">
        <f ca="1">IFERROR(VLOOKUP(B157,T_Computo_Presupuesto,4,FALSE),0)</f>
        <v>m2</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m2/día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6" t="s">
        <v>576</v>
      </c>
      <c r="B177" s="797"/>
      <c r="C177" s="788" t="s">
        <v>0</v>
      </c>
      <c r="D177" s="802" t="s">
        <v>1866</v>
      </c>
      <c r="E177" s="802" t="s">
        <v>1865</v>
      </c>
      <c r="F177" s="792" t="s">
        <v>1007</v>
      </c>
      <c r="G177" s="794" t="s">
        <v>26</v>
      </c>
    </row>
    <row r="178" spans="1:7" ht="19.899999999999999" customHeight="1" x14ac:dyDescent="0.2">
      <c r="A178" s="560" t="s">
        <v>577</v>
      </c>
      <c r="B178" s="560" t="s">
        <v>578</v>
      </c>
      <c r="C178" s="789"/>
      <c r="D178" s="803"/>
      <c r="E178" s="791"/>
      <c r="F178" s="793"/>
      <c r="G178" s="795"/>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6" t="s">
        <v>576</v>
      </c>
      <c r="B191" s="797"/>
      <c r="C191" s="788" t="s">
        <v>0</v>
      </c>
      <c r="D191" s="790" t="s">
        <v>24</v>
      </c>
      <c r="E191" s="790" t="s">
        <v>1832</v>
      </c>
      <c r="F191" s="792" t="s">
        <v>1007</v>
      </c>
      <c r="G191" s="794" t="s">
        <v>26</v>
      </c>
    </row>
    <row r="192" spans="1:7" ht="19.899999999999999" customHeight="1" x14ac:dyDescent="0.2">
      <c r="A192" s="560" t="s">
        <v>577</v>
      </c>
      <c r="B192" s="560" t="s">
        <v>578</v>
      </c>
      <c r="C192" s="789"/>
      <c r="D192" s="791"/>
      <c r="E192" s="791"/>
      <c r="F192" s="793"/>
      <c r="G192" s="795"/>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6" t="s">
        <v>576</v>
      </c>
      <c r="B202" s="797"/>
      <c r="C202" s="788" t="s">
        <v>0</v>
      </c>
      <c r="D202" s="788" t="s">
        <v>1867</v>
      </c>
      <c r="E202" s="790" t="s">
        <v>24</v>
      </c>
      <c r="F202" s="792" t="s">
        <v>25</v>
      </c>
      <c r="G202" s="794" t="s">
        <v>26</v>
      </c>
    </row>
    <row r="203" spans="1:7" ht="19.899999999999999" customHeight="1" x14ac:dyDescent="0.2">
      <c r="A203" s="560" t="s">
        <v>577</v>
      </c>
      <c r="B203" s="560" t="s">
        <v>578</v>
      </c>
      <c r="C203" s="789"/>
      <c r="D203" s="789"/>
      <c r="E203" s="791"/>
      <c r="F203" s="793"/>
      <c r="G203" s="795"/>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6" t="s">
        <v>576</v>
      </c>
      <c r="B217" s="797"/>
      <c r="C217" s="788" t="s">
        <v>0</v>
      </c>
      <c r="D217" s="788" t="s">
        <v>1867</v>
      </c>
      <c r="E217" s="790" t="s">
        <v>24</v>
      </c>
      <c r="F217" s="792" t="s">
        <v>25</v>
      </c>
      <c r="G217" s="794" t="s">
        <v>26</v>
      </c>
    </row>
    <row r="218" spans="1:7" ht="19.899999999999999" customHeight="1" x14ac:dyDescent="0.2">
      <c r="A218" s="560" t="s">
        <v>577</v>
      </c>
      <c r="B218" s="560" t="s">
        <v>578</v>
      </c>
      <c r="C218" s="789"/>
      <c r="D218" s="789"/>
      <c r="E218" s="791"/>
      <c r="F218" s="793"/>
      <c r="G218" s="795"/>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MATERIAL BITUMINOSO PARA RIEGO DE LIGA</v>
      </c>
      <c r="C223" s="541"/>
      <c r="D223" s="541" t="s">
        <v>1833</v>
      </c>
      <c r="E223" s="662"/>
      <c r="F223" s="663" t="str">
        <f ca="1">"$/"&amp;G157</f>
        <v>$/m2</v>
      </c>
      <c r="G223" s="610">
        <f>SUBTOTAL(9,G180:G222)</f>
        <v>0</v>
      </c>
    </row>
    <row r="224" spans="1:7" ht="19.899999999999999" customHeight="1" x14ac:dyDescent="0.2">
      <c r="A224" s="606"/>
      <c r="B224" s="607"/>
      <c r="C224" s="608"/>
      <c r="D224" s="608" t="s">
        <v>2043</v>
      </c>
      <c r="E224" s="609"/>
      <c r="F224" s="665" t="str">
        <f ca="1">"$/"&amp;G157</f>
        <v>$/m2</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8" t="s">
        <v>31</v>
      </c>
      <c r="B226" s="799"/>
      <c r="C226" s="799"/>
      <c r="D226" s="799"/>
      <c r="E226" s="799"/>
      <c r="F226" s="799"/>
      <c r="G226" s="800"/>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CONCRETO ASFALTICO EN CALIENTE, PARA CONSERVACION Y MEJORAMIENTO  DE LA RED VIAL PROVINCIAL (13 ETAPA)</v>
      </c>
      <c r="C229" s="539"/>
      <c r="D229" s="539"/>
      <c r="E229" s="539"/>
      <c r="F229" s="535" t="s">
        <v>32</v>
      </c>
      <c r="G229" s="589">
        <f>Fecha_Base</f>
        <v>0</v>
      </c>
    </row>
    <row r="230" spans="1:7" ht="19.899999999999999" customHeight="1" x14ac:dyDescent="0.2">
      <c r="A230" s="590" t="s">
        <v>710</v>
      </c>
      <c r="B230" s="540" t="str">
        <f>Ubicación</f>
        <v>DEPARTAMENTOS VARIOS</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1" t="str">
        <f ca="1">IFERROR(VLOOKUP(B232,T_Computo_Presupuesto,2,FALSE),0)</f>
        <v>CONSTRUCCIÓN DE CARPETA CON MEZCLA BITUMINOSA EN CALIENTE</v>
      </c>
      <c r="D232" s="801"/>
      <c r="E232" s="801"/>
      <c r="F232" s="540" t="s">
        <v>23</v>
      </c>
      <c r="G232" s="592" t="str">
        <f ca="1">IFERROR(VLOOKUP(B232,T_Computo_Presupuesto,4,FALSE),0)</f>
        <v>tn</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tn/día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6" t="s">
        <v>576</v>
      </c>
      <c r="B252" s="797"/>
      <c r="C252" s="788" t="s">
        <v>0</v>
      </c>
      <c r="D252" s="802" t="s">
        <v>1866</v>
      </c>
      <c r="E252" s="802" t="s">
        <v>1865</v>
      </c>
      <c r="F252" s="792" t="s">
        <v>1007</v>
      </c>
      <c r="G252" s="794" t="s">
        <v>26</v>
      </c>
    </row>
    <row r="253" spans="1:7" ht="19.899999999999999" customHeight="1" x14ac:dyDescent="0.2">
      <c r="A253" s="560" t="s">
        <v>577</v>
      </c>
      <c r="B253" s="560" t="s">
        <v>578</v>
      </c>
      <c r="C253" s="789"/>
      <c r="D253" s="803"/>
      <c r="E253" s="791"/>
      <c r="F253" s="793"/>
      <c r="G253" s="795"/>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6" t="s">
        <v>576</v>
      </c>
      <c r="B266" s="797"/>
      <c r="C266" s="788" t="s">
        <v>0</v>
      </c>
      <c r="D266" s="790" t="s">
        <v>24</v>
      </c>
      <c r="E266" s="790" t="s">
        <v>1832</v>
      </c>
      <c r="F266" s="792" t="s">
        <v>1007</v>
      </c>
      <c r="G266" s="794" t="s">
        <v>26</v>
      </c>
    </row>
    <row r="267" spans="1:7" ht="19.899999999999999" customHeight="1" x14ac:dyDescent="0.2">
      <c r="A267" s="560" t="s">
        <v>577</v>
      </c>
      <c r="B267" s="560" t="s">
        <v>578</v>
      </c>
      <c r="C267" s="789"/>
      <c r="D267" s="791"/>
      <c r="E267" s="791"/>
      <c r="F267" s="793"/>
      <c r="G267" s="795"/>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6" t="s">
        <v>576</v>
      </c>
      <c r="B277" s="797"/>
      <c r="C277" s="788" t="s">
        <v>0</v>
      </c>
      <c r="D277" s="788" t="s">
        <v>1867</v>
      </c>
      <c r="E277" s="790" t="s">
        <v>24</v>
      </c>
      <c r="F277" s="792" t="s">
        <v>25</v>
      </c>
      <c r="G277" s="794" t="s">
        <v>26</v>
      </c>
    </row>
    <row r="278" spans="1:7" ht="19.899999999999999" customHeight="1" x14ac:dyDescent="0.2">
      <c r="A278" s="560" t="s">
        <v>577</v>
      </c>
      <c r="B278" s="560" t="s">
        <v>578</v>
      </c>
      <c r="C278" s="789"/>
      <c r="D278" s="789"/>
      <c r="E278" s="791"/>
      <c r="F278" s="793"/>
      <c r="G278" s="795"/>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6" t="s">
        <v>576</v>
      </c>
      <c r="B292" s="797"/>
      <c r="C292" s="788" t="s">
        <v>0</v>
      </c>
      <c r="D292" s="788" t="s">
        <v>1867</v>
      </c>
      <c r="E292" s="790" t="s">
        <v>24</v>
      </c>
      <c r="F292" s="792" t="s">
        <v>25</v>
      </c>
      <c r="G292" s="794" t="s">
        <v>26</v>
      </c>
    </row>
    <row r="293" spans="1:8" ht="19.899999999999999" customHeight="1" x14ac:dyDescent="0.2">
      <c r="A293" s="560" t="s">
        <v>577</v>
      </c>
      <c r="B293" s="560" t="s">
        <v>578</v>
      </c>
      <c r="C293" s="789"/>
      <c r="D293" s="789"/>
      <c r="E293" s="791"/>
      <c r="F293" s="793"/>
      <c r="G293" s="795"/>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CARPETA CON MEZCLA BITUMINOSA EN CALIENTE</v>
      </c>
      <c r="C298" s="541"/>
      <c r="D298" s="541" t="s">
        <v>1833</v>
      </c>
      <c r="E298" s="662"/>
      <c r="F298" s="663" t="str">
        <f ca="1">"$/"&amp;G232</f>
        <v>$/tn</v>
      </c>
      <c r="G298" s="610">
        <f>SUBTOTAL(9,G255:G297)</f>
        <v>0</v>
      </c>
    </row>
    <row r="299" spans="1:8" ht="19.899999999999999" customHeight="1" x14ac:dyDescent="0.2">
      <c r="A299" s="606"/>
      <c r="B299" s="607"/>
      <c r="C299" s="608"/>
      <c r="D299" s="608" t="s">
        <v>2043</v>
      </c>
      <c r="E299" s="609"/>
      <c r="F299" s="665" t="str">
        <f ca="1">"$/"&amp;G232</f>
        <v>$/tn</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8" t="s">
        <v>31</v>
      </c>
      <c r="B301" s="799"/>
      <c r="C301" s="799"/>
      <c r="D301" s="799"/>
      <c r="E301" s="799"/>
      <c r="F301" s="799"/>
      <c r="G301" s="800"/>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CONCRETO ASFALTICO EN CALIENTE, PARA CONSERVACION Y MEJORAMIENTO  DE LA RED VIAL PROVINCIAL (13 ETAPA)</v>
      </c>
      <c r="C304" s="539"/>
      <c r="D304" s="539"/>
      <c r="E304" s="539"/>
      <c r="F304" s="535" t="s">
        <v>32</v>
      </c>
      <c r="G304" s="589">
        <f>Fecha_Base</f>
        <v>0</v>
      </c>
      <c r="H304" s="533"/>
    </row>
    <row r="305" spans="1:8" ht="19.899999999999999" customHeight="1" x14ac:dyDescent="0.2">
      <c r="A305" s="590" t="s">
        <v>710</v>
      </c>
      <c r="B305" s="540" t="str">
        <f>Ubicación</f>
        <v>DEPARTAMENTOS VARIOS</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1" t="str">
        <f ca="1">IFERROR(VLOOKUP(B307,T_Computo_Presupuesto,2,FALSE),0)</f>
        <v>TRANSPORTE A OBRA DE MEZCLA BITUMINOSA EN CALIENTE</v>
      </c>
      <c r="D307" s="801"/>
      <c r="E307" s="801"/>
      <c r="F307" s="540" t="s">
        <v>23</v>
      </c>
      <c r="G307" s="592" t="str">
        <f ca="1">IFERROR(VLOOKUP(B307,T_Computo_Presupuesto,4,FALSE),0)</f>
        <v>tnKm</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tnKm/día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6" t="s">
        <v>576</v>
      </c>
      <c r="B327" s="797"/>
      <c r="C327" s="788" t="s">
        <v>0</v>
      </c>
      <c r="D327" s="802" t="s">
        <v>1866</v>
      </c>
      <c r="E327" s="802" t="s">
        <v>1865</v>
      </c>
      <c r="F327" s="792" t="s">
        <v>1007</v>
      </c>
      <c r="G327" s="794" t="s">
        <v>26</v>
      </c>
    </row>
    <row r="328" spans="1:7" ht="19.899999999999999" customHeight="1" x14ac:dyDescent="0.2">
      <c r="A328" s="560" t="s">
        <v>577</v>
      </c>
      <c r="B328" s="560" t="s">
        <v>578</v>
      </c>
      <c r="C328" s="789"/>
      <c r="D328" s="803"/>
      <c r="E328" s="791"/>
      <c r="F328" s="793"/>
      <c r="G328" s="795"/>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6" t="s">
        <v>576</v>
      </c>
      <c r="B341" s="797"/>
      <c r="C341" s="788" t="s">
        <v>0</v>
      </c>
      <c r="D341" s="790" t="s">
        <v>24</v>
      </c>
      <c r="E341" s="790" t="s">
        <v>1832</v>
      </c>
      <c r="F341" s="792" t="s">
        <v>1007</v>
      </c>
      <c r="G341" s="794" t="s">
        <v>26</v>
      </c>
    </row>
    <row r="342" spans="1:7" ht="19.899999999999999" customHeight="1" x14ac:dyDescent="0.2">
      <c r="A342" s="560" t="s">
        <v>577</v>
      </c>
      <c r="B342" s="560" t="s">
        <v>578</v>
      </c>
      <c r="C342" s="789"/>
      <c r="D342" s="791"/>
      <c r="E342" s="791"/>
      <c r="F342" s="793"/>
      <c r="G342" s="795"/>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6" t="s">
        <v>576</v>
      </c>
      <c r="B352" s="797"/>
      <c r="C352" s="788" t="s">
        <v>0</v>
      </c>
      <c r="D352" s="788" t="s">
        <v>1867</v>
      </c>
      <c r="E352" s="790" t="s">
        <v>24</v>
      </c>
      <c r="F352" s="792" t="s">
        <v>25</v>
      </c>
      <c r="G352" s="794" t="s">
        <v>26</v>
      </c>
    </row>
    <row r="353" spans="1:7" ht="19.899999999999999" customHeight="1" x14ac:dyDescent="0.2">
      <c r="A353" s="560" t="s">
        <v>577</v>
      </c>
      <c r="B353" s="560" t="s">
        <v>578</v>
      </c>
      <c r="C353" s="789"/>
      <c r="D353" s="789"/>
      <c r="E353" s="791"/>
      <c r="F353" s="793"/>
      <c r="G353" s="795"/>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6" t="s">
        <v>576</v>
      </c>
      <c r="B367" s="797"/>
      <c r="C367" s="788" t="s">
        <v>0</v>
      </c>
      <c r="D367" s="788" t="s">
        <v>1867</v>
      </c>
      <c r="E367" s="790" t="s">
        <v>24</v>
      </c>
      <c r="F367" s="792" t="s">
        <v>25</v>
      </c>
      <c r="G367" s="794" t="s">
        <v>26</v>
      </c>
    </row>
    <row r="368" spans="1:7" ht="19.899999999999999" customHeight="1" x14ac:dyDescent="0.2">
      <c r="A368" s="560" t="s">
        <v>577</v>
      </c>
      <c r="B368" s="560" t="s">
        <v>578</v>
      </c>
      <c r="C368" s="789"/>
      <c r="D368" s="789"/>
      <c r="E368" s="791"/>
      <c r="F368" s="793"/>
      <c r="G368" s="795"/>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TRANSPORTE A OBRA DE MEZCLA BITUMINOSA EN CALIENTE</v>
      </c>
      <c r="C373" s="541"/>
      <c r="D373" s="541" t="s">
        <v>1833</v>
      </c>
      <c r="E373" s="662"/>
      <c r="F373" s="663" t="str">
        <f ca="1">"$/"&amp;G307</f>
        <v>$/tnKm</v>
      </c>
      <c r="G373" s="610">
        <f>SUBTOTAL(9,G330:G372)</f>
        <v>0</v>
      </c>
      <c r="H373" s="533"/>
    </row>
    <row r="374" spans="1:8" ht="19.899999999999999" customHeight="1" x14ac:dyDescent="0.2">
      <c r="A374" s="606"/>
      <c r="B374" s="607"/>
      <c r="C374" s="608"/>
      <c r="D374" s="608" t="s">
        <v>2043</v>
      </c>
      <c r="E374" s="609"/>
      <c r="F374" s="665" t="str">
        <f ca="1">"$/"&amp;G307</f>
        <v>$/tnKm</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8" t="s">
        <v>31</v>
      </c>
      <c r="B376" s="799"/>
      <c r="C376" s="799"/>
      <c r="D376" s="799"/>
      <c r="E376" s="799"/>
      <c r="F376" s="799"/>
      <c r="G376" s="800"/>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CONCRETO ASFALTICO EN CALIENTE, PARA CONSERVACION Y MEJORAMIENTO  DE LA RED VIAL PROVINCIAL (13 ETAPA)</v>
      </c>
      <c r="C379" s="539"/>
      <c r="D379" s="539"/>
      <c r="E379" s="539"/>
      <c r="F379" s="535" t="s">
        <v>32</v>
      </c>
      <c r="G379" s="589">
        <f>Fecha_Base</f>
        <v>0</v>
      </c>
    </row>
    <row r="380" spans="1:8" ht="19.899999999999999" customHeight="1" x14ac:dyDescent="0.2">
      <c r="A380" s="590" t="s">
        <v>710</v>
      </c>
      <c r="B380" s="540" t="str">
        <f>Ubicación</f>
        <v>DEPARTAMENTOS VARIOS</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1" t="str">
        <f ca="1">IFERROR(VLOOKUP(B382,T_Computo_Presupuesto,2,FALSE),0)</f>
        <v>ENRIPIADOS PARA CONSTRUCCIÓN DE BANQUINAS</v>
      </c>
      <c r="D382" s="801"/>
      <c r="E382" s="801"/>
      <c r="F382" s="540" t="s">
        <v>23</v>
      </c>
      <c r="G382" s="592" t="str">
        <f ca="1">IFERROR(VLOOKUP(B382,T_Computo_Presupuesto,4,FALSE),0)</f>
        <v>m3</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m3/día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6" t="s">
        <v>576</v>
      </c>
      <c r="B402" s="797"/>
      <c r="C402" s="788" t="s">
        <v>0</v>
      </c>
      <c r="D402" s="802" t="s">
        <v>1866</v>
      </c>
      <c r="E402" s="802" t="s">
        <v>1865</v>
      </c>
      <c r="F402" s="792" t="s">
        <v>1007</v>
      </c>
      <c r="G402" s="794" t="s">
        <v>26</v>
      </c>
    </row>
    <row r="403" spans="1:7" ht="19.899999999999999" customHeight="1" x14ac:dyDescent="0.2">
      <c r="A403" s="560" t="s">
        <v>577</v>
      </c>
      <c r="B403" s="560" t="s">
        <v>578</v>
      </c>
      <c r="C403" s="789"/>
      <c r="D403" s="803"/>
      <c r="E403" s="791"/>
      <c r="F403" s="793"/>
      <c r="G403" s="795"/>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6" t="s">
        <v>576</v>
      </c>
      <c r="B416" s="797"/>
      <c r="C416" s="788" t="s">
        <v>0</v>
      </c>
      <c r="D416" s="790" t="s">
        <v>24</v>
      </c>
      <c r="E416" s="790" t="s">
        <v>1832</v>
      </c>
      <c r="F416" s="792" t="s">
        <v>1007</v>
      </c>
      <c r="G416" s="794" t="s">
        <v>26</v>
      </c>
    </row>
    <row r="417" spans="1:7" ht="19.899999999999999" customHeight="1" x14ac:dyDescent="0.2">
      <c r="A417" s="560" t="s">
        <v>577</v>
      </c>
      <c r="B417" s="560" t="s">
        <v>578</v>
      </c>
      <c r="C417" s="789"/>
      <c r="D417" s="791"/>
      <c r="E417" s="791"/>
      <c r="F417" s="793"/>
      <c r="G417" s="795"/>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6" t="s">
        <v>576</v>
      </c>
      <c r="B427" s="797"/>
      <c r="C427" s="788" t="s">
        <v>0</v>
      </c>
      <c r="D427" s="788" t="s">
        <v>1867</v>
      </c>
      <c r="E427" s="790" t="s">
        <v>24</v>
      </c>
      <c r="F427" s="792" t="s">
        <v>25</v>
      </c>
      <c r="G427" s="794" t="s">
        <v>26</v>
      </c>
    </row>
    <row r="428" spans="1:7" ht="19.899999999999999" customHeight="1" x14ac:dyDescent="0.2">
      <c r="A428" s="560" t="s">
        <v>577</v>
      </c>
      <c r="B428" s="560" t="s">
        <v>578</v>
      </c>
      <c r="C428" s="789"/>
      <c r="D428" s="789"/>
      <c r="E428" s="791"/>
      <c r="F428" s="793"/>
      <c r="G428" s="795"/>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6" t="s">
        <v>576</v>
      </c>
      <c r="B442" s="797"/>
      <c r="C442" s="788" t="s">
        <v>0</v>
      </c>
      <c r="D442" s="788" t="s">
        <v>1867</v>
      </c>
      <c r="E442" s="790" t="s">
        <v>24</v>
      </c>
      <c r="F442" s="792" t="s">
        <v>25</v>
      </c>
      <c r="G442" s="794" t="s">
        <v>26</v>
      </c>
    </row>
    <row r="443" spans="1:7" ht="19.899999999999999" customHeight="1" x14ac:dyDescent="0.2">
      <c r="A443" s="560" t="s">
        <v>577</v>
      </c>
      <c r="B443" s="560" t="s">
        <v>578</v>
      </c>
      <c r="C443" s="789"/>
      <c r="D443" s="789"/>
      <c r="E443" s="791"/>
      <c r="F443" s="793"/>
      <c r="G443" s="795"/>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ENRIPIADOS PARA CONSTRUCCIÓN DE BANQUINAS</v>
      </c>
      <c r="C448" s="541"/>
      <c r="D448" s="541" t="s">
        <v>1833</v>
      </c>
      <c r="E448" s="662"/>
      <c r="F448" s="663" t="str">
        <f ca="1">"$/"&amp;G382</f>
        <v>$/m3</v>
      </c>
      <c r="G448" s="610">
        <f>SUBTOTAL(9,G405:G447)</f>
        <v>0</v>
      </c>
    </row>
    <row r="449" spans="1:7" ht="19.899999999999999" customHeight="1" x14ac:dyDescent="0.2">
      <c r="A449" s="606"/>
      <c r="B449" s="607"/>
      <c r="C449" s="608"/>
      <c r="D449" s="608" t="s">
        <v>2043</v>
      </c>
      <c r="E449" s="609"/>
      <c r="F449" s="665" t="str">
        <f ca="1">"$/"&amp;G382</f>
        <v>$/m3</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8" t="s">
        <v>31</v>
      </c>
      <c r="B451" s="799"/>
      <c r="C451" s="799"/>
      <c r="D451" s="799"/>
      <c r="E451" s="799"/>
      <c r="F451" s="799"/>
      <c r="G451" s="800"/>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CONCRETO ASFALTICO EN CALIENTE, PARA CONSERVACION Y MEJORAMIENTO  DE LA RED VIAL PROVINCIAL (13 ETAPA)</v>
      </c>
      <c r="C454" s="539"/>
      <c r="D454" s="539"/>
      <c r="E454" s="539"/>
      <c r="F454" s="535" t="s">
        <v>32</v>
      </c>
      <c r="G454" s="589">
        <f>Fecha_Base</f>
        <v>0</v>
      </c>
    </row>
    <row r="455" spans="1:7" ht="19.899999999999999" customHeight="1" x14ac:dyDescent="0.2">
      <c r="A455" s="590" t="s">
        <v>710</v>
      </c>
      <c r="B455" s="540" t="str">
        <f>Ubicación</f>
        <v>DEPARTAMENTOS VARIOS</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1" t="str">
        <f ca="1">IFERROR(VLOOKUP(B457,T_Computo_Presupuesto,2,FALSE),0)</f>
        <v>EXCAVACIÓN PARA FUNDACIONES DE OBRAS DE ARTE</v>
      </c>
      <c r="D457" s="801"/>
      <c r="E457" s="801"/>
      <c r="F457" s="540" t="s">
        <v>23</v>
      </c>
      <c r="G457" s="592" t="str">
        <f ca="1">IFERROR(VLOOKUP(B457,T_Computo_Presupuesto,4,FALSE),0)</f>
        <v>m3</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m3/día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6" t="s">
        <v>576</v>
      </c>
      <c r="B477" s="797"/>
      <c r="C477" s="788" t="s">
        <v>0</v>
      </c>
      <c r="D477" s="802" t="s">
        <v>1866</v>
      </c>
      <c r="E477" s="802" t="s">
        <v>1865</v>
      </c>
      <c r="F477" s="792" t="s">
        <v>1007</v>
      </c>
      <c r="G477" s="794" t="s">
        <v>26</v>
      </c>
    </row>
    <row r="478" spans="1:7" ht="19.899999999999999" customHeight="1" x14ac:dyDescent="0.2">
      <c r="A478" s="560" t="s">
        <v>577</v>
      </c>
      <c r="B478" s="560" t="s">
        <v>578</v>
      </c>
      <c r="C478" s="789"/>
      <c r="D478" s="803"/>
      <c r="E478" s="791"/>
      <c r="F478" s="793"/>
      <c r="G478" s="795"/>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6" t="s">
        <v>576</v>
      </c>
      <c r="B491" s="797"/>
      <c r="C491" s="788" t="s">
        <v>0</v>
      </c>
      <c r="D491" s="790" t="s">
        <v>24</v>
      </c>
      <c r="E491" s="790" t="s">
        <v>1832</v>
      </c>
      <c r="F491" s="792" t="s">
        <v>1007</v>
      </c>
      <c r="G491" s="794" t="s">
        <v>26</v>
      </c>
    </row>
    <row r="492" spans="1:7" ht="19.899999999999999" customHeight="1" x14ac:dyDescent="0.2">
      <c r="A492" s="560" t="s">
        <v>577</v>
      </c>
      <c r="B492" s="560" t="s">
        <v>578</v>
      </c>
      <c r="C492" s="789"/>
      <c r="D492" s="791"/>
      <c r="E492" s="791"/>
      <c r="F492" s="793"/>
      <c r="G492" s="795"/>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6" t="s">
        <v>576</v>
      </c>
      <c r="B502" s="797"/>
      <c r="C502" s="788" t="s">
        <v>0</v>
      </c>
      <c r="D502" s="788" t="s">
        <v>1867</v>
      </c>
      <c r="E502" s="790" t="s">
        <v>24</v>
      </c>
      <c r="F502" s="792" t="s">
        <v>25</v>
      </c>
      <c r="G502" s="794" t="s">
        <v>26</v>
      </c>
    </row>
    <row r="503" spans="1:7" ht="19.899999999999999" customHeight="1" x14ac:dyDescent="0.2">
      <c r="A503" s="560" t="s">
        <v>577</v>
      </c>
      <c r="B503" s="560" t="s">
        <v>578</v>
      </c>
      <c r="C503" s="789"/>
      <c r="D503" s="789"/>
      <c r="E503" s="791"/>
      <c r="F503" s="793"/>
      <c r="G503" s="795"/>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6" t="s">
        <v>576</v>
      </c>
      <c r="B517" s="797"/>
      <c r="C517" s="788" t="s">
        <v>0</v>
      </c>
      <c r="D517" s="788" t="s">
        <v>1867</v>
      </c>
      <c r="E517" s="790" t="s">
        <v>24</v>
      </c>
      <c r="F517" s="792" t="s">
        <v>25</v>
      </c>
      <c r="G517" s="794" t="s">
        <v>26</v>
      </c>
    </row>
    <row r="518" spans="1:7" ht="19.899999999999999" customHeight="1" x14ac:dyDescent="0.2">
      <c r="A518" s="560" t="s">
        <v>577</v>
      </c>
      <c r="B518" s="560" t="s">
        <v>578</v>
      </c>
      <c r="C518" s="789"/>
      <c r="D518" s="789"/>
      <c r="E518" s="791"/>
      <c r="F518" s="793"/>
      <c r="G518" s="795"/>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EXCAVACIÓN PARA FUNDACIONES DE OBRAS DE ARTE</v>
      </c>
      <c r="C523" s="541"/>
      <c r="D523" s="541" t="s">
        <v>1833</v>
      </c>
      <c r="E523" s="662"/>
      <c r="F523" s="663" t="str">
        <f ca="1">"$/"&amp;G457</f>
        <v>$/m3</v>
      </c>
      <c r="G523" s="610">
        <f>SUBTOTAL(9,G480:G522)</f>
        <v>0</v>
      </c>
    </row>
    <row r="524" spans="1:7" ht="19.899999999999999" customHeight="1" x14ac:dyDescent="0.2">
      <c r="A524" s="606"/>
      <c r="B524" s="607"/>
      <c r="C524" s="608"/>
      <c r="D524" s="608" t="s">
        <v>2043</v>
      </c>
      <c r="E524" s="609"/>
      <c r="F524" s="665" t="str">
        <f ca="1">"$/"&amp;G457</f>
        <v>$/m3</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8" t="s">
        <v>31</v>
      </c>
      <c r="B526" s="799"/>
      <c r="C526" s="799"/>
      <c r="D526" s="799"/>
      <c r="E526" s="799"/>
      <c r="F526" s="799"/>
      <c r="G526" s="800"/>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CONCRETO ASFALTICO EN CALIENTE, PARA CONSERVACION Y MEJORAMIENTO  DE LA RED VIAL PROVINCIAL (13 ETAPA)</v>
      </c>
      <c r="C529" s="539"/>
      <c r="D529" s="539"/>
      <c r="E529" s="539"/>
      <c r="F529" s="535" t="s">
        <v>32</v>
      </c>
      <c r="G529" s="589">
        <f>Fecha_Base</f>
        <v>0</v>
      </c>
    </row>
    <row r="530" spans="1:7" ht="19.899999999999999" customHeight="1" x14ac:dyDescent="0.2">
      <c r="A530" s="590" t="s">
        <v>710</v>
      </c>
      <c r="B530" s="540" t="str">
        <f>Ubicación</f>
        <v>DEPARTAMENTOS VARIOS</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1" t="str">
        <f ca="1">IFERROR(VLOOKUP(B532,T_Computo_Presupuesto,2,FALSE),0)</f>
        <v>HORMIGON DE CEMENTO PORTLAND H-17</v>
      </c>
      <c r="D532" s="801"/>
      <c r="E532" s="801"/>
      <c r="F532" s="540" t="s">
        <v>23</v>
      </c>
      <c r="G532" s="592" t="str">
        <f ca="1">IFERROR(VLOOKUP(B532,T_Computo_Presupuesto,4,FALSE),0)</f>
        <v>m3</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m3/día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6" t="s">
        <v>576</v>
      </c>
      <c r="B552" s="797"/>
      <c r="C552" s="788" t="s">
        <v>0</v>
      </c>
      <c r="D552" s="802" t="s">
        <v>1866</v>
      </c>
      <c r="E552" s="802" t="s">
        <v>1865</v>
      </c>
      <c r="F552" s="792" t="s">
        <v>1007</v>
      </c>
      <c r="G552" s="794" t="s">
        <v>26</v>
      </c>
    </row>
    <row r="553" spans="1:7" ht="19.899999999999999" customHeight="1" x14ac:dyDescent="0.2">
      <c r="A553" s="560" t="s">
        <v>577</v>
      </c>
      <c r="B553" s="560" t="s">
        <v>578</v>
      </c>
      <c r="C553" s="789"/>
      <c r="D553" s="803"/>
      <c r="E553" s="791"/>
      <c r="F553" s="793"/>
      <c r="G553" s="795"/>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6" t="s">
        <v>576</v>
      </c>
      <c r="B566" s="797"/>
      <c r="C566" s="788" t="s">
        <v>0</v>
      </c>
      <c r="D566" s="790" t="s">
        <v>24</v>
      </c>
      <c r="E566" s="790" t="s">
        <v>1832</v>
      </c>
      <c r="F566" s="792" t="s">
        <v>1007</v>
      </c>
      <c r="G566" s="794" t="s">
        <v>26</v>
      </c>
    </row>
    <row r="567" spans="1:7" ht="19.899999999999999" customHeight="1" x14ac:dyDescent="0.2">
      <c r="A567" s="560" t="s">
        <v>577</v>
      </c>
      <c r="B567" s="560" t="s">
        <v>578</v>
      </c>
      <c r="C567" s="789"/>
      <c r="D567" s="791"/>
      <c r="E567" s="791"/>
      <c r="F567" s="793"/>
      <c r="G567" s="795"/>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6" t="s">
        <v>576</v>
      </c>
      <c r="B577" s="797"/>
      <c r="C577" s="788" t="s">
        <v>0</v>
      </c>
      <c r="D577" s="788" t="s">
        <v>1867</v>
      </c>
      <c r="E577" s="790" t="s">
        <v>24</v>
      </c>
      <c r="F577" s="792" t="s">
        <v>25</v>
      </c>
      <c r="G577" s="794" t="s">
        <v>26</v>
      </c>
    </row>
    <row r="578" spans="1:7" ht="19.899999999999999" customHeight="1" x14ac:dyDescent="0.2">
      <c r="A578" s="560" t="s">
        <v>577</v>
      </c>
      <c r="B578" s="560" t="s">
        <v>578</v>
      </c>
      <c r="C578" s="789"/>
      <c r="D578" s="789"/>
      <c r="E578" s="791"/>
      <c r="F578" s="793"/>
      <c r="G578" s="795"/>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6" t="s">
        <v>576</v>
      </c>
      <c r="B592" s="797"/>
      <c r="C592" s="788" t="s">
        <v>0</v>
      </c>
      <c r="D592" s="788" t="s">
        <v>1867</v>
      </c>
      <c r="E592" s="790" t="s">
        <v>24</v>
      </c>
      <c r="F592" s="792" t="s">
        <v>25</v>
      </c>
      <c r="G592" s="794" t="s">
        <v>26</v>
      </c>
    </row>
    <row r="593" spans="1:8" ht="19.899999999999999" customHeight="1" x14ac:dyDescent="0.2">
      <c r="A593" s="560" t="s">
        <v>577</v>
      </c>
      <c r="B593" s="560" t="s">
        <v>578</v>
      </c>
      <c r="C593" s="789"/>
      <c r="D593" s="789"/>
      <c r="E593" s="791"/>
      <c r="F593" s="793"/>
      <c r="G593" s="795"/>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HORMIGON DE CEMENTO PORTLAND H-17</v>
      </c>
      <c r="C598" s="541"/>
      <c r="D598" s="541" t="s">
        <v>1833</v>
      </c>
      <c r="E598" s="662"/>
      <c r="F598" s="663" t="str">
        <f ca="1">"$/"&amp;G532</f>
        <v>$/m3</v>
      </c>
      <c r="G598" s="610">
        <f>SUBTOTAL(9,G555:G597)</f>
        <v>0</v>
      </c>
    </row>
    <row r="599" spans="1:8" ht="19.899999999999999" customHeight="1" x14ac:dyDescent="0.2">
      <c r="A599" s="606"/>
      <c r="B599" s="607"/>
      <c r="C599" s="608"/>
      <c r="D599" s="608" t="s">
        <v>2043</v>
      </c>
      <c r="E599" s="609"/>
      <c r="F599" s="665" t="str">
        <f ca="1">"$/"&amp;G532</f>
        <v>$/m3</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8" t="s">
        <v>31</v>
      </c>
      <c r="B601" s="799"/>
      <c r="C601" s="799"/>
      <c r="D601" s="799"/>
      <c r="E601" s="799"/>
      <c r="F601" s="799"/>
      <c r="G601" s="800"/>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CONCRETO ASFALTICO EN CALIENTE, PARA CONSERVACION Y MEJORAMIENTO  DE LA RED VIAL PROVINCIAL (13 ETAPA)</v>
      </c>
      <c r="C604" s="539"/>
      <c r="D604" s="539"/>
      <c r="E604" s="539"/>
      <c r="F604" s="535" t="s">
        <v>32</v>
      </c>
      <c r="G604" s="589">
        <f>Fecha_Base</f>
        <v>0</v>
      </c>
      <c r="H604" s="533"/>
    </row>
    <row r="605" spans="1:8" ht="19.899999999999999" customHeight="1" x14ac:dyDescent="0.2">
      <c r="A605" s="590" t="s">
        <v>710</v>
      </c>
      <c r="B605" s="540" t="str">
        <f>Ubicación</f>
        <v>DEPARTAMENTOS VARIOS</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1" t="str">
        <f ca="1">IFERROR(VLOOKUP(B607,T_Computo_Presupuesto,2,FALSE),0)</f>
        <v>HORMIGON DE CEMENTO PORTLAND H-13</v>
      </c>
      <c r="D607" s="801"/>
      <c r="E607" s="801"/>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6" t="s">
        <v>576</v>
      </c>
      <c r="B627" s="797"/>
      <c r="C627" s="788" t="s">
        <v>0</v>
      </c>
      <c r="D627" s="802" t="s">
        <v>1866</v>
      </c>
      <c r="E627" s="802" t="s">
        <v>1865</v>
      </c>
      <c r="F627" s="792" t="s">
        <v>1007</v>
      </c>
      <c r="G627" s="794" t="s">
        <v>26</v>
      </c>
    </row>
    <row r="628" spans="1:7" ht="19.899999999999999" customHeight="1" x14ac:dyDescent="0.2">
      <c r="A628" s="560" t="s">
        <v>577</v>
      </c>
      <c r="B628" s="560" t="s">
        <v>578</v>
      </c>
      <c r="C628" s="789"/>
      <c r="D628" s="803"/>
      <c r="E628" s="791"/>
      <c r="F628" s="793"/>
      <c r="G628" s="795"/>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6" t="s">
        <v>576</v>
      </c>
      <c r="B641" s="797"/>
      <c r="C641" s="788" t="s">
        <v>0</v>
      </c>
      <c r="D641" s="790" t="s">
        <v>24</v>
      </c>
      <c r="E641" s="790" t="s">
        <v>1832</v>
      </c>
      <c r="F641" s="792" t="s">
        <v>1007</v>
      </c>
      <c r="G641" s="794" t="s">
        <v>26</v>
      </c>
    </row>
    <row r="642" spans="1:7" ht="19.899999999999999" customHeight="1" x14ac:dyDescent="0.2">
      <c r="A642" s="560" t="s">
        <v>577</v>
      </c>
      <c r="B642" s="560" t="s">
        <v>578</v>
      </c>
      <c r="C642" s="789"/>
      <c r="D642" s="791"/>
      <c r="E642" s="791"/>
      <c r="F642" s="793"/>
      <c r="G642" s="795"/>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6" t="s">
        <v>576</v>
      </c>
      <c r="B652" s="797"/>
      <c r="C652" s="788" t="s">
        <v>0</v>
      </c>
      <c r="D652" s="788" t="s">
        <v>1867</v>
      </c>
      <c r="E652" s="790" t="s">
        <v>24</v>
      </c>
      <c r="F652" s="792" t="s">
        <v>25</v>
      </c>
      <c r="G652" s="794" t="s">
        <v>26</v>
      </c>
    </row>
    <row r="653" spans="1:7" ht="19.899999999999999" customHeight="1" x14ac:dyDescent="0.2">
      <c r="A653" s="560" t="s">
        <v>577</v>
      </c>
      <c r="B653" s="560" t="s">
        <v>578</v>
      </c>
      <c r="C653" s="789"/>
      <c r="D653" s="789"/>
      <c r="E653" s="791"/>
      <c r="F653" s="793"/>
      <c r="G653" s="795"/>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6" t="s">
        <v>576</v>
      </c>
      <c r="B667" s="797"/>
      <c r="C667" s="788" t="s">
        <v>0</v>
      </c>
      <c r="D667" s="788" t="s">
        <v>1867</v>
      </c>
      <c r="E667" s="790" t="s">
        <v>24</v>
      </c>
      <c r="F667" s="792" t="s">
        <v>25</v>
      </c>
      <c r="G667" s="794" t="s">
        <v>26</v>
      </c>
    </row>
    <row r="668" spans="1:8" ht="19.899999999999999" customHeight="1" x14ac:dyDescent="0.2">
      <c r="A668" s="560" t="s">
        <v>577</v>
      </c>
      <c r="B668" s="560" t="s">
        <v>578</v>
      </c>
      <c r="C668" s="789"/>
      <c r="D668" s="789"/>
      <c r="E668" s="791"/>
      <c r="F668" s="793"/>
      <c r="G668" s="795"/>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HORMIGON DE CEMENTO PORTLAND H-13</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8" t="s">
        <v>31</v>
      </c>
      <c r="B676" s="799"/>
      <c r="C676" s="799"/>
      <c r="D676" s="799"/>
      <c r="E676" s="799"/>
      <c r="F676" s="799"/>
      <c r="G676" s="800"/>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CONCRETO ASFALTICO EN CALIENTE, PARA CONSERVACION Y MEJORAMIENTO  DE LA RED VIAL PROVINCIAL (13 ETAPA)</v>
      </c>
      <c r="C679" s="539"/>
      <c r="D679" s="539"/>
      <c r="E679" s="539"/>
      <c r="F679" s="535" t="s">
        <v>32</v>
      </c>
      <c r="G679" s="589">
        <f>Fecha_Base</f>
        <v>0</v>
      </c>
    </row>
    <row r="680" spans="1:8" ht="19.899999999999999" customHeight="1" x14ac:dyDescent="0.2">
      <c r="A680" s="590" t="s">
        <v>710</v>
      </c>
      <c r="B680" s="540" t="str">
        <f>Ubicación</f>
        <v>DEPARTAMENTOS VARIOS</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1" t="str">
        <f ca="1">IFERROR(VLOOKUP(B682,T_Computo_Presupuesto,2,FALSE),0)</f>
        <v>ACERO ESPECIAL EN BARRAS COLOCADO</v>
      </c>
      <c r="D682" s="801"/>
      <c r="E682" s="801"/>
      <c r="F682" s="540" t="s">
        <v>23</v>
      </c>
      <c r="G682" s="592" t="str">
        <f ca="1">IFERROR(VLOOKUP(B682,T_Computo_Presupuesto,4,FALSE),0)</f>
        <v>tn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tn/día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6" t="s">
        <v>576</v>
      </c>
      <c r="B702" s="797"/>
      <c r="C702" s="788" t="s">
        <v>0</v>
      </c>
      <c r="D702" s="802" t="s">
        <v>1866</v>
      </c>
      <c r="E702" s="802" t="s">
        <v>1865</v>
      </c>
      <c r="F702" s="792" t="s">
        <v>1007</v>
      </c>
      <c r="G702" s="794" t="s">
        <v>26</v>
      </c>
    </row>
    <row r="703" spans="1:7" ht="19.899999999999999" customHeight="1" x14ac:dyDescent="0.2">
      <c r="A703" s="560" t="s">
        <v>577</v>
      </c>
      <c r="B703" s="560" t="s">
        <v>578</v>
      </c>
      <c r="C703" s="789"/>
      <c r="D703" s="803"/>
      <c r="E703" s="791"/>
      <c r="F703" s="793"/>
      <c r="G703" s="795"/>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6" t="s">
        <v>576</v>
      </c>
      <c r="B716" s="797"/>
      <c r="C716" s="788" t="s">
        <v>0</v>
      </c>
      <c r="D716" s="790" t="s">
        <v>24</v>
      </c>
      <c r="E716" s="790" t="s">
        <v>1832</v>
      </c>
      <c r="F716" s="792" t="s">
        <v>1007</v>
      </c>
      <c r="G716" s="794" t="s">
        <v>26</v>
      </c>
    </row>
    <row r="717" spans="1:7" ht="19.899999999999999" customHeight="1" x14ac:dyDescent="0.2">
      <c r="A717" s="560" t="s">
        <v>577</v>
      </c>
      <c r="B717" s="560" t="s">
        <v>578</v>
      </c>
      <c r="C717" s="789"/>
      <c r="D717" s="791"/>
      <c r="E717" s="791"/>
      <c r="F717" s="793"/>
      <c r="G717" s="795"/>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6" t="s">
        <v>576</v>
      </c>
      <c r="B727" s="797"/>
      <c r="C727" s="788" t="s">
        <v>0</v>
      </c>
      <c r="D727" s="788" t="s">
        <v>1867</v>
      </c>
      <c r="E727" s="790" t="s">
        <v>24</v>
      </c>
      <c r="F727" s="792" t="s">
        <v>25</v>
      </c>
      <c r="G727" s="794" t="s">
        <v>26</v>
      </c>
    </row>
    <row r="728" spans="1:7" ht="19.899999999999999" customHeight="1" x14ac:dyDescent="0.2">
      <c r="A728" s="560" t="s">
        <v>577</v>
      </c>
      <c r="B728" s="560" t="s">
        <v>578</v>
      </c>
      <c r="C728" s="789"/>
      <c r="D728" s="789"/>
      <c r="E728" s="791"/>
      <c r="F728" s="793"/>
      <c r="G728" s="795"/>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6" t="s">
        <v>576</v>
      </c>
      <c r="B742" s="797"/>
      <c r="C742" s="788" t="s">
        <v>0</v>
      </c>
      <c r="D742" s="788" t="s">
        <v>1867</v>
      </c>
      <c r="E742" s="790" t="s">
        <v>24</v>
      </c>
      <c r="F742" s="792" t="s">
        <v>25</v>
      </c>
      <c r="G742" s="794" t="s">
        <v>26</v>
      </c>
    </row>
    <row r="743" spans="1:7" ht="19.899999999999999" customHeight="1" x14ac:dyDescent="0.2">
      <c r="A743" s="560" t="s">
        <v>577</v>
      </c>
      <c r="B743" s="560" t="s">
        <v>578</v>
      </c>
      <c r="C743" s="789"/>
      <c r="D743" s="789"/>
      <c r="E743" s="791"/>
      <c r="F743" s="793"/>
      <c r="G743" s="795"/>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ACERO ESPECIAL EN BARRAS COLOCADO</v>
      </c>
      <c r="C748" s="541"/>
      <c r="D748" s="541" t="s">
        <v>1833</v>
      </c>
      <c r="E748" s="662"/>
      <c r="F748" s="663" t="str">
        <f ca="1">"$/"&amp;G682</f>
        <v>$/tn</v>
      </c>
      <c r="G748" s="610">
        <f>SUBTOTAL(9,G705:G747)</f>
        <v>0</v>
      </c>
    </row>
    <row r="749" spans="1:7" ht="19.899999999999999" customHeight="1" x14ac:dyDescent="0.2">
      <c r="A749" s="606"/>
      <c r="B749" s="607"/>
      <c r="C749" s="608"/>
      <c r="D749" s="608" t="s">
        <v>2043</v>
      </c>
      <c r="E749" s="609"/>
      <c r="F749" s="665" t="str">
        <f ca="1">"$/"&amp;G682</f>
        <v>$/tn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8" t="s">
        <v>31</v>
      </c>
      <c r="B751" s="799"/>
      <c r="C751" s="799"/>
      <c r="D751" s="799"/>
      <c r="E751" s="799"/>
      <c r="F751" s="799"/>
      <c r="G751" s="800"/>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CONCRETO ASFALTICO EN CALIENTE, PARA CONSERVACION Y MEJORAMIENTO  DE LA RED VIAL PROVINCIAL (13 ETAPA)</v>
      </c>
      <c r="C754" s="539"/>
      <c r="D754" s="539"/>
      <c r="E754" s="539"/>
      <c r="F754" s="535" t="s">
        <v>32</v>
      </c>
      <c r="G754" s="589">
        <f>Fecha_Base</f>
        <v>0</v>
      </c>
    </row>
    <row r="755" spans="1:7" ht="19.899999999999999" customHeight="1" x14ac:dyDescent="0.2">
      <c r="A755" s="590" t="s">
        <v>710</v>
      </c>
      <c r="B755" s="540" t="str">
        <f>Ubicación</f>
        <v>DEPARTAMENTOS VARIOS</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1" t="str">
        <f ca="1">IFERROR(VLOOKUP(B757,T_Computo_Presupuesto,2,FALSE),0)</f>
        <v>MODIFICACION DE COTAS DE VALVULAS ESCLUSAS, HIDRANTES, DESAGÜES Y BOCAS DE REGISTRO DE O.S.S.E</v>
      </c>
      <c r="D757" s="801"/>
      <c r="E757" s="801"/>
      <c r="F757" s="540" t="s">
        <v>23</v>
      </c>
      <c r="G757" s="592" t="str">
        <f ca="1">IFERROR(VLOOKUP(B757,T_Computo_Presupuesto,4,FALSE),0)</f>
        <v>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n°/día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6" t="s">
        <v>576</v>
      </c>
      <c r="B777" s="797"/>
      <c r="C777" s="788" t="s">
        <v>0</v>
      </c>
      <c r="D777" s="802" t="s">
        <v>1866</v>
      </c>
      <c r="E777" s="802" t="s">
        <v>1865</v>
      </c>
      <c r="F777" s="792" t="s">
        <v>1007</v>
      </c>
      <c r="G777" s="794" t="s">
        <v>26</v>
      </c>
    </row>
    <row r="778" spans="1:7" ht="19.899999999999999" customHeight="1" x14ac:dyDescent="0.2">
      <c r="A778" s="560" t="s">
        <v>577</v>
      </c>
      <c r="B778" s="560" t="s">
        <v>578</v>
      </c>
      <c r="C778" s="789"/>
      <c r="D778" s="803"/>
      <c r="E778" s="791"/>
      <c r="F778" s="793"/>
      <c r="G778" s="795"/>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6" t="s">
        <v>576</v>
      </c>
      <c r="B791" s="797"/>
      <c r="C791" s="788" t="s">
        <v>0</v>
      </c>
      <c r="D791" s="790" t="s">
        <v>24</v>
      </c>
      <c r="E791" s="790" t="s">
        <v>1832</v>
      </c>
      <c r="F791" s="792" t="s">
        <v>1007</v>
      </c>
      <c r="G791" s="794" t="s">
        <v>26</v>
      </c>
    </row>
    <row r="792" spans="1:7" ht="19.899999999999999" customHeight="1" x14ac:dyDescent="0.2">
      <c r="A792" s="560" t="s">
        <v>577</v>
      </c>
      <c r="B792" s="560" t="s">
        <v>578</v>
      </c>
      <c r="C792" s="789"/>
      <c r="D792" s="791"/>
      <c r="E792" s="791"/>
      <c r="F792" s="793"/>
      <c r="G792" s="795"/>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6" t="s">
        <v>576</v>
      </c>
      <c r="B802" s="797"/>
      <c r="C802" s="788" t="s">
        <v>0</v>
      </c>
      <c r="D802" s="788" t="s">
        <v>1867</v>
      </c>
      <c r="E802" s="790" t="s">
        <v>24</v>
      </c>
      <c r="F802" s="792" t="s">
        <v>25</v>
      </c>
      <c r="G802" s="794" t="s">
        <v>26</v>
      </c>
    </row>
    <row r="803" spans="1:7" ht="19.899999999999999" customHeight="1" x14ac:dyDescent="0.2">
      <c r="A803" s="560" t="s">
        <v>577</v>
      </c>
      <c r="B803" s="560" t="s">
        <v>578</v>
      </c>
      <c r="C803" s="789"/>
      <c r="D803" s="789"/>
      <c r="E803" s="791"/>
      <c r="F803" s="793"/>
      <c r="G803" s="795"/>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6" t="s">
        <v>576</v>
      </c>
      <c r="B817" s="797"/>
      <c r="C817" s="788" t="s">
        <v>0</v>
      </c>
      <c r="D817" s="788" t="s">
        <v>1867</v>
      </c>
      <c r="E817" s="790" t="s">
        <v>24</v>
      </c>
      <c r="F817" s="792" t="s">
        <v>25</v>
      </c>
      <c r="G817" s="794" t="s">
        <v>26</v>
      </c>
    </row>
    <row r="818" spans="1:7" ht="19.899999999999999" customHeight="1" x14ac:dyDescent="0.2">
      <c r="A818" s="560" t="s">
        <v>577</v>
      </c>
      <c r="B818" s="560" t="s">
        <v>578</v>
      </c>
      <c r="C818" s="789"/>
      <c r="D818" s="789"/>
      <c r="E818" s="791"/>
      <c r="F818" s="793"/>
      <c r="G818" s="795"/>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MODIFICACION DE COTAS DE VALVULAS ESCLUSAS, HIDRANTES, DESAGÜES Y BOCAS DE REGISTRO DE O.S.S.E</v>
      </c>
      <c r="C823" s="541"/>
      <c r="D823" s="541" t="s">
        <v>1833</v>
      </c>
      <c r="E823" s="662"/>
      <c r="F823" s="663" t="str">
        <f ca="1">"$/"&amp;G757</f>
        <v>$/n°</v>
      </c>
      <c r="G823" s="610">
        <f>SUBTOTAL(9,G780:G822)</f>
        <v>0</v>
      </c>
    </row>
    <row r="824" spans="1:7" ht="19.899999999999999" customHeight="1" x14ac:dyDescent="0.2">
      <c r="A824" s="606"/>
      <c r="B824" s="607"/>
      <c r="C824" s="608"/>
      <c r="D824" s="608" t="s">
        <v>2043</v>
      </c>
      <c r="E824" s="609"/>
      <c r="F824" s="665" t="str">
        <f ca="1">"$/"&amp;G757</f>
        <v>$/n°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8" t="s">
        <v>31</v>
      </c>
      <c r="B826" s="799"/>
      <c r="C826" s="799"/>
      <c r="D826" s="799"/>
      <c r="E826" s="799"/>
      <c r="F826" s="799"/>
      <c r="G826" s="800"/>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CONCRETO ASFALTICO EN CALIENTE, PARA CONSERVACION Y MEJORAMIENTO  DE LA RED VIAL PROVINCIAL (13 ETAPA)</v>
      </c>
      <c r="C829" s="539"/>
      <c r="D829" s="539"/>
      <c r="E829" s="539"/>
      <c r="F829" s="535" t="s">
        <v>32</v>
      </c>
      <c r="G829" s="589">
        <f>Fecha_Base</f>
        <v>0</v>
      </c>
    </row>
    <row r="830" spans="1:7" ht="19.899999999999999" customHeight="1" x14ac:dyDescent="0.2">
      <c r="A830" s="590" t="s">
        <v>710</v>
      </c>
      <c r="B830" s="540" t="str">
        <f>Ubicación</f>
        <v>DEPARTAMENTOS VARIOS</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1" t="str">
        <f ca="1">IFERROR(VLOOKUP(B832,T_Computo_Presupuesto,2,FALSE),0)</f>
        <v>SEÑALAMIENTO VERTICAL</v>
      </c>
      <c r="D832" s="801"/>
      <c r="E832" s="801"/>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6" t="s">
        <v>576</v>
      </c>
      <c r="B852" s="797"/>
      <c r="C852" s="788" t="s">
        <v>0</v>
      </c>
      <c r="D852" s="802" t="s">
        <v>1866</v>
      </c>
      <c r="E852" s="802" t="s">
        <v>1865</v>
      </c>
      <c r="F852" s="792" t="s">
        <v>1007</v>
      </c>
      <c r="G852" s="794" t="s">
        <v>26</v>
      </c>
    </row>
    <row r="853" spans="1:7" ht="19.899999999999999" customHeight="1" x14ac:dyDescent="0.2">
      <c r="A853" s="560" t="s">
        <v>577</v>
      </c>
      <c r="B853" s="560" t="s">
        <v>578</v>
      </c>
      <c r="C853" s="789"/>
      <c r="D853" s="803"/>
      <c r="E853" s="791"/>
      <c r="F853" s="793"/>
      <c r="G853" s="795"/>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6" t="s">
        <v>576</v>
      </c>
      <c r="B866" s="797"/>
      <c r="C866" s="788" t="s">
        <v>0</v>
      </c>
      <c r="D866" s="790" t="s">
        <v>24</v>
      </c>
      <c r="E866" s="790" t="s">
        <v>1832</v>
      </c>
      <c r="F866" s="792" t="s">
        <v>1007</v>
      </c>
      <c r="G866" s="794" t="s">
        <v>26</v>
      </c>
    </row>
    <row r="867" spans="1:7" ht="19.899999999999999" customHeight="1" x14ac:dyDescent="0.2">
      <c r="A867" s="560" t="s">
        <v>577</v>
      </c>
      <c r="B867" s="560" t="s">
        <v>578</v>
      </c>
      <c r="C867" s="789"/>
      <c r="D867" s="791"/>
      <c r="E867" s="791"/>
      <c r="F867" s="793"/>
      <c r="G867" s="795"/>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6" t="s">
        <v>576</v>
      </c>
      <c r="B877" s="797"/>
      <c r="C877" s="788" t="s">
        <v>0</v>
      </c>
      <c r="D877" s="788" t="s">
        <v>1867</v>
      </c>
      <c r="E877" s="790" t="s">
        <v>24</v>
      </c>
      <c r="F877" s="792" t="s">
        <v>25</v>
      </c>
      <c r="G877" s="794" t="s">
        <v>26</v>
      </c>
    </row>
    <row r="878" spans="1:7" ht="19.899999999999999" customHeight="1" x14ac:dyDescent="0.2">
      <c r="A878" s="560" t="s">
        <v>577</v>
      </c>
      <c r="B878" s="560" t="s">
        <v>578</v>
      </c>
      <c r="C878" s="789"/>
      <c r="D878" s="789"/>
      <c r="E878" s="791"/>
      <c r="F878" s="793"/>
      <c r="G878" s="795"/>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6" t="s">
        <v>576</v>
      </c>
      <c r="B892" s="797"/>
      <c r="C892" s="788" t="s">
        <v>0</v>
      </c>
      <c r="D892" s="788" t="s">
        <v>1867</v>
      </c>
      <c r="E892" s="790" t="s">
        <v>24</v>
      </c>
      <c r="F892" s="792" t="s">
        <v>25</v>
      </c>
      <c r="G892" s="794" t="s">
        <v>26</v>
      </c>
    </row>
    <row r="893" spans="1:7" ht="19.899999999999999" customHeight="1" x14ac:dyDescent="0.2">
      <c r="A893" s="560" t="s">
        <v>577</v>
      </c>
      <c r="B893" s="560" t="s">
        <v>578</v>
      </c>
      <c r="C893" s="789"/>
      <c r="D893" s="789"/>
      <c r="E893" s="791"/>
      <c r="F893" s="793"/>
      <c r="G893" s="795"/>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8" t="s">
        <v>31</v>
      </c>
      <c r="B901" s="799"/>
      <c r="C901" s="799"/>
      <c r="D901" s="799"/>
      <c r="E901" s="799"/>
      <c r="F901" s="799"/>
      <c r="G901" s="800"/>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CONCRETO ASFALTICO EN CALIENTE, PARA CONSERVACION Y MEJORAMIENTO  DE LA RED VIAL PROVINCIAL (13 ETAPA)</v>
      </c>
      <c r="C904" s="539"/>
      <c r="D904" s="539"/>
      <c r="E904" s="539"/>
      <c r="F904" s="535" t="s">
        <v>32</v>
      </c>
      <c r="G904" s="589">
        <f>Fecha_Base</f>
        <v>0</v>
      </c>
      <c r="H904" s="533"/>
    </row>
    <row r="905" spans="1:8" ht="19.899999999999999" customHeight="1" x14ac:dyDescent="0.2">
      <c r="A905" s="590" t="s">
        <v>710</v>
      </c>
      <c r="B905" s="540" t="str">
        <f>Ubicación</f>
        <v>DEPARTAMENTOS VARIOS</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1" t="str">
        <f ca="1">IFERROR(VLOOKUP(B907,T_Computo_Presupuesto,2,FALSE),0)</f>
        <v>DEMARCACIÓN HORIZONTAL</v>
      </c>
      <c r="D907" s="801"/>
      <c r="E907" s="801"/>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6" t="s">
        <v>576</v>
      </c>
      <c r="B927" s="797"/>
      <c r="C927" s="788" t="s">
        <v>0</v>
      </c>
      <c r="D927" s="802" t="s">
        <v>1866</v>
      </c>
      <c r="E927" s="802" t="s">
        <v>1865</v>
      </c>
      <c r="F927" s="792" t="s">
        <v>1007</v>
      </c>
      <c r="G927" s="794" t="s">
        <v>26</v>
      </c>
    </row>
    <row r="928" spans="1:7" ht="19.899999999999999" customHeight="1" x14ac:dyDescent="0.2">
      <c r="A928" s="560" t="s">
        <v>577</v>
      </c>
      <c r="B928" s="560" t="s">
        <v>578</v>
      </c>
      <c r="C928" s="789"/>
      <c r="D928" s="803"/>
      <c r="E928" s="791"/>
      <c r="F928" s="793"/>
      <c r="G928" s="795"/>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6" t="s">
        <v>576</v>
      </c>
      <c r="B941" s="797"/>
      <c r="C941" s="788" t="s">
        <v>0</v>
      </c>
      <c r="D941" s="790" t="s">
        <v>24</v>
      </c>
      <c r="E941" s="790" t="s">
        <v>1832</v>
      </c>
      <c r="F941" s="792" t="s">
        <v>1007</v>
      </c>
      <c r="G941" s="794" t="s">
        <v>26</v>
      </c>
    </row>
    <row r="942" spans="1:7" ht="19.899999999999999" customHeight="1" x14ac:dyDescent="0.2">
      <c r="A942" s="560" t="s">
        <v>577</v>
      </c>
      <c r="B942" s="560" t="s">
        <v>578</v>
      </c>
      <c r="C942" s="789"/>
      <c r="D942" s="791"/>
      <c r="E942" s="791"/>
      <c r="F942" s="793"/>
      <c r="G942" s="795"/>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6" t="s">
        <v>576</v>
      </c>
      <c r="B952" s="797"/>
      <c r="C952" s="788" t="s">
        <v>0</v>
      </c>
      <c r="D952" s="788" t="s">
        <v>1867</v>
      </c>
      <c r="E952" s="790" t="s">
        <v>24</v>
      </c>
      <c r="F952" s="792" t="s">
        <v>25</v>
      </c>
      <c r="G952" s="794" t="s">
        <v>26</v>
      </c>
    </row>
    <row r="953" spans="1:7" ht="19.899999999999999" customHeight="1" x14ac:dyDescent="0.2">
      <c r="A953" s="560" t="s">
        <v>577</v>
      </c>
      <c r="B953" s="560" t="s">
        <v>578</v>
      </c>
      <c r="C953" s="789"/>
      <c r="D953" s="789"/>
      <c r="E953" s="791"/>
      <c r="F953" s="793"/>
      <c r="G953" s="795"/>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6" t="s">
        <v>576</v>
      </c>
      <c r="B967" s="797"/>
      <c r="C967" s="788" t="s">
        <v>0</v>
      </c>
      <c r="D967" s="788" t="s">
        <v>1867</v>
      </c>
      <c r="E967" s="790" t="s">
        <v>24</v>
      </c>
      <c r="F967" s="792" t="s">
        <v>25</v>
      </c>
      <c r="G967" s="794" t="s">
        <v>26</v>
      </c>
    </row>
    <row r="968" spans="1:8" ht="19.899999999999999" customHeight="1" x14ac:dyDescent="0.2">
      <c r="A968" s="560" t="s">
        <v>577</v>
      </c>
      <c r="B968" s="560" t="s">
        <v>578</v>
      </c>
      <c r="C968" s="789"/>
      <c r="D968" s="789"/>
      <c r="E968" s="791"/>
      <c r="F968" s="793"/>
      <c r="G968" s="795"/>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DEMARCACIÓN HORIZONTAL</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8" t="s">
        <v>31</v>
      </c>
      <c r="B976" s="799"/>
      <c r="C976" s="799"/>
      <c r="D976" s="799"/>
      <c r="E976" s="799"/>
      <c r="F976" s="799"/>
      <c r="G976" s="800"/>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CONCRETO ASFALTICO EN CALIENTE, PARA CONSERVACION Y MEJORAMIENTO  DE LA RED VIAL PROVINCIAL (13 ETAPA)</v>
      </c>
      <c r="C979" s="539"/>
      <c r="D979" s="539"/>
      <c r="E979" s="539"/>
      <c r="F979" s="535" t="s">
        <v>32</v>
      </c>
      <c r="G979" s="589">
        <f>Fecha_Base</f>
        <v>0</v>
      </c>
    </row>
    <row r="980" spans="1:7" ht="19.899999999999999" customHeight="1" x14ac:dyDescent="0.2">
      <c r="A980" s="590" t="s">
        <v>710</v>
      </c>
      <c r="B980" s="540" t="str">
        <f>Ubicación</f>
        <v>DEPARTAMENTOS VARIOS</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1" t="str">
        <f ca="1">IFERROR(VLOOKUP(B982,T_Computo_Presupuesto,2,FALSE),0)</f>
        <v>CUMPLIMIENTO DE MANEJO AMBIENTAL</v>
      </c>
      <c r="D982" s="801"/>
      <c r="E982" s="801"/>
      <c r="F982" s="540" t="s">
        <v>23</v>
      </c>
      <c r="G982" s="592" t="str">
        <f ca="1">IFERROR(VLOOKUP(B982,T_Computo_Presupuesto,4,FALSE),0)</f>
        <v>Mes</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Mes/día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6" t="s">
        <v>576</v>
      </c>
      <c r="B1002" s="797"/>
      <c r="C1002" s="788" t="s">
        <v>0</v>
      </c>
      <c r="D1002" s="802" t="s">
        <v>1866</v>
      </c>
      <c r="E1002" s="802" t="s">
        <v>1865</v>
      </c>
      <c r="F1002" s="792" t="s">
        <v>1007</v>
      </c>
      <c r="G1002" s="794" t="s">
        <v>26</v>
      </c>
    </row>
    <row r="1003" spans="1:7" ht="19.899999999999999" customHeight="1" x14ac:dyDescent="0.2">
      <c r="A1003" s="560" t="s">
        <v>577</v>
      </c>
      <c r="B1003" s="560" t="s">
        <v>578</v>
      </c>
      <c r="C1003" s="789"/>
      <c r="D1003" s="803"/>
      <c r="E1003" s="791"/>
      <c r="F1003" s="793"/>
      <c r="G1003" s="795"/>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6" t="s">
        <v>576</v>
      </c>
      <c r="B1016" s="797"/>
      <c r="C1016" s="788" t="s">
        <v>0</v>
      </c>
      <c r="D1016" s="790" t="s">
        <v>24</v>
      </c>
      <c r="E1016" s="790" t="s">
        <v>1832</v>
      </c>
      <c r="F1016" s="792" t="s">
        <v>1007</v>
      </c>
      <c r="G1016" s="794" t="s">
        <v>26</v>
      </c>
    </row>
    <row r="1017" spans="1:7" ht="19.899999999999999" customHeight="1" x14ac:dyDescent="0.2">
      <c r="A1017" s="560" t="s">
        <v>577</v>
      </c>
      <c r="B1017" s="560" t="s">
        <v>578</v>
      </c>
      <c r="C1017" s="789"/>
      <c r="D1017" s="791"/>
      <c r="E1017" s="791"/>
      <c r="F1017" s="793"/>
      <c r="G1017" s="795"/>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6" t="s">
        <v>576</v>
      </c>
      <c r="B1027" s="797"/>
      <c r="C1027" s="788" t="s">
        <v>0</v>
      </c>
      <c r="D1027" s="788" t="s">
        <v>1867</v>
      </c>
      <c r="E1027" s="790" t="s">
        <v>24</v>
      </c>
      <c r="F1027" s="792" t="s">
        <v>25</v>
      </c>
      <c r="G1027" s="794" t="s">
        <v>26</v>
      </c>
    </row>
    <row r="1028" spans="1:7" ht="19.899999999999999" customHeight="1" x14ac:dyDescent="0.2">
      <c r="A1028" s="560" t="s">
        <v>577</v>
      </c>
      <c r="B1028" s="560" t="s">
        <v>578</v>
      </c>
      <c r="C1028" s="789"/>
      <c r="D1028" s="789"/>
      <c r="E1028" s="791"/>
      <c r="F1028" s="793"/>
      <c r="G1028" s="795"/>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6" t="s">
        <v>576</v>
      </c>
      <c r="B1042" s="797"/>
      <c r="C1042" s="788" t="s">
        <v>0</v>
      </c>
      <c r="D1042" s="788" t="s">
        <v>1867</v>
      </c>
      <c r="E1042" s="790" t="s">
        <v>24</v>
      </c>
      <c r="F1042" s="792" t="s">
        <v>25</v>
      </c>
      <c r="G1042" s="794" t="s">
        <v>26</v>
      </c>
    </row>
    <row r="1043" spans="1:7" ht="19.899999999999999" customHeight="1" x14ac:dyDescent="0.2">
      <c r="A1043" s="560" t="s">
        <v>577</v>
      </c>
      <c r="B1043" s="560" t="s">
        <v>578</v>
      </c>
      <c r="C1043" s="789"/>
      <c r="D1043" s="789"/>
      <c r="E1043" s="791"/>
      <c r="F1043" s="793"/>
      <c r="G1043" s="795"/>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CUMPLIMIENTO DE MANEJO AMBIENTAL</v>
      </c>
      <c r="C1048" s="541"/>
      <c r="D1048" s="541" t="s">
        <v>1833</v>
      </c>
      <c r="E1048" s="662"/>
      <c r="F1048" s="663" t="str">
        <f ca="1">"$/"&amp;G982</f>
        <v>$/Mes</v>
      </c>
      <c r="G1048" s="610">
        <f>SUBTOTAL(9,G1005:G1047)</f>
        <v>0</v>
      </c>
    </row>
    <row r="1049" spans="1:7" ht="19.899999999999999" customHeight="1" x14ac:dyDescent="0.2">
      <c r="A1049" s="606"/>
      <c r="B1049" s="607"/>
      <c r="C1049" s="608"/>
      <c r="D1049" s="608" t="s">
        <v>2043</v>
      </c>
      <c r="E1049" s="609"/>
      <c r="F1049" s="665" t="str">
        <f ca="1">"$/"&amp;G982</f>
        <v>$/Mes</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8" t="s">
        <v>31</v>
      </c>
      <c r="B1051" s="799"/>
      <c r="C1051" s="799"/>
      <c r="D1051" s="799"/>
      <c r="E1051" s="799"/>
      <c r="F1051" s="799"/>
      <c r="G1051" s="800"/>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CONCRETO ASFALTICO EN CALIENTE, PARA CONSERVACION Y MEJORAMIENTO  DE LA RED VIAL PROVINCIAL (13 ETAPA)</v>
      </c>
      <c r="C1054" s="539"/>
      <c r="D1054" s="539"/>
      <c r="E1054" s="539"/>
      <c r="F1054" s="535" t="s">
        <v>32</v>
      </c>
      <c r="G1054" s="589">
        <f>Fecha_Base</f>
        <v>0</v>
      </c>
    </row>
    <row r="1055" spans="1:7" ht="19.899999999999999" customHeight="1" x14ac:dyDescent="0.2">
      <c r="A1055" s="590" t="s">
        <v>710</v>
      </c>
      <c r="B1055" s="540" t="str">
        <f>Ubicación</f>
        <v>DEPARTAMENTOS VARIOS</v>
      </c>
      <c r="C1055" s="540"/>
      <c r="D1055" s="541"/>
      <c r="E1055" s="542"/>
      <c r="F1055" s="543"/>
      <c r="G1055" s="591"/>
    </row>
    <row r="1056" spans="1:7" ht="19.899999999999999" customHeight="1" x14ac:dyDescent="0.2">
      <c r="A1056" s="590" t="s">
        <v>33</v>
      </c>
      <c r="B1056" s="544">
        <f>IFERROR(VALUE(LEFT(B1057,FIND(".",B1057)-1)),"")</f>
        <v>15</v>
      </c>
      <c r="C1056" s="545" t="str">
        <f ca="1">IFERROR(VLOOKUP(B1056,T_Computo_Presupuesto,2,FALSE),0)</f>
        <v>MOVILIDAD PARA EL PERSONAL DE LA DIRECCIÓN PROVINCIAL DE VIALIDAD</v>
      </c>
      <c r="D1056" s="545"/>
      <c r="E1056" s="542"/>
      <c r="F1056" s="543"/>
      <c r="G1056" s="591"/>
    </row>
    <row r="1057" spans="1:7" ht="19.899999999999999" customHeight="1" x14ac:dyDescent="0.2">
      <c r="A1057" s="590" t="s">
        <v>22</v>
      </c>
      <c r="B1057" s="546" t="str">
        <f>IFERROR(VLOOKUP(COUNTIF($A$1:A1057,"ANALISIS DE PRECIOS"),T_NumeroItem,2,FALSE),"")</f>
        <v>15.a</v>
      </c>
      <c r="C1057" s="801" t="str">
        <f ca="1">IFERROR(VLOOKUP(B1057,T_Computo_Presupuesto,2,FALSE),0)</f>
        <v>Cuota Fija</v>
      </c>
      <c r="D1057" s="801"/>
      <c r="E1057" s="801"/>
      <c r="F1057" s="540" t="s">
        <v>23</v>
      </c>
      <c r="G1057" s="592" t="str">
        <f ca="1">IFERROR(VLOOKUP(B1057,T_Computo_Presupuesto,4,FALSE),0)</f>
        <v>Mes</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Mes/día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6" t="s">
        <v>576</v>
      </c>
      <c r="B1077" s="797"/>
      <c r="C1077" s="788" t="s">
        <v>0</v>
      </c>
      <c r="D1077" s="802" t="s">
        <v>1866</v>
      </c>
      <c r="E1077" s="802" t="s">
        <v>1865</v>
      </c>
      <c r="F1077" s="792" t="s">
        <v>1007</v>
      </c>
      <c r="G1077" s="794" t="s">
        <v>26</v>
      </c>
    </row>
    <row r="1078" spans="1:7" ht="19.899999999999999" customHeight="1" x14ac:dyDescent="0.2">
      <c r="A1078" s="560" t="s">
        <v>577</v>
      </c>
      <c r="B1078" s="560" t="s">
        <v>578</v>
      </c>
      <c r="C1078" s="789"/>
      <c r="D1078" s="803"/>
      <c r="E1078" s="791"/>
      <c r="F1078" s="793"/>
      <c r="G1078" s="795"/>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6" t="s">
        <v>576</v>
      </c>
      <c r="B1091" s="797"/>
      <c r="C1091" s="788" t="s">
        <v>0</v>
      </c>
      <c r="D1091" s="790" t="s">
        <v>24</v>
      </c>
      <c r="E1091" s="790" t="s">
        <v>1832</v>
      </c>
      <c r="F1091" s="792" t="s">
        <v>1007</v>
      </c>
      <c r="G1091" s="794" t="s">
        <v>26</v>
      </c>
    </row>
    <row r="1092" spans="1:7" ht="19.899999999999999" customHeight="1" x14ac:dyDescent="0.2">
      <c r="A1092" s="560" t="s">
        <v>577</v>
      </c>
      <c r="B1092" s="560" t="s">
        <v>578</v>
      </c>
      <c r="C1092" s="789"/>
      <c r="D1092" s="791"/>
      <c r="E1092" s="791"/>
      <c r="F1092" s="793"/>
      <c r="G1092" s="795"/>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6" t="s">
        <v>576</v>
      </c>
      <c r="B1102" s="797"/>
      <c r="C1102" s="788" t="s">
        <v>0</v>
      </c>
      <c r="D1102" s="788" t="s">
        <v>1867</v>
      </c>
      <c r="E1102" s="790" t="s">
        <v>24</v>
      </c>
      <c r="F1102" s="792" t="s">
        <v>25</v>
      </c>
      <c r="G1102" s="794" t="s">
        <v>26</v>
      </c>
    </row>
    <row r="1103" spans="1:7" ht="19.899999999999999" customHeight="1" x14ac:dyDescent="0.2">
      <c r="A1103" s="560" t="s">
        <v>577</v>
      </c>
      <c r="B1103" s="560" t="s">
        <v>578</v>
      </c>
      <c r="C1103" s="789"/>
      <c r="D1103" s="789"/>
      <c r="E1103" s="791"/>
      <c r="F1103" s="793"/>
      <c r="G1103" s="795"/>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6" t="s">
        <v>576</v>
      </c>
      <c r="B1117" s="797"/>
      <c r="C1117" s="788" t="s">
        <v>0</v>
      </c>
      <c r="D1117" s="788" t="s">
        <v>1867</v>
      </c>
      <c r="E1117" s="790" t="s">
        <v>24</v>
      </c>
      <c r="F1117" s="792" t="s">
        <v>25</v>
      </c>
      <c r="G1117" s="794" t="s">
        <v>26</v>
      </c>
    </row>
    <row r="1118" spans="1:7" ht="19.899999999999999" customHeight="1" x14ac:dyDescent="0.2">
      <c r="A1118" s="560" t="s">
        <v>577</v>
      </c>
      <c r="B1118" s="560" t="s">
        <v>578</v>
      </c>
      <c r="C1118" s="789"/>
      <c r="D1118" s="789"/>
      <c r="E1118" s="791"/>
      <c r="F1118" s="793"/>
      <c r="G1118" s="795"/>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15.a</v>
      </c>
      <c r="B1123" s="661" t="str">
        <f ca="1">C1057</f>
        <v>Cuota Fija</v>
      </c>
      <c r="C1123" s="541"/>
      <c r="D1123" s="541" t="s">
        <v>1833</v>
      </c>
      <c r="E1123" s="662"/>
      <c r="F1123" s="663" t="str">
        <f ca="1">"$/"&amp;G1057</f>
        <v>$/Mes</v>
      </c>
      <c r="G1123" s="610">
        <f>SUBTOTAL(9,G1080:G1122)</f>
        <v>0</v>
      </c>
    </row>
    <row r="1124" spans="1:7" ht="19.899999999999999" customHeight="1" x14ac:dyDescent="0.2">
      <c r="A1124" s="606"/>
      <c r="B1124" s="607"/>
      <c r="C1124" s="608"/>
      <c r="D1124" s="608" t="s">
        <v>2043</v>
      </c>
      <c r="E1124" s="609"/>
      <c r="F1124" s="665" t="str">
        <f ca="1">"$/"&amp;G1057</f>
        <v>$/Mes</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8" t="s">
        <v>31</v>
      </c>
      <c r="B1126" s="799"/>
      <c r="C1126" s="799"/>
      <c r="D1126" s="799"/>
      <c r="E1126" s="799"/>
      <c r="F1126" s="799"/>
      <c r="G1126" s="800"/>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CONCRETO ASFALTICO EN CALIENTE, PARA CONSERVACION Y MEJORAMIENTO  DE LA RED VIAL PROVINCIAL (13 ETAPA)</v>
      </c>
      <c r="C1129" s="539"/>
      <c r="D1129" s="539"/>
      <c r="E1129" s="539"/>
      <c r="F1129" s="535" t="s">
        <v>32</v>
      </c>
      <c r="G1129" s="589">
        <f>Fecha_Base</f>
        <v>0</v>
      </c>
    </row>
    <row r="1130" spans="1:7" ht="19.899999999999999" customHeight="1" x14ac:dyDescent="0.2">
      <c r="A1130" s="590" t="s">
        <v>710</v>
      </c>
      <c r="B1130" s="540" t="str">
        <f>Ubicación</f>
        <v>DEPARTAMENTOS VARIOS</v>
      </c>
      <c r="C1130" s="540"/>
      <c r="D1130" s="541"/>
      <c r="E1130" s="542"/>
      <c r="F1130" s="543"/>
      <c r="G1130" s="591"/>
    </row>
    <row r="1131" spans="1:7" ht="19.899999999999999" customHeight="1" x14ac:dyDescent="0.2">
      <c r="A1131" s="590" t="s">
        <v>33</v>
      </c>
      <c r="B1131" s="544">
        <f>IFERROR(VALUE(LEFT(B1132,FIND(".",B1132)-1)),"")</f>
        <v>15</v>
      </c>
      <c r="C1131" s="545" t="str">
        <f ca="1">IFERROR(VLOOKUP(B1131,T_Computo_Presupuesto,2,FALSE),0)</f>
        <v>MOVILIDAD PARA EL PERSONAL DE LA DIRECCIÓN PROVINCIAL DE VIALIDAD</v>
      </c>
      <c r="D1131" s="545"/>
      <c r="E1131" s="542"/>
      <c r="F1131" s="543"/>
      <c r="G1131" s="591"/>
    </row>
    <row r="1132" spans="1:7" ht="19.899999999999999" customHeight="1" x14ac:dyDescent="0.2">
      <c r="A1132" s="590" t="s">
        <v>22</v>
      </c>
      <c r="B1132" s="546" t="str">
        <f>IFERROR(VLOOKUP(COUNTIF($A$1:A1132,"ANALISIS DE PRECIOS"),T_NumeroItem,2,FALSE),"")</f>
        <v>15.b</v>
      </c>
      <c r="C1132" s="801" t="str">
        <f ca="1">IFERROR(VLOOKUP(B1132,T_Computo_Presupuesto,2,FALSE),0)</f>
        <v>Cuota Adicional por Km</v>
      </c>
      <c r="D1132" s="801"/>
      <c r="E1132" s="801"/>
      <c r="F1132" s="540" t="s">
        <v>23</v>
      </c>
      <c r="G1132" s="592" t="str">
        <f ca="1">IFERROR(VLOOKUP(B1132,T_Computo_Presupuesto,4,FALSE),0)</f>
        <v>Km</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Km/día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6" t="s">
        <v>576</v>
      </c>
      <c r="B1152" s="797"/>
      <c r="C1152" s="788" t="s">
        <v>0</v>
      </c>
      <c r="D1152" s="802" t="s">
        <v>1866</v>
      </c>
      <c r="E1152" s="802" t="s">
        <v>1865</v>
      </c>
      <c r="F1152" s="792" t="s">
        <v>1007</v>
      </c>
      <c r="G1152" s="794" t="s">
        <v>26</v>
      </c>
    </row>
    <row r="1153" spans="1:7" ht="19.899999999999999" customHeight="1" x14ac:dyDescent="0.2">
      <c r="A1153" s="560" t="s">
        <v>577</v>
      </c>
      <c r="B1153" s="560" t="s">
        <v>578</v>
      </c>
      <c r="C1153" s="789"/>
      <c r="D1153" s="803"/>
      <c r="E1153" s="791"/>
      <c r="F1153" s="793"/>
      <c r="G1153" s="795"/>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6" t="s">
        <v>576</v>
      </c>
      <c r="B1166" s="797"/>
      <c r="C1166" s="788" t="s">
        <v>0</v>
      </c>
      <c r="D1166" s="790" t="s">
        <v>24</v>
      </c>
      <c r="E1166" s="790" t="s">
        <v>1832</v>
      </c>
      <c r="F1166" s="792" t="s">
        <v>1007</v>
      </c>
      <c r="G1166" s="794" t="s">
        <v>26</v>
      </c>
    </row>
    <row r="1167" spans="1:7" ht="19.899999999999999" customHeight="1" x14ac:dyDescent="0.2">
      <c r="A1167" s="560" t="s">
        <v>577</v>
      </c>
      <c r="B1167" s="560" t="s">
        <v>578</v>
      </c>
      <c r="C1167" s="789"/>
      <c r="D1167" s="791"/>
      <c r="E1167" s="791"/>
      <c r="F1167" s="793"/>
      <c r="G1167" s="795"/>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6" t="s">
        <v>576</v>
      </c>
      <c r="B1177" s="797"/>
      <c r="C1177" s="788" t="s">
        <v>0</v>
      </c>
      <c r="D1177" s="788" t="s">
        <v>1867</v>
      </c>
      <c r="E1177" s="790" t="s">
        <v>24</v>
      </c>
      <c r="F1177" s="792" t="s">
        <v>25</v>
      </c>
      <c r="G1177" s="794" t="s">
        <v>26</v>
      </c>
    </row>
    <row r="1178" spans="1:7" ht="19.899999999999999" customHeight="1" x14ac:dyDescent="0.2">
      <c r="A1178" s="560" t="s">
        <v>577</v>
      </c>
      <c r="B1178" s="560" t="s">
        <v>578</v>
      </c>
      <c r="C1178" s="789"/>
      <c r="D1178" s="789"/>
      <c r="E1178" s="791"/>
      <c r="F1178" s="793"/>
      <c r="G1178" s="795"/>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6" t="s">
        <v>576</v>
      </c>
      <c r="B1192" s="797"/>
      <c r="C1192" s="788" t="s">
        <v>0</v>
      </c>
      <c r="D1192" s="788" t="s">
        <v>1867</v>
      </c>
      <c r="E1192" s="790" t="s">
        <v>24</v>
      </c>
      <c r="F1192" s="792" t="s">
        <v>25</v>
      </c>
      <c r="G1192" s="794" t="s">
        <v>26</v>
      </c>
    </row>
    <row r="1193" spans="1:7" ht="19.899999999999999" customHeight="1" x14ac:dyDescent="0.2">
      <c r="A1193" s="560" t="s">
        <v>577</v>
      </c>
      <c r="B1193" s="560" t="s">
        <v>578</v>
      </c>
      <c r="C1193" s="789"/>
      <c r="D1193" s="789"/>
      <c r="E1193" s="791"/>
      <c r="F1193" s="793"/>
      <c r="G1193" s="795"/>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15.b</v>
      </c>
      <c r="B1198" s="661" t="str">
        <f ca="1">C1132</f>
        <v>Cuota Adicional por Km</v>
      </c>
      <c r="C1198" s="541"/>
      <c r="D1198" s="541" t="s">
        <v>1833</v>
      </c>
      <c r="E1198" s="662"/>
      <c r="F1198" s="663" t="str">
        <f ca="1">"$/"&amp;G1132</f>
        <v>$/Km</v>
      </c>
      <c r="G1198" s="610">
        <f>SUBTOTAL(9,G1155:G1197)</f>
        <v>0</v>
      </c>
    </row>
    <row r="1199" spans="1:7" ht="19.899999999999999" customHeight="1" x14ac:dyDescent="0.2">
      <c r="A1199" s="606"/>
      <c r="B1199" s="607"/>
      <c r="C1199" s="608"/>
      <c r="D1199" s="608" t="s">
        <v>2043</v>
      </c>
      <c r="E1199" s="609"/>
      <c r="F1199" s="665" t="str">
        <f ca="1">"$/"&amp;G1132</f>
        <v>$/Km</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8" t="s">
        <v>31</v>
      </c>
      <c r="B1201" s="799"/>
      <c r="C1201" s="799"/>
      <c r="D1201" s="799"/>
      <c r="E1201" s="799"/>
      <c r="F1201" s="799"/>
      <c r="G1201" s="800"/>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CONCRETO ASFALTICO EN CALIENTE, PARA CONSERVACION Y MEJORAMIENTO  DE LA RED VIAL PROVINCIAL (13 ETAPA)</v>
      </c>
      <c r="C1204" s="539"/>
      <c r="D1204" s="539"/>
      <c r="E1204" s="539"/>
      <c r="F1204" s="535" t="s">
        <v>32</v>
      </c>
      <c r="G1204" s="589">
        <f>Fecha_Base</f>
        <v>0</v>
      </c>
      <c r="H1204" s="533"/>
    </row>
    <row r="1205" spans="1:8" ht="19.899999999999999" customHeight="1" x14ac:dyDescent="0.2">
      <c r="A1205" s="590" t="s">
        <v>710</v>
      </c>
      <c r="B1205" s="540" t="str">
        <f>Ubicación</f>
        <v>DEPARTAMENTOS VARIOS</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f>IFERROR(VLOOKUP(COUNTIF($A$1:A1207,"ANALISIS DE PRECIOS"),T_NumeroItem,2,FALSE),"")</f>
        <v>16</v>
      </c>
      <c r="C1207" s="801" t="str">
        <f ca="1">IFERROR(VLOOKUP(B1207,T_Computo_Presupuesto,2,FALSE),0)</f>
        <v>MOVILIZACIÓN DE OBRA</v>
      </c>
      <c r="D1207" s="801"/>
      <c r="E1207" s="801"/>
      <c r="F1207" s="540" t="s">
        <v>23</v>
      </c>
      <c r="G1207" s="592" t="str">
        <f ca="1">IFERROR(VLOOKUP(B1207,T_Computo_Presupuesto,4,FALSE),0)</f>
        <v>Gl</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Gl/día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6" t="s">
        <v>576</v>
      </c>
      <c r="B1227" s="797"/>
      <c r="C1227" s="788" t="s">
        <v>0</v>
      </c>
      <c r="D1227" s="802" t="s">
        <v>1866</v>
      </c>
      <c r="E1227" s="802" t="s">
        <v>1865</v>
      </c>
      <c r="F1227" s="792" t="s">
        <v>1007</v>
      </c>
      <c r="G1227" s="794" t="s">
        <v>26</v>
      </c>
    </row>
    <row r="1228" spans="1:7" ht="19.899999999999999" customHeight="1" x14ac:dyDescent="0.2">
      <c r="A1228" s="560" t="s">
        <v>577</v>
      </c>
      <c r="B1228" s="560" t="s">
        <v>578</v>
      </c>
      <c r="C1228" s="789"/>
      <c r="D1228" s="803"/>
      <c r="E1228" s="791"/>
      <c r="F1228" s="793"/>
      <c r="G1228" s="795"/>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6" t="s">
        <v>576</v>
      </c>
      <c r="B1241" s="797"/>
      <c r="C1241" s="788" t="s">
        <v>0</v>
      </c>
      <c r="D1241" s="790" t="s">
        <v>24</v>
      </c>
      <c r="E1241" s="790" t="s">
        <v>1832</v>
      </c>
      <c r="F1241" s="792" t="s">
        <v>1007</v>
      </c>
      <c r="G1241" s="794" t="s">
        <v>26</v>
      </c>
    </row>
    <row r="1242" spans="1:7" ht="19.899999999999999" customHeight="1" x14ac:dyDescent="0.2">
      <c r="A1242" s="560" t="s">
        <v>577</v>
      </c>
      <c r="B1242" s="560" t="s">
        <v>578</v>
      </c>
      <c r="C1242" s="789"/>
      <c r="D1242" s="791"/>
      <c r="E1242" s="791"/>
      <c r="F1242" s="793"/>
      <c r="G1242" s="795"/>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6" t="s">
        <v>576</v>
      </c>
      <c r="B1252" s="797"/>
      <c r="C1252" s="788" t="s">
        <v>0</v>
      </c>
      <c r="D1252" s="788" t="s">
        <v>1867</v>
      </c>
      <c r="E1252" s="790" t="s">
        <v>24</v>
      </c>
      <c r="F1252" s="792" t="s">
        <v>25</v>
      </c>
      <c r="G1252" s="794" t="s">
        <v>26</v>
      </c>
    </row>
    <row r="1253" spans="1:7" ht="19.899999999999999" customHeight="1" x14ac:dyDescent="0.2">
      <c r="A1253" s="560" t="s">
        <v>577</v>
      </c>
      <c r="B1253" s="560" t="s">
        <v>578</v>
      </c>
      <c r="C1253" s="789"/>
      <c r="D1253" s="789"/>
      <c r="E1253" s="791"/>
      <c r="F1253" s="793"/>
      <c r="G1253" s="795"/>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6" t="s">
        <v>576</v>
      </c>
      <c r="B1267" s="797"/>
      <c r="C1267" s="788" t="s">
        <v>0</v>
      </c>
      <c r="D1267" s="788" t="s">
        <v>1867</v>
      </c>
      <c r="E1267" s="790" t="s">
        <v>24</v>
      </c>
      <c r="F1267" s="792" t="s">
        <v>25</v>
      </c>
      <c r="G1267" s="794" t="s">
        <v>26</v>
      </c>
    </row>
    <row r="1268" spans="1:8" ht="19.899999999999999" customHeight="1" x14ac:dyDescent="0.2">
      <c r="A1268" s="560" t="s">
        <v>577</v>
      </c>
      <c r="B1268" s="560" t="s">
        <v>578</v>
      </c>
      <c r="C1268" s="789"/>
      <c r="D1268" s="789"/>
      <c r="E1268" s="791"/>
      <c r="F1268" s="793"/>
      <c r="G1268" s="795"/>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f>B1207</f>
        <v>16</v>
      </c>
      <c r="B1273" s="661" t="str">
        <f ca="1">C1207</f>
        <v>MOVILIZACIÓN DE OBRA</v>
      </c>
      <c r="C1273" s="541"/>
      <c r="D1273" s="541" t="s">
        <v>1833</v>
      </c>
      <c r="E1273" s="662"/>
      <c r="F1273" s="663" t="str">
        <f ca="1">"$/"&amp;G1207</f>
        <v>$/Gl</v>
      </c>
      <c r="G1273" s="610">
        <f>SUBTOTAL(9,G1230:G1272)</f>
        <v>0</v>
      </c>
      <c r="H1273" s="533"/>
    </row>
    <row r="1274" spans="1:8" ht="19.899999999999999" customHeight="1" x14ac:dyDescent="0.2">
      <c r="A1274" s="606"/>
      <c r="B1274" s="607"/>
      <c r="C1274" s="608"/>
      <c r="D1274" s="608" t="s">
        <v>2043</v>
      </c>
      <c r="E1274" s="609"/>
      <c r="F1274" s="665" t="str">
        <f ca="1">"$/"&amp;G1207</f>
        <v>$/Gl</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8" t="s">
        <v>31</v>
      </c>
      <c r="B1276" s="799"/>
      <c r="C1276" s="799"/>
      <c r="D1276" s="799"/>
      <c r="E1276" s="799"/>
      <c r="F1276" s="799"/>
      <c r="G1276" s="800"/>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CONCRETO ASFALTICO EN CALIENTE, PARA CONSERVACION Y MEJORAMIENTO  DE LA RED VIAL PROVINCIAL (13 ETAPA)</v>
      </c>
      <c r="C1279" s="539"/>
      <c r="D1279" s="539"/>
      <c r="E1279" s="539"/>
      <c r="F1279" s="535" t="s">
        <v>32</v>
      </c>
      <c r="G1279" s="589">
        <f>Fecha_Base</f>
        <v>0</v>
      </c>
    </row>
    <row r="1280" spans="1:8" ht="19.899999999999999" customHeight="1" x14ac:dyDescent="0.2">
      <c r="A1280" s="590" t="s">
        <v>710</v>
      </c>
      <c r="B1280" s="540" t="str">
        <f>Ubicación</f>
        <v>DEPARTAMENTOS VARIOS</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1">
        <f ca="1">IFERROR(VLOOKUP(B1282,T_Computo_Presupuesto,2,FALSE),0)</f>
        <v>0</v>
      </c>
      <c r="D1282" s="801"/>
      <c r="E1282" s="801"/>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6" t="s">
        <v>576</v>
      </c>
      <c r="B1302" s="797"/>
      <c r="C1302" s="788" t="s">
        <v>0</v>
      </c>
      <c r="D1302" s="802" t="s">
        <v>1866</v>
      </c>
      <c r="E1302" s="802" t="s">
        <v>1865</v>
      </c>
      <c r="F1302" s="792" t="s">
        <v>1007</v>
      </c>
      <c r="G1302" s="794" t="s">
        <v>26</v>
      </c>
    </row>
    <row r="1303" spans="1:7" ht="19.899999999999999" customHeight="1" x14ac:dyDescent="0.2">
      <c r="A1303" s="560" t="s">
        <v>577</v>
      </c>
      <c r="B1303" s="560" t="s">
        <v>578</v>
      </c>
      <c r="C1303" s="789"/>
      <c r="D1303" s="803"/>
      <c r="E1303" s="791"/>
      <c r="F1303" s="793"/>
      <c r="G1303" s="795"/>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6" t="s">
        <v>576</v>
      </c>
      <c r="B1316" s="797"/>
      <c r="C1316" s="788" t="s">
        <v>0</v>
      </c>
      <c r="D1316" s="790" t="s">
        <v>24</v>
      </c>
      <c r="E1316" s="790" t="s">
        <v>1832</v>
      </c>
      <c r="F1316" s="792" t="s">
        <v>1007</v>
      </c>
      <c r="G1316" s="794" t="s">
        <v>26</v>
      </c>
    </row>
    <row r="1317" spans="1:7" ht="19.899999999999999" customHeight="1" x14ac:dyDescent="0.2">
      <c r="A1317" s="560" t="s">
        <v>577</v>
      </c>
      <c r="B1317" s="560" t="s">
        <v>578</v>
      </c>
      <c r="C1317" s="789"/>
      <c r="D1317" s="791"/>
      <c r="E1317" s="791"/>
      <c r="F1317" s="793"/>
      <c r="G1317" s="795"/>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6" t="s">
        <v>576</v>
      </c>
      <c r="B1327" s="797"/>
      <c r="C1327" s="788" t="s">
        <v>0</v>
      </c>
      <c r="D1327" s="788" t="s">
        <v>1867</v>
      </c>
      <c r="E1327" s="790" t="s">
        <v>24</v>
      </c>
      <c r="F1327" s="792" t="s">
        <v>25</v>
      </c>
      <c r="G1327" s="794" t="s">
        <v>26</v>
      </c>
    </row>
    <row r="1328" spans="1:7" ht="19.899999999999999" customHeight="1" x14ac:dyDescent="0.2">
      <c r="A1328" s="560" t="s">
        <v>577</v>
      </c>
      <c r="B1328" s="560" t="s">
        <v>578</v>
      </c>
      <c r="C1328" s="789"/>
      <c r="D1328" s="789"/>
      <c r="E1328" s="791"/>
      <c r="F1328" s="793"/>
      <c r="G1328" s="795"/>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6" t="s">
        <v>576</v>
      </c>
      <c r="B1342" s="797"/>
      <c r="C1342" s="788" t="s">
        <v>0</v>
      </c>
      <c r="D1342" s="788" t="s">
        <v>1867</v>
      </c>
      <c r="E1342" s="790" t="s">
        <v>24</v>
      </c>
      <c r="F1342" s="792" t="s">
        <v>25</v>
      </c>
      <c r="G1342" s="794" t="s">
        <v>26</v>
      </c>
    </row>
    <row r="1343" spans="1:7" ht="19.899999999999999" customHeight="1" x14ac:dyDescent="0.2">
      <c r="A1343" s="560" t="s">
        <v>577</v>
      </c>
      <c r="B1343" s="560" t="s">
        <v>578</v>
      </c>
      <c r="C1343" s="789"/>
      <c r="D1343" s="789"/>
      <c r="E1343" s="791"/>
      <c r="F1343" s="793"/>
      <c r="G1343" s="795"/>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8" t="s">
        <v>31</v>
      </c>
      <c r="B1351" s="799"/>
      <c r="C1351" s="799"/>
      <c r="D1351" s="799"/>
      <c r="E1351" s="799"/>
      <c r="F1351" s="799"/>
      <c r="G1351" s="800"/>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CONCRETO ASFALTICO EN CALIENTE, PARA CONSERVACION Y MEJORAMIENTO  DE LA RED VIAL PROVINCIAL (13 ETAPA)</v>
      </c>
      <c r="C1354" s="539"/>
      <c r="D1354" s="539"/>
      <c r="E1354" s="539"/>
      <c r="F1354" s="535" t="s">
        <v>32</v>
      </c>
      <c r="G1354" s="589">
        <f>Fecha_Base</f>
        <v>0</v>
      </c>
    </row>
    <row r="1355" spans="1:7" ht="19.899999999999999" customHeight="1" x14ac:dyDescent="0.2">
      <c r="A1355" s="590" t="s">
        <v>710</v>
      </c>
      <c r="B1355" s="540" t="str">
        <f>Ubicación</f>
        <v>DEPARTAMENTOS VARIOS</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1">
        <f ca="1">IFERROR(VLOOKUP(B1357,T_Computo_Presupuesto,2,FALSE),0)</f>
        <v>0</v>
      </c>
      <c r="D1357" s="801"/>
      <c r="E1357" s="801"/>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6" t="s">
        <v>576</v>
      </c>
      <c r="B1377" s="797"/>
      <c r="C1377" s="788" t="s">
        <v>0</v>
      </c>
      <c r="D1377" s="802" t="s">
        <v>1866</v>
      </c>
      <c r="E1377" s="802" t="s">
        <v>1865</v>
      </c>
      <c r="F1377" s="792" t="s">
        <v>1007</v>
      </c>
      <c r="G1377" s="794" t="s">
        <v>26</v>
      </c>
    </row>
    <row r="1378" spans="1:7" ht="19.899999999999999" customHeight="1" x14ac:dyDescent="0.2">
      <c r="A1378" s="560" t="s">
        <v>577</v>
      </c>
      <c r="B1378" s="560" t="s">
        <v>578</v>
      </c>
      <c r="C1378" s="789"/>
      <c r="D1378" s="803"/>
      <c r="E1378" s="791"/>
      <c r="F1378" s="793"/>
      <c r="G1378" s="795"/>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6" t="s">
        <v>576</v>
      </c>
      <c r="B1391" s="797"/>
      <c r="C1391" s="788" t="s">
        <v>0</v>
      </c>
      <c r="D1391" s="790" t="s">
        <v>24</v>
      </c>
      <c r="E1391" s="790" t="s">
        <v>1832</v>
      </c>
      <c r="F1391" s="792" t="s">
        <v>1007</v>
      </c>
      <c r="G1391" s="794" t="s">
        <v>26</v>
      </c>
    </row>
    <row r="1392" spans="1:7" ht="19.899999999999999" customHeight="1" x14ac:dyDescent="0.2">
      <c r="A1392" s="560" t="s">
        <v>577</v>
      </c>
      <c r="B1392" s="560" t="s">
        <v>578</v>
      </c>
      <c r="C1392" s="789"/>
      <c r="D1392" s="791"/>
      <c r="E1392" s="791"/>
      <c r="F1392" s="793"/>
      <c r="G1392" s="795"/>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6" t="s">
        <v>576</v>
      </c>
      <c r="B1402" s="797"/>
      <c r="C1402" s="788" t="s">
        <v>0</v>
      </c>
      <c r="D1402" s="788" t="s">
        <v>1867</v>
      </c>
      <c r="E1402" s="790" t="s">
        <v>24</v>
      </c>
      <c r="F1402" s="792" t="s">
        <v>25</v>
      </c>
      <c r="G1402" s="794" t="s">
        <v>26</v>
      </c>
    </row>
    <row r="1403" spans="1:7" ht="19.899999999999999" customHeight="1" x14ac:dyDescent="0.2">
      <c r="A1403" s="560" t="s">
        <v>577</v>
      </c>
      <c r="B1403" s="560" t="s">
        <v>578</v>
      </c>
      <c r="C1403" s="789"/>
      <c r="D1403" s="789"/>
      <c r="E1403" s="791"/>
      <c r="F1403" s="793"/>
      <c r="G1403" s="795"/>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6" t="s">
        <v>576</v>
      </c>
      <c r="B1417" s="797"/>
      <c r="C1417" s="788" t="s">
        <v>0</v>
      </c>
      <c r="D1417" s="788" t="s">
        <v>1867</v>
      </c>
      <c r="E1417" s="790" t="s">
        <v>24</v>
      </c>
      <c r="F1417" s="792" t="s">
        <v>25</v>
      </c>
      <c r="G1417" s="794" t="s">
        <v>26</v>
      </c>
    </row>
    <row r="1418" spans="1:7" ht="19.899999999999999" customHeight="1" x14ac:dyDescent="0.2">
      <c r="A1418" s="560" t="s">
        <v>577</v>
      </c>
      <c r="B1418" s="560" t="s">
        <v>578</v>
      </c>
      <c r="C1418" s="789"/>
      <c r="D1418" s="789"/>
      <c r="E1418" s="791"/>
      <c r="F1418" s="793"/>
      <c r="G1418" s="795"/>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8" t="s">
        <v>31</v>
      </c>
      <c r="B1426" s="799"/>
      <c r="C1426" s="799"/>
      <c r="D1426" s="799"/>
      <c r="E1426" s="799"/>
      <c r="F1426" s="799"/>
      <c r="G1426" s="800"/>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CONCRETO ASFALTICO EN CALIENTE, PARA CONSERVACION Y MEJORAMIENTO  DE LA RED VIAL PROVINCIAL (13 ETAPA)</v>
      </c>
      <c r="C1429" s="539"/>
      <c r="D1429" s="539"/>
      <c r="E1429" s="539"/>
      <c r="F1429" s="535" t="s">
        <v>32</v>
      </c>
      <c r="G1429" s="589">
        <f>Fecha_Base</f>
        <v>0</v>
      </c>
    </row>
    <row r="1430" spans="1:7" ht="19.899999999999999" customHeight="1" x14ac:dyDescent="0.2">
      <c r="A1430" s="590" t="s">
        <v>710</v>
      </c>
      <c r="B1430" s="540" t="str">
        <f>Ubicación</f>
        <v>DEPARTAMENTOS VARIOS</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1">
        <f ca="1">IFERROR(VLOOKUP(B1432,T_Computo_Presupuesto,2,FALSE),0)</f>
        <v>0</v>
      </c>
      <c r="D1432" s="801"/>
      <c r="E1432" s="801"/>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6" t="s">
        <v>576</v>
      </c>
      <c r="B1452" s="797"/>
      <c r="C1452" s="788" t="s">
        <v>0</v>
      </c>
      <c r="D1452" s="802" t="s">
        <v>1866</v>
      </c>
      <c r="E1452" s="802" t="s">
        <v>1865</v>
      </c>
      <c r="F1452" s="792" t="s">
        <v>1007</v>
      </c>
      <c r="G1452" s="794" t="s">
        <v>26</v>
      </c>
    </row>
    <row r="1453" spans="1:7" ht="19.899999999999999" customHeight="1" x14ac:dyDescent="0.2">
      <c r="A1453" s="560" t="s">
        <v>577</v>
      </c>
      <c r="B1453" s="560" t="s">
        <v>578</v>
      </c>
      <c r="C1453" s="789"/>
      <c r="D1453" s="803"/>
      <c r="E1453" s="791"/>
      <c r="F1453" s="793"/>
      <c r="G1453" s="795"/>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6" t="s">
        <v>576</v>
      </c>
      <c r="B1466" s="797"/>
      <c r="C1466" s="788" t="s">
        <v>0</v>
      </c>
      <c r="D1466" s="790" t="s">
        <v>24</v>
      </c>
      <c r="E1466" s="790" t="s">
        <v>1832</v>
      </c>
      <c r="F1466" s="792" t="s">
        <v>1007</v>
      </c>
      <c r="G1466" s="794" t="s">
        <v>26</v>
      </c>
    </row>
    <row r="1467" spans="1:7" ht="19.899999999999999" customHeight="1" x14ac:dyDescent="0.2">
      <c r="A1467" s="560" t="s">
        <v>577</v>
      </c>
      <c r="B1467" s="560" t="s">
        <v>578</v>
      </c>
      <c r="C1467" s="789"/>
      <c r="D1467" s="791"/>
      <c r="E1467" s="791"/>
      <c r="F1467" s="793"/>
      <c r="G1467" s="795"/>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6" t="s">
        <v>576</v>
      </c>
      <c r="B1477" s="797"/>
      <c r="C1477" s="788" t="s">
        <v>0</v>
      </c>
      <c r="D1477" s="788" t="s">
        <v>1867</v>
      </c>
      <c r="E1477" s="790" t="s">
        <v>24</v>
      </c>
      <c r="F1477" s="792" t="s">
        <v>25</v>
      </c>
      <c r="G1477" s="794" t="s">
        <v>26</v>
      </c>
    </row>
    <row r="1478" spans="1:7" ht="19.899999999999999" customHeight="1" x14ac:dyDescent="0.2">
      <c r="A1478" s="560" t="s">
        <v>577</v>
      </c>
      <c r="B1478" s="560" t="s">
        <v>578</v>
      </c>
      <c r="C1478" s="789"/>
      <c r="D1478" s="789"/>
      <c r="E1478" s="791"/>
      <c r="F1478" s="793"/>
      <c r="G1478" s="795"/>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6" t="s">
        <v>576</v>
      </c>
      <c r="B1492" s="797"/>
      <c r="C1492" s="788" t="s">
        <v>0</v>
      </c>
      <c r="D1492" s="788" t="s">
        <v>1867</v>
      </c>
      <c r="E1492" s="790" t="s">
        <v>24</v>
      </c>
      <c r="F1492" s="792" t="s">
        <v>25</v>
      </c>
      <c r="G1492" s="794" t="s">
        <v>26</v>
      </c>
    </row>
    <row r="1493" spans="1:8" ht="19.899999999999999" customHeight="1" x14ac:dyDescent="0.2">
      <c r="A1493" s="560" t="s">
        <v>577</v>
      </c>
      <c r="B1493" s="560" t="s">
        <v>578</v>
      </c>
      <c r="C1493" s="789"/>
      <c r="D1493" s="789"/>
      <c r="E1493" s="791"/>
      <c r="F1493" s="793"/>
      <c r="G1493" s="795"/>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8" t="s">
        <v>31</v>
      </c>
      <c r="B1501" s="799"/>
      <c r="C1501" s="799"/>
      <c r="D1501" s="799"/>
      <c r="E1501" s="799"/>
      <c r="F1501" s="799"/>
      <c r="G1501" s="800"/>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CONCRETO ASFALTICO EN CALIENTE, PARA CONSERVACION Y MEJORAMIENTO  DE LA RED VIAL PROVINCIAL (13 ETAPA)</v>
      </c>
      <c r="C1504" s="539"/>
      <c r="D1504" s="539"/>
      <c r="E1504" s="539"/>
      <c r="F1504" s="535" t="s">
        <v>32</v>
      </c>
      <c r="G1504" s="589">
        <f>Fecha_Base</f>
        <v>0</v>
      </c>
      <c r="H1504" s="533"/>
    </row>
    <row r="1505" spans="1:8" ht="19.899999999999999" customHeight="1" x14ac:dyDescent="0.2">
      <c r="A1505" s="590" t="s">
        <v>710</v>
      </c>
      <c r="B1505" s="540" t="str">
        <f>Ubicación</f>
        <v>DEPARTAMENTOS VARIOS</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1">
        <f ca="1">IFERROR(VLOOKUP(B1507,T_Computo_Presupuesto,2,FALSE),0)</f>
        <v>0</v>
      </c>
      <c r="D1507" s="801"/>
      <c r="E1507" s="801"/>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6" t="s">
        <v>576</v>
      </c>
      <c r="B1527" s="797"/>
      <c r="C1527" s="788" t="s">
        <v>0</v>
      </c>
      <c r="D1527" s="802" t="s">
        <v>1866</v>
      </c>
      <c r="E1527" s="802" t="s">
        <v>1865</v>
      </c>
      <c r="F1527" s="792" t="s">
        <v>1007</v>
      </c>
      <c r="G1527" s="794" t="s">
        <v>26</v>
      </c>
    </row>
    <row r="1528" spans="1:7" ht="19.899999999999999" customHeight="1" x14ac:dyDescent="0.2">
      <c r="A1528" s="560" t="s">
        <v>577</v>
      </c>
      <c r="B1528" s="560" t="s">
        <v>578</v>
      </c>
      <c r="C1528" s="789"/>
      <c r="D1528" s="803"/>
      <c r="E1528" s="791"/>
      <c r="F1528" s="793"/>
      <c r="G1528" s="795"/>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6" t="s">
        <v>576</v>
      </c>
      <c r="B1541" s="797"/>
      <c r="C1541" s="788" t="s">
        <v>0</v>
      </c>
      <c r="D1541" s="790" t="s">
        <v>24</v>
      </c>
      <c r="E1541" s="790" t="s">
        <v>1832</v>
      </c>
      <c r="F1541" s="792" t="s">
        <v>1007</v>
      </c>
      <c r="G1541" s="794" t="s">
        <v>26</v>
      </c>
    </row>
    <row r="1542" spans="1:7" ht="19.899999999999999" customHeight="1" x14ac:dyDescent="0.2">
      <c r="A1542" s="560" t="s">
        <v>577</v>
      </c>
      <c r="B1542" s="560" t="s">
        <v>578</v>
      </c>
      <c r="C1542" s="789"/>
      <c r="D1542" s="791"/>
      <c r="E1542" s="791"/>
      <c r="F1542" s="793"/>
      <c r="G1542" s="795"/>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6" t="s">
        <v>576</v>
      </c>
      <c r="B1552" s="797"/>
      <c r="C1552" s="788" t="s">
        <v>0</v>
      </c>
      <c r="D1552" s="788" t="s">
        <v>1867</v>
      </c>
      <c r="E1552" s="790" t="s">
        <v>24</v>
      </c>
      <c r="F1552" s="792" t="s">
        <v>25</v>
      </c>
      <c r="G1552" s="794" t="s">
        <v>26</v>
      </c>
    </row>
    <row r="1553" spans="1:7" ht="19.899999999999999" customHeight="1" x14ac:dyDescent="0.2">
      <c r="A1553" s="560" t="s">
        <v>577</v>
      </c>
      <c r="B1553" s="560" t="s">
        <v>578</v>
      </c>
      <c r="C1553" s="789"/>
      <c r="D1553" s="789"/>
      <c r="E1553" s="791"/>
      <c r="F1553" s="793"/>
      <c r="G1553" s="795"/>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6" t="s">
        <v>576</v>
      </c>
      <c r="B1567" s="797"/>
      <c r="C1567" s="788" t="s">
        <v>0</v>
      </c>
      <c r="D1567" s="788" t="s">
        <v>1867</v>
      </c>
      <c r="E1567" s="790" t="s">
        <v>24</v>
      </c>
      <c r="F1567" s="792" t="s">
        <v>25</v>
      </c>
      <c r="G1567" s="794" t="s">
        <v>26</v>
      </c>
    </row>
    <row r="1568" spans="1:7" ht="19.899999999999999" customHeight="1" x14ac:dyDescent="0.2">
      <c r="A1568" s="560" t="s">
        <v>577</v>
      </c>
      <c r="B1568" s="560" t="s">
        <v>578</v>
      </c>
      <c r="C1568" s="789"/>
      <c r="D1568" s="789"/>
      <c r="E1568" s="791"/>
      <c r="F1568" s="793"/>
      <c r="G1568" s="795"/>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8" t="s">
        <v>31</v>
      </c>
      <c r="B1576" s="799"/>
      <c r="C1576" s="799"/>
      <c r="D1576" s="799"/>
      <c r="E1576" s="799"/>
      <c r="F1576" s="799"/>
      <c r="G1576" s="800"/>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CONCRETO ASFALTICO EN CALIENTE, PARA CONSERVACION Y MEJORAMIENTO  DE LA RED VIAL PROVINCIAL (13 ETAPA)</v>
      </c>
      <c r="C1579" s="539"/>
      <c r="D1579" s="539"/>
      <c r="E1579" s="539"/>
      <c r="F1579" s="535" t="s">
        <v>32</v>
      </c>
      <c r="G1579" s="589">
        <f>Fecha_Base</f>
        <v>0</v>
      </c>
    </row>
    <row r="1580" spans="1:8" ht="19.899999999999999" customHeight="1" x14ac:dyDescent="0.2">
      <c r="A1580" s="590" t="s">
        <v>710</v>
      </c>
      <c r="B1580" s="540" t="str">
        <f>Ubicación</f>
        <v>DEPARTAMENTOS VARIOS</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1">
        <f ca="1">IFERROR(VLOOKUP(B1582,T_Computo_Presupuesto,2,FALSE),0)</f>
        <v>0</v>
      </c>
      <c r="D1582" s="801"/>
      <c r="E1582" s="801"/>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6" t="s">
        <v>576</v>
      </c>
      <c r="B1602" s="797"/>
      <c r="C1602" s="788" t="s">
        <v>0</v>
      </c>
      <c r="D1602" s="802" t="s">
        <v>1866</v>
      </c>
      <c r="E1602" s="802" t="s">
        <v>1865</v>
      </c>
      <c r="F1602" s="792" t="s">
        <v>1007</v>
      </c>
      <c r="G1602" s="794" t="s">
        <v>26</v>
      </c>
    </row>
    <row r="1603" spans="1:7" ht="19.899999999999999" customHeight="1" x14ac:dyDescent="0.2">
      <c r="A1603" s="560" t="s">
        <v>577</v>
      </c>
      <c r="B1603" s="560" t="s">
        <v>578</v>
      </c>
      <c r="C1603" s="789"/>
      <c r="D1603" s="803"/>
      <c r="E1603" s="791"/>
      <c r="F1603" s="793"/>
      <c r="G1603" s="795"/>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6" t="s">
        <v>576</v>
      </c>
      <c r="B1616" s="797"/>
      <c r="C1616" s="788" t="s">
        <v>0</v>
      </c>
      <c r="D1616" s="790" t="s">
        <v>24</v>
      </c>
      <c r="E1616" s="790" t="s">
        <v>1832</v>
      </c>
      <c r="F1616" s="792" t="s">
        <v>1007</v>
      </c>
      <c r="G1616" s="794" t="s">
        <v>26</v>
      </c>
    </row>
    <row r="1617" spans="1:7" ht="19.899999999999999" customHeight="1" x14ac:dyDescent="0.2">
      <c r="A1617" s="560" t="s">
        <v>577</v>
      </c>
      <c r="B1617" s="560" t="s">
        <v>578</v>
      </c>
      <c r="C1617" s="789"/>
      <c r="D1617" s="791"/>
      <c r="E1617" s="791"/>
      <c r="F1617" s="793"/>
      <c r="G1617" s="795"/>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6" t="s">
        <v>576</v>
      </c>
      <c r="B1627" s="797"/>
      <c r="C1627" s="788" t="s">
        <v>0</v>
      </c>
      <c r="D1627" s="788" t="s">
        <v>1867</v>
      </c>
      <c r="E1627" s="790" t="s">
        <v>24</v>
      </c>
      <c r="F1627" s="792" t="s">
        <v>25</v>
      </c>
      <c r="G1627" s="794" t="s">
        <v>26</v>
      </c>
    </row>
    <row r="1628" spans="1:7" ht="19.899999999999999" customHeight="1" x14ac:dyDescent="0.2">
      <c r="A1628" s="560" t="s">
        <v>577</v>
      </c>
      <c r="B1628" s="560" t="s">
        <v>578</v>
      </c>
      <c r="C1628" s="789"/>
      <c r="D1628" s="789"/>
      <c r="E1628" s="791"/>
      <c r="F1628" s="793"/>
      <c r="G1628" s="795"/>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6" t="s">
        <v>576</v>
      </c>
      <c r="B1642" s="797"/>
      <c r="C1642" s="788" t="s">
        <v>0</v>
      </c>
      <c r="D1642" s="788" t="s">
        <v>1867</v>
      </c>
      <c r="E1642" s="790" t="s">
        <v>24</v>
      </c>
      <c r="F1642" s="792" t="s">
        <v>25</v>
      </c>
      <c r="G1642" s="794" t="s">
        <v>26</v>
      </c>
    </row>
    <row r="1643" spans="1:7" ht="19.899999999999999" customHeight="1" x14ac:dyDescent="0.2">
      <c r="A1643" s="560" t="s">
        <v>577</v>
      </c>
      <c r="B1643" s="560" t="s">
        <v>578</v>
      </c>
      <c r="C1643" s="789"/>
      <c r="D1643" s="789"/>
      <c r="E1643" s="791"/>
      <c r="F1643" s="793"/>
      <c r="G1643" s="795"/>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8" t="s">
        <v>31</v>
      </c>
      <c r="B1651" s="799"/>
      <c r="C1651" s="799"/>
      <c r="D1651" s="799"/>
      <c r="E1651" s="799"/>
      <c r="F1651" s="799"/>
      <c r="G1651" s="800"/>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CONCRETO ASFALTICO EN CALIENTE, PARA CONSERVACION Y MEJORAMIENTO  DE LA RED VIAL PROVINCIAL (13 ETAPA)</v>
      </c>
      <c r="C1654" s="539"/>
      <c r="D1654" s="539"/>
      <c r="E1654" s="539"/>
      <c r="F1654" s="535" t="s">
        <v>32</v>
      </c>
      <c r="G1654" s="589">
        <f>Fecha_Base</f>
        <v>0</v>
      </c>
    </row>
    <row r="1655" spans="1:7" ht="19.899999999999999" customHeight="1" x14ac:dyDescent="0.2">
      <c r="A1655" s="590" t="s">
        <v>710</v>
      </c>
      <c r="B1655" s="540" t="str">
        <f>Ubicación</f>
        <v>DEPARTAMENTOS VARIOS</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1">
        <f ca="1">IFERROR(VLOOKUP(B1657,T_Computo_Presupuesto,2,FALSE),0)</f>
        <v>0</v>
      </c>
      <c r="D1657" s="801"/>
      <c r="E1657" s="801"/>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6" t="s">
        <v>576</v>
      </c>
      <c r="B1677" s="797"/>
      <c r="C1677" s="788" t="s">
        <v>0</v>
      </c>
      <c r="D1677" s="802" t="s">
        <v>1866</v>
      </c>
      <c r="E1677" s="802" t="s">
        <v>1865</v>
      </c>
      <c r="F1677" s="792" t="s">
        <v>1007</v>
      </c>
      <c r="G1677" s="794" t="s">
        <v>26</v>
      </c>
    </row>
    <row r="1678" spans="1:7" ht="19.899999999999999" customHeight="1" x14ac:dyDescent="0.2">
      <c r="A1678" s="560" t="s">
        <v>577</v>
      </c>
      <c r="B1678" s="560" t="s">
        <v>578</v>
      </c>
      <c r="C1678" s="789"/>
      <c r="D1678" s="803"/>
      <c r="E1678" s="791"/>
      <c r="F1678" s="793"/>
      <c r="G1678" s="795"/>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6" t="s">
        <v>576</v>
      </c>
      <c r="B1691" s="797"/>
      <c r="C1691" s="788" t="s">
        <v>0</v>
      </c>
      <c r="D1691" s="790" t="s">
        <v>24</v>
      </c>
      <c r="E1691" s="790" t="s">
        <v>1832</v>
      </c>
      <c r="F1691" s="792" t="s">
        <v>1007</v>
      </c>
      <c r="G1691" s="794" t="s">
        <v>26</v>
      </c>
    </row>
    <row r="1692" spans="1:7" ht="19.899999999999999" customHeight="1" x14ac:dyDescent="0.2">
      <c r="A1692" s="560" t="s">
        <v>577</v>
      </c>
      <c r="B1692" s="560" t="s">
        <v>578</v>
      </c>
      <c r="C1692" s="789"/>
      <c r="D1692" s="791"/>
      <c r="E1692" s="791"/>
      <c r="F1692" s="793"/>
      <c r="G1692" s="795"/>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6" t="s">
        <v>576</v>
      </c>
      <c r="B1702" s="797"/>
      <c r="C1702" s="788" t="s">
        <v>0</v>
      </c>
      <c r="D1702" s="788" t="s">
        <v>1867</v>
      </c>
      <c r="E1702" s="790" t="s">
        <v>24</v>
      </c>
      <c r="F1702" s="792" t="s">
        <v>25</v>
      </c>
      <c r="G1702" s="794" t="s">
        <v>26</v>
      </c>
    </row>
    <row r="1703" spans="1:7" ht="19.899999999999999" customHeight="1" x14ac:dyDescent="0.2">
      <c r="A1703" s="560" t="s">
        <v>577</v>
      </c>
      <c r="B1703" s="560" t="s">
        <v>578</v>
      </c>
      <c r="C1703" s="789"/>
      <c r="D1703" s="789"/>
      <c r="E1703" s="791"/>
      <c r="F1703" s="793"/>
      <c r="G1703" s="795"/>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6" t="s">
        <v>576</v>
      </c>
      <c r="B1717" s="797"/>
      <c r="C1717" s="788" t="s">
        <v>0</v>
      </c>
      <c r="D1717" s="788" t="s">
        <v>1867</v>
      </c>
      <c r="E1717" s="790" t="s">
        <v>24</v>
      </c>
      <c r="F1717" s="792" t="s">
        <v>25</v>
      </c>
      <c r="G1717" s="794" t="s">
        <v>26</v>
      </c>
    </row>
    <row r="1718" spans="1:7" ht="19.899999999999999" customHeight="1" x14ac:dyDescent="0.2">
      <c r="A1718" s="560" t="s">
        <v>577</v>
      </c>
      <c r="B1718" s="560" t="s">
        <v>578</v>
      </c>
      <c r="C1718" s="789"/>
      <c r="D1718" s="789"/>
      <c r="E1718" s="791"/>
      <c r="F1718" s="793"/>
      <c r="G1718" s="795"/>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8" t="s">
        <v>31</v>
      </c>
      <c r="B1726" s="799"/>
      <c r="C1726" s="799"/>
      <c r="D1726" s="799"/>
      <c r="E1726" s="799"/>
      <c r="F1726" s="799"/>
      <c r="G1726" s="800"/>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CONCRETO ASFALTICO EN CALIENTE, PARA CONSERVACION Y MEJORAMIENTO  DE LA RED VIAL PROVINCIAL (13 ETAPA)</v>
      </c>
      <c r="C1729" s="539"/>
      <c r="D1729" s="539"/>
      <c r="E1729" s="539"/>
      <c r="F1729" s="535" t="s">
        <v>32</v>
      </c>
      <c r="G1729" s="589">
        <f>Fecha_Base</f>
        <v>0</v>
      </c>
    </row>
    <row r="1730" spans="1:7" ht="19.899999999999999" customHeight="1" x14ac:dyDescent="0.2">
      <c r="A1730" s="590" t="s">
        <v>710</v>
      </c>
      <c r="B1730" s="540" t="str">
        <f>Ubicación</f>
        <v>DEPARTAMENTOS VARIOS</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1">
        <f ca="1">IFERROR(VLOOKUP(B1732,T_Computo_Presupuesto,2,FALSE),0)</f>
        <v>0</v>
      </c>
      <c r="D1732" s="801"/>
      <c r="E1732" s="801"/>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6" t="s">
        <v>576</v>
      </c>
      <c r="B1752" s="797"/>
      <c r="C1752" s="788" t="s">
        <v>0</v>
      </c>
      <c r="D1752" s="802" t="s">
        <v>1866</v>
      </c>
      <c r="E1752" s="802" t="s">
        <v>1865</v>
      </c>
      <c r="F1752" s="792" t="s">
        <v>1007</v>
      </c>
      <c r="G1752" s="794" t="s">
        <v>26</v>
      </c>
    </row>
    <row r="1753" spans="1:7" ht="19.899999999999999" customHeight="1" x14ac:dyDescent="0.2">
      <c r="A1753" s="560" t="s">
        <v>577</v>
      </c>
      <c r="B1753" s="560" t="s">
        <v>578</v>
      </c>
      <c r="C1753" s="789"/>
      <c r="D1753" s="803"/>
      <c r="E1753" s="791"/>
      <c r="F1753" s="793"/>
      <c r="G1753" s="795"/>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6" t="s">
        <v>576</v>
      </c>
      <c r="B1766" s="797"/>
      <c r="C1766" s="788" t="s">
        <v>0</v>
      </c>
      <c r="D1766" s="790" t="s">
        <v>24</v>
      </c>
      <c r="E1766" s="790" t="s">
        <v>1832</v>
      </c>
      <c r="F1766" s="792" t="s">
        <v>1007</v>
      </c>
      <c r="G1766" s="794" t="s">
        <v>26</v>
      </c>
    </row>
    <row r="1767" spans="1:7" ht="19.899999999999999" customHeight="1" x14ac:dyDescent="0.2">
      <c r="A1767" s="560" t="s">
        <v>577</v>
      </c>
      <c r="B1767" s="560" t="s">
        <v>578</v>
      </c>
      <c r="C1767" s="789"/>
      <c r="D1767" s="791"/>
      <c r="E1767" s="791"/>
      <c r="F1767" s="793"/>
      <c r="G1767" s="795"/>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6" t="s">
        <v>576</v>
      </c>
      <c r="B1777" s="797"/>
      <c r="C1777" s="788" t="s">
        <v>0</v>
      </c>
      <c r="D1777" s="788" t="s">
        <v>1867</v>
      </c>
      <c r="E1777" s="790" t="s">
        <v>24</v>
      </c>
      <c r="F1777" s="792" t="s">
        <v>25</v>
      </c>
      <c r="G1777" s="794" t="s">
        <v>26</v>
      </c>
    </row>
    <row r="1778" spans="1:7" ht="19.899999999999999" customHeight="1" x14ac:dyDescent="0.2">
      <c r="A1778" s="560" t="s">
        <v>577</v>
      </c>
      <c r="B1778" s="560" t="s">
        <v>578</v>
      </c>
      <c r="C1778" s="789"/>
      <c r="D1778" s="789"/>
      <c r="E1778" s="791"/>
      <c r="F1778" s="793"/>
      <c r="G1778" s="795"/>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6" t="s">
        <v>576</v>
      </c>
      <c r="B1792" s="797"/>
      <c r="C1792" s="788" t="s">
        <v>0</v>
      </c>
      <c r="D1792" s="788" t="s">
        <v>1867</v>
      </c>
      <c r="E1792" s="790" t="s">
        <v>24</v>
      </c>
      <c r="F1792" s="792" t="s">
        <v>25</v>
      </c>
      <c r="G1792" s="794" t="s">
        <v>26</v>
      </c>
    </row>
    <row r="1793" spans="1:8" ht="19.899999999999999" customHeight="1" x14ac:dyDescent="0.2">
      <c r="A1793" s="560" t="s">
        <v>577</v>
      </c>
      <c r="B1793" s="560" t="s">
        <v>578</v>
      </c>
      <c r="C1793" s="789"/>
      <c r="D1793" s="789"/>
      <c r="E1793" s="791"/>
      <c r="F1793" s="793"/>
      <c r="G1793" s="795"/>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8" t="s">
        <v>31</v>
      </c>
      <c r="B1801" s="799"/>
      <c r="C1801" s="799"/>
      <c r="D1801" s="799"/>
      <c r="E1801" s="799"/>
      <c r="F1801" s="799"/>
      <c r="G1801" s="800"/>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CONCRETO ASFALTICO EN CALIENTE, PARA CONSERVACION Y MEJORAMIENTO  DE LA RED VIAL PROVINCIAL (13 ETAPA)</v>
      </c>
      <c r="C1804" s="539"/>
      <c r="D1804" s="539"/>
      <c r="E1804" s="539"/>
      <c r="F1804" s="535" t="s">
        <v>32</v>
      </c>
      <c r="G1804" s="589">
        <f>Fecha_Base</f>
        <v>0</v>
      </c>
      <c r="H1804" s="533"/>
    </row>
    <row r="1805" spans="1:8" ht="19.899999999999999" customHeight="1" x14ac:dyDescent="0.2">
      <c r="A1805" s="590" t="s">
        <v>710</v>
      </c>
      <c r="B1805" s="540" t="str">
        <f>Ubicación</f>
        <v>DEPARTAMENTOS VARIOS</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1">
        <f ca="1">IFERROR(VLOOKUP(B1807,T_Computo_Presupuesto,2,FALSE),0)</f>
        <v>0</v>
      </c>
      <c r="D1807" s="801"/>
      <c r="E1807" s="801"/>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6" t="s">
        <v>576</v>
      </c>
      <c r="B1827" s="797"/>
      <c r="C1827" s="788" t="s">
        <v>0</v>
      </c>
      <c r="D1827" s="802" t="s">
        <v>1866</v>
      </c>
      <c r="E1827" s="802" t="s">
        <v>1865</v>
      </c>
      <c r="F1827" s="792" t="s">
        <v>1007</v>
      </c>
      <c r="G1827" s="794" t="s">
        <v>26</v>
      </c>
    </row>
    <row r="1828" spans="1:7" ht="19.899999999999999" customHeight="1" x14ac:dyDescent="0.2">
      <c r="A1828" s="560" t="s">
        <v>577</v>
      </c>
      <c r="B1828" s="560" t="s">
        <v>578</v>
      </c>
      <c r="C1828" s="789"/>
      <c r="D1828" s="803"/>
      <c r="E1828" s="791"/>
      <c r="F1828" s="793"/>
      <c r="G1828" s="795"/>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6" t="s">
        <v>576</v>
      </c>
      <c r="B1841" s="797"/>
      <c r="C1841" s="788" t="s">
        <v>0</v>
      </c>
      <c r="D1841" s="790" t="s">
        <v>24</v>
      </c>
      <c r="E1841" s="790" t="s">
        <v>1832</v>
      </c>
      <c r="F1841" s="792" t="s">
        <v>1007</v>
      </c>
      <c r="G1841" s="794" t="s">
        <v>26</v>
      </c>
    </row>
    <row r="1842" spans="1:7" ht="19.899999999999999" customHeight="1" x14ac:dyDescent="0.2">
      <c r="A1842" s="560" t="s">
        <v>577</v>
      </c>
      <c r="B1842" s="560" t="s">
        <v>578</v>
      </c>
      <c r="C1842" s="789"/>
      <c r="D1842" s="791"/>
      <c r="E1842" s="791"/>
      <c r="F1842" s="793"/>
      <c r="G1842" s="795"/>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6" t="s">
        <v>576</v>
      </c>
      <c r="B1852" s="797"/>
      <c r="C1852" s="788" t="s">
        <v>0</v>
      </c>
      <c r="D1852" s="788" t="s">
        <v>1867</v>
      </c>
      <c r="E1852" s="790" t="s">
        <v>24</v>
      </c>
      <c r="F1852" s="792" t="s">
        <v>25</v>
      </c>
      <c r="G1852" s="794" t="s">
        <v>26</v>
      </c>
    </row>
    <row r="1853" spans="1:7" ht="19.899999999999999" customHeight="1" x14ac:dyDescent="0.2">
      <c r="A1853" s="560" t="s">
        <v>577</v>
      </c>
      <c r="B1853" s="560" t="s">
        <v>578</v>
      </c>
      <c r="C1853" s="789"/>
      <c r="D1853" s="789"/>
      <c r="E1853" s="791"/>
      <c r="F1853" s="793"/>
      <c r="G1853" s="795"/>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6" t="s">
        <v>576</v>
      </c>
      <c r="B1867" s="797"/>
      <c r="C1867" s="788" t="s">
        <v>0</v>
      </c>
      <c r="D1867" s="788" t="s">
        <v>1867</v>
      </c>
      <c r="E1867" s="790" t="s">
        <v>24</v>
      </c>
      <c r="F1867" s="792" t="s">
        <v>25</v>
      </c>
      <c r="G1867" s="794" t="s">
        <v>26</v>
      </c>
    </row>
    <row r="1868" spans="1:8" ht="19.899999999999999" customHeight="1" x14ac:dyDescent="0.2">
      <c r="A1868" s="560" t="s">
        <v>577</v>
      </c>
      <c r="B1868" s="560" t="s">
        <v>578</v>
      </c>
      <c r="C1868" s="789"/>
      <c r="D1868" s="789"/>
      <c r="E1868" s="791"/>
      <c r="F1868" s="793"/>
      <c r="G1868" s="795"/>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8" t="s">
        <v>31</v>
      </c>
      <c r="B1876" s="799"/>
      <c r="C1876" s="799"/>
      <c r="D1876" s="799"/>
      <c r="E1876" s="799"/>
      <c r="F1876" s="799"/>
      <c r="G1876" s="800"/>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CONCRETO ASFALTICO EN CALIENTE, PARA CONSERVACION Y MEJORAMIENTO  DE LA RED VIAL PROVINCIAL (13 ETAPA)</v>
      </c>
      <c r="C1879" s="539"/>
      <c r="D1879" s="539"/>
      <c r="E1879" s="539"/>
      <c r="F1879" s="535" t="s">
        <v>32</v>
      </c>
      <c r="G1879" s="589">
        <f>Fecha_Base</f>
        <v>0</v>
      </c>
    </row>
    <row r="1880" spans="1:8" ht="19.899999999999999" customHeight="1" x14ac:dyDescent="0.2">
      <c r="A1880" s="590" t="s">
        <v>710</v>
      </c>
      <c r="B1880" s="540" t="str">
        <f>Ubicación</f>
        <v>DEPARTAMENTOS VARIOS</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1">
        <f ca="1">IFERROR(VLOOKUP(B1882,T_Computo_Presupuesto,2,FALSE),0)</f>
        <v>0</v>
      </c>
      <c r="D1882" s="801"/>
      <c r="E1882" s="801"/>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6" t="s">
        <v>576</v>
      </c>
      <c r="B1902" s="797"/>
      <c r="C1902" s="788" t="s">
        <v>0</v>
      </c>
      <c r="D1902" s="802" t="s">
        <v>1866</v>
      </c>
      <c r="E1902" s="802" t="s">
        <v>1865</v>
      </c>
      <c r="F1902" s="792" t="s">
        <v>1007</v>
      </c>
      <c r="G1902" s="794" t="s">
        <v>26</v>
      </c>
    </row>
    <row r="1903" spans="1:7" ht="19.899999999999999" customHeight="1" x14ac:dyDescent="0.2">
      <c r="A1903" s="560" t="s">
        <v>577</v>
      </c>
      <c r="B1903" s="560" t="s">
        <v>578</v>
      </c>
      <c r="C1903" s="789"/>
      <c r="D1903" s="803"/>
      <c r="E1903" s="791"/>
      <c r="F1903" s="793"/>
      <c r="G1903" s="795"/>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6" t="s">
        <v>576</v>
      </c>
      <c r="B1916" s="797"/>
      <c r="C1916" s="788" t="s">
        <v>0</v>
      </c>
      <c r="D1916" s="790" t="s">
        <v>24</v>
      </c>
      <c r="E1916" s="790" t="s">
        <v>1832</v>
      </c>
      <c r="F1916" s="792" t="s">
        <v>1007</v>
      </c>
      <c r="G1916" s="794" t="s">
        <v>26</v>
      </c>
    </row>
    <row r="1917" spans="1:7" ht="19.899999999999999" customHeight="1" x14ac:dyDescent="0.2">
      <c r="A1917" s="560" t="s">
        <v>577</v>
      </c>
      <c r="B1917" s="560" t="s">
        <v>578</v>
      </c>
      <c r="C1917" s="789"/>
      <c r="D1917" s="791"/>
      <c r="E1917" s="791"/>
      <c r="F1917" s="793"/>
      <c r="G1917" s="795"/>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6" t="s">
        <v>576</v>
      </c>
      <c r="B1927" s="797"/>
      <c r="C1927" s="788" t="s">
        <v>0</v>
      </c>
      <c r="D1927" s="788" t="s">
        <v>1867</v>
      </c>
      <c r="E1927" s="790" t="s">
        <v>24</v>
      </c>
      <c r="F1927" s="792" t="s">
        <v>25</v>
      </c>
      <c r="G1927" s="794" t="s">
        <v>26</v>
      </c>
    </row>
    <row r="1928" spans="1:7" ht="19.899999999999999" customHeight="1" x14ac:dyDescent="0.2">
      <c r="A1928" s="560" t="s">
        <v>577</v>
      </c>
      <c r="B1928" s="560" t="s">
        <v>578</v>
      </c>
      <c r="C1928" s="789"/>
      <c r="D1928" s="789"/>
      <c r="E1928" s="791"/>
      <c r="F1928" s="793"/>
      <c r="G1928" s="795"/>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6" t="s">
        <v>576</v>
      </c>
      <c r="B1942" s="797"/>
      <c r="C1942" s="788" t="s">
        <v>0</v>
      </c>
      <c r="D1942" s="788" t="s">
        <v>1867</v>
      </c>
      <c r="E1942" s="790" t="s">
        <v>24</v>
      </c>
      <c r="F1942" s="792" t="s">
        <v>25</v>
      </c>
      <c r="G1942" s="794" t="s">
        <v>26</v>
      </c>
    </row>
    <row r="1943" spans="1:7" ht="19.899999999999999" customHeight="1" x14ac:dyDescent="0.2">
      <c r="A1943" s="560" t="s">
        <v>577</v>
      </c>
      <c r="B1943" s="560" t="s">
        <v>578</v>
      </c>
      <c r="C1943" s="789"/>
      <c r="D1943" s="789"/>
      <c r="E1943" s="791"/>
      <c r="F1943" s="793"/>
      <c r="G1943" s="795"/>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8" t="s">
        <v>31</v>
      </c>
      <c r="B1951" s="799"/>
      <c r="C1951" s="799"/>
      <c r="D1951" s="799"/>
      <c r="E1951" s="799"/>
      <c r="F1951" s="799"/>
      <c r="G1951" s="800"/>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CONCRETO ASFALTICO EN CALIENTE, PARA CONSERVACION Y MEJORAMIENTO  DE LA RED VIAL PROVINCIAL (13 ETAPA)</v>
      </c>
      <c r="C1954" s="539"/>
      <c r="D1954" s="539"/>
      <c r="E1954" s="539"/>
      <c r="F1954" s="535" t="s">
        <v>32</v>
      </c>
      <c r="G1954" s="589">
        <f>Fecha_Base</f>
        <v>0</v>
      </c>
    </row>
    <row r="1955" spans="1:7" ht="19.899999999999999" customHeight="1" x14ac:dyDescent="0.2">
      <c r="A1955" s="590" t="s">
        <v>710</v>
      </c>
      <c r="B1955" s="540" t="str">
        <f>Ubicación</f>
        <v>DEPARTAMENTOS VARIOS</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1">
        <f ca="1">IFERROR(VLOOKUP(B1957,T_Computo_Presupuesto,2,FALSE),0)</f>
        <v>0</v>
      </c>
      <c r="D1957" s="801"/>
      <c r="E1957" s="801"/>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6" t="s">
        <v>576</v>
      </c>
      <c r="B1977" s="797"/>
      <c r="C1977" s="788" t="s">
        <v>0</v>
      </c>
      <c r="D1977" s="802" t="s">
        <v>1866</v>
      </c>
      <c r="E1977" s="802" t="s">
        <v>1865</v>
      </c>
      <c r="F1977" s="792" t="s">
        <v>1007</v>
      </c>
      <c r="G1977" s="794" t="s">
        <v>26</v>
      </c>
    </row>
    <row r="1978" spans="1:7" ht="19.899999999999999" customHeight="1" x14ac:dyDescent="0.2">
      <c r="A1978" s="560" t="s">
        <v>577</v>
      </c>
      <c r="B1978" s="560" t="s">
        <v>578</v>
      </c>
      <c r="C1978" s="789"/>
      <c r="D1978" s="803"/>
      <c r="E1978" s="791"/>
      <c r="F1978" s="793"/>
      <c r="G1978" s="795"/>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6" t="s">
        <v>576</v>
      </c>
      <c r="B1991" s="797"/>
      <c r="C1991" s="788" t="s">
        <v>0</v>
      </c>
      <c r="D1991" s="790" t="s">
        <v>24</v>
      </c>
      <c r="E1991" s="790" t="s">
        <v>1832</v>
      </c>
      <c r="F1991" s="792" t="s">
        <v>1007</v>
      </c>
      <c r="G1991" s="794" t="s">
        <v>26</v>
      </c>
    </row>
    <row r="1992" spans="1:7" ht="19.899999999999999" customHeight="1" x14ac:dyDescent="0.2">
      <c r="A1992" s="560" t="s">
        <v>577</v>
      </c>
      <c r="B1992" s="560" t="s">
        <v>578</v>
      </c>
      <c r="C1992" s="789"/>
      <c r="D1992" s="791"/>
      <c r="E1992" s="791"/>
      <c r="F1992" s="793"/>
      <c r="G1992" s="795"/>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6" t="s">
        <v>576</v>
      </c>
      <c r="B2002" s="797"/>
      <c r="C2002" s="788" t="s">
        <v>0</v>
      </c>
      <c r="D2002" s="788" t="s">
        <v>1867</v>
      </c>
      <c r="E2002" s="790" t="s">
        <v>24</v>
      </c>
      <c r="F2002" s="792" t="s">
        <v>25</v>
      </c>
      <c r="G2002" s="794" t="s">
        <v>26</v>
      </c>
    </row>
    <row r="2003" spans="1:7" ht="19.899999999999999" customHeight="1" x14ac:dyDescent="0.2">
      <c r="A2003" s="560" t="s">
        <v>577</v>
      </c>
      <c r="B2003" s="560" t="s">
        <v>578</v>
      </c>
      <c r="C2003" s="789"/>
      <c r="D2003" s="789"/>
      <c r="E2003" s="791"/>
      <c r="F2003" s="793"/>
      <c r="G2003" s="795"/>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6" t="s">
        <v>576</v>
      </c>
      <c r="B2017" s="797"/>
      <c r="C2017" s="788" t="s">
        <v>0</v>
      </c>
      <c r="D2017" s="788" t="s">
        <v>1867</v>
      </c>
      <c r="E2017" s="790" t="s">
        <v>24</v>
      </c>
      <c r="F2017" s="792" t="s">
        <v>25</v>
      </c>
      <c r="G2017" s="794" t="s">
        <v>26</v>
      </c>
    </row>
    <row r="2018" spans="1:7" ht="19.899999999999999" customHeight="1" x14ac:dyDescent="0.2">
      <c r="A2018" s="560" t="s">
        <v>577</v>
      </c>
      <c r="B2018" s="560" t="s">
        <v>578</v>
      </c>
      <c r="C2018" s="789"/>
      <c r="D2018" s="789"/>
      <c r="E2018" s="791"/>
      <c r="F2018" s="793"/>
      <c r="G2018" s="795"/>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8" t="s">
        <v>31</v>
      </c>
      <c r="B2026" s="799"/>
      <c r="C2026" s="799"/>
      <c r="D2026" s="799"/>
      <c r="E2026" s="799"/>
      <c r="F2026" s="799"/>
      <c r="G2026" s="800"/>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CONCRETO ASFALTICO EN CALIENTE, PARA CONSERVACION Y MEJORAMIENTO  DE LA RED VIAL PROVINCIAL (13 ETAPA)</v>
      </c>
      <c r="C2029" s="539"/>
      <c r="D2029" s="539"/>
      <c r="E2029" s="539"/>
      <c r="F2029" s="535" t="s">
        <v>32</v>
      </c>
      <c r="G2029" s="589">
        <f>Fecha_Base</f>
        <v>0</v>
      </c>
    </row>
    <row r="2030" spans="1:7" ht="19.899999999999999" customHeight="1" x14ac:dyDescent="0.2">
      <c r="A2030" s="590" t="s">
        <v>710</v>
      </c>
      <c r="B2030" s="540" t="str">
        <f>Ubicación</f>
        <v>DEPARTAMENTOS VARIOS</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1">
        <f ca="1">IFERROR(VLOOKUP(B2032,T_Computo_Presupuesto,2,FALSE),0)</f>
        <v>0</v>
      </c>
      <c r="D2032" s="801"/>
      <c r="E2032" s="801"/>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6" t="s">
        <v>576</v>
      </c>
      <c r="B2052" s="797"/>
      <c r="C2052" s="788" t="s">
        <v>0</v>
      </c>
      <c r="D2052" s="802" t="s">
        <v>1866</v>
      </c>
      <c r="E2052" s="802" t="s">
        <v>1865</v>
      </c>
      <c r="F2052" s="792" t="s">
        <v>1007</v>
      </c>
      <c r="G2052" s="794" t="s">
        <v>26</v>
      </c>
    </row>
    <row r="2053" spans="1:7" ht="19.899999999999999" customHeight="1" x14ac:dyDescent="0.2">
      <c r="A2053" s="560" t="s">
        <v>577</v>
      </c>
      <c r="B2053" s="560" t="s">
        <v>578</v>
      </c>
      <c r="C2053" s="789"/>
      <c r="D2053" s="803"/>
      <c r="E2053" s="791"/>
      <c r="F2053" s="793"/>
      <c r="G2053" s="795"/>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6" t="s">
        <v>576</v>
      </c>
      <c r="B2066" s="797"/>
      <c r="C2066" s="788" t="s">
        <v>0</v>
      </c>
      <c r="D2066" s="790" t="s">
        <v>24</v>
      </c>
      <c r="E2066" s="790" t="s">
        <v>1832</v>
      </c>
      <c r="F2066" s="792" t="s">
        <v>1007</v>
      </c>
      <c r="G2066" s="794" t="s">
        <v>26</v>
      </c>
    </row>
    <row r="2067" spans="1:7" ht="19.899999999999999" customHeight="1" x14ac:dyDescent="0.2">
      <c r="A2067" s="560" t="s">
        <v>577</v>
      </c>
      <c r="B2067" s="560" t="s">
        <v>578</v>
      </c>
      <c r="C2067" s="789"/>
      <c r="D2067" s="791"/>
      <c r="E2067" s="791"/>
      <c r="F2067" s="793"/>
      <c r="G2067" s="795"/>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6" t="s">
        <v>576</v>
      </c>
      <c r="B2077" s="797"/>
      <c r="C2077" s="788" t="s">
        <v>0</v>
      </c>
      <c r="D2077" s="788" t="s">
        <v>1867</v>
      </c>
      <c r="E2077" s="790" t="s">
        <v>24</v>
      </c>
      <c r="F2077" s="792" t="s">
        <v>25</v>
      </c>
      <c r="G2077" s="794" t="s">
        <v>26</v>
      </c>
    </row>
    <row r="2078" spans="1:7" ht="19.899999999999999" customHeight="1" x14ac:dyDescent="0.2">
      <c r="A2078" s="560" t="s">
        <v>577</v>
      </c>
      <c r="B2078" s="560" t="s">
        <v>578</v>
      </c>
      <c r="C2078" s="789"/>
      <c r="D2078" s="789"/>
      <c r="E2078" s="791"/>
      <c r="F2078" s="793"/>
      <c r="G2078" s="795"/>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6" t="s">
        <v>576</v>
      </c>
      <c r="B2092" s="797"/>
      <c r="C2092" s="788" t="s">
        <v>0</v>
      </c>
      <c r="D2092" s="788" t="s">
        <v>1867</v>
      </c>
      <c r="E2092" s="790" t="s">
        <v>24</v>
      </c>
      <c r="F2092" s="792" t="s">
        <v>25</v>
      </c>
      <c r="G2092" s="794" t="s">
        <v>26</v>
      </c>
    </row>
    <row r="2093" spans="1:7" ht="19.899999999999999" customHeight="1" x14ac:dyDescent="0.2">
      <c r="A2093" s="560" t="s">
        <v>577</v>
      </c>
      <c r="B2093" s="560" t="s">
        <v>578</v>
      </c>
      <c r="C2093" s="789"/>
      <c r="D2093" s="789"/>
      <c r="E2093" s="791"/>
      <c r="F2093" s="793"/>
      <c r="G2093" s="795"/>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8" t="s">
        <v>31</v>
      </c>
      <c r="B2101" s="799"/>
      <c r="C2101" s="799"/>
      <c r="D2101" s="799"/>
      <c r="E2101" s="799"/>
      <c r="F2101" s="799"/>
      <c r="G2101" s="800"/>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CONCRETO ASFALTICO EN CALIENTE, PARA CONSERVACION Y MEJORAMIENTO  DE LA RED VIAL PROVINCIAL (13 ETAPA)</v>
      </c>
      <c r="C2104" s="539"/>
      <c r="D2104" s="539"/>
      <c r="E2104" s="539"/>
      <c r="F2104" s="535" t="s">
        <v>32</v>
      </c>
      <c r="G2104" s="589">
        <f>Fecha_Base</f>
        <v>0</v>
      </c>
      <c r="H2104" s="533"/>
    </row>
    <row r="2105" spans="1:8" ht="19.899999999999999" customHeight="1" x14ac:dyDescent="0.2">
      <c r="A2105" s="590" t="s">
        <v>710</v>
      </c>
      <c r="B2105" s="540" t="str">
        <f>Ubicación</f>
        <v>DEPARTAMENTOS VARIOS</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1">
        <f ca="1">IFERROR(VLOOKUP(B2107,T_Computo_Presupuesto,2,FALSE),0)</f>
        <v>0</v>
      </c>
      <c r="D2107" s="801"/>
      <c r="E2107" s="801"/>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6" t="s">
        <v>576</v>
      </c>
      <c r="B2127" s="797"/>
      <c r="C2127" s="788" t="s">
        <v>0</v>
      </c>
      <c r="D2127" s="802" t="s">
        <v>1866</v>
      </c>
      <c r="E2127" s="802" t="s">
        <v>1865</v>
      </c>
      <c r="F2127" s="792" t="s">
        <v>1007</v>
      </c>
      <c r="G2127" s="794" t="s">
        <v>26</v>
      </c>
    </row>
    <row r="2128" spans="1:7" ht="19.899999999999999" customHeight="1" x14ac:dyDescent="0.2">
      <c r="A2128" s="560" t="s">
        <v>577</v>
      </c>
      <c r="B2128" s="560" t="s">
        <v>578</v>
      </c>
      <c r="C2128" s="789"/>
      <c r="D2128" s="803"/>
      <c r="E2128" s="791"/>
      <c r="F2128" s="793"/>
      <c r="G2128" s="795"/>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6" t="s">
        <v>576</v>
      </c>
      <c r="B2141" s="797"/>
      <c r="C2141" s="788" t="s">
        <v>0</v>
      </c>
      <c r="D2141" s="790" t="s">
        <v>24</v>
      </c>
      <c r="E2141" s="790" t="s">
        <v>1832</v>
      </c>
      <c r="F2141" s="792" t="s">
        <v>1007</v>
      </c>
      <c r="G2141" s="794" t="s">
        <v>26</v>
      </c>
    </row>
    <row r="2142" spans="1:7" ht="19.899999999999999" customHeight="1" x14ac:dyDescent="0.2">
      <c r="A2142" s="560" t="s">
        <v>577</v>
      </c>
      <c r="B2142" s="560" t="s">
        <v>578</v>
      </c>
      <c r="C2142" s="789"/>
      <c r="D2142" s="791"/>
      <c r="E2142" s="791"/>
      <c r="F2142" s="793"/>
      <c r="G2142" s="795"/>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6" t="s">
        <v>576</v>
      </c>
      <c r="B2152" s="797"/>
      <c r="C2152" s="788" t="s">
        <v>0</v>
      </c>
      <c r="D2152" s="788" t="s">
        <v>1867</v>
      </c>
      <c r="E2152" s="790" t="s">
        <v>24</v>
      </c>
      <c r="F2152" s="792" t="s">
        <v>25</v>
      </c>
      <c r="G2152" s="794" t="s">
        <v>26</v>
      </c>
    </row>
    <row r="2153" spans="1:7" ht="19.899999999999999" customHeight="1" x14ac:dyDescent="0.2">
      <c r="A2153" s="560" t="s">
        <v>577</v>
      </c>
      <c r="B2153" s="560" t="s">
        <v>578</v>
      </c>
      <c r="C2153" s="789"/>
      <c r="D2153" s="789"/>
      <c r="E2153" s="791"/>
      <c r="F2153" s="793"/>
      <c r="G2153" s="795"/>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6" t="s">
        <v>576</v>
      </c>
      <c r="B2167" s="797"/>
      <c r="C2167" s="788" t="s">
        <v>0</v>
      </c>
      <c r="D2167" s="788" t="s">
        <v>1867</v>
      </c>
      <c r="E2167" s="790" t="s">
        <v>24</v>
      </c>
      <c r="F2167" s="792" t="s">
        <v>25</v>
      </c>
      <c r="G2167" s="794" t="s">
        <v>26</v>
      </c>
    </row>
    <row r="2168" spans="1:8" ht="19.899999999999999" customHeight="1" x14ac:dyDescent="0.2">
      <c r="A2168" s="560" t="s">
        <v>577</v>
      </c>
      <c r="B2168" s="560" t="s">
        <v>578</v>
      </c>
      <c r="C2168" s="789"/>
      <c r="D2168" s="789"/>
      <c r="E2168" s="791"/>
      <c r="F2168" s="793"/>
      <c r="G2168" s="795"/>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8" t="s">
        <v>31</v>
      </c>
      <c r="B2176" s="799"/>
      <c r="C2176" s="799"/>
      <c r="D2176" s="799"/>
      <c r="E2176" s="799"/>
      <c r="F2176" s="799"/>
      <c r="G2176" s="800"/>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CONCRETO ASFALTICO EN CALIENTE, PARA CONSERVACION Y MEJORAMIENTO  DE LA RED VIAL PROVINCIAL (13 ETAPA)</v>
      </c>
      <c r="C2179" s="539"/>
      <c r="D2179" s="539"/>
      <c r="E2179" s="539"/>
      <c r="F2179" s="535" t="s">
        <v>32</v>
      </c>
      <c r="G2179" s="589">
        <f>Fecha_Base</f>
        <v>0</v>
      </c>
    </row>
    <row r="2180" spans="1:7" ht="19.899999999999999" customHeight="1" x14ac:dyDescent="0.2">
      <c r="A2180" s="590" t="s">
        <v>710</v>
      </c>
      <c r="B2180" s="540" t="str">
        <f>Ubicación</f>
        <v>DEPARTAMENTOS VARIOS</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1">
        <f ca="1">IFERROR(VLOOKUP(B2182,T_Computo_Presupuesto,2,FALSE),0)</f>
        <v>0</v>
      </c>
      <c r="D2182" s="801"/>
      <c r="E2182" s="801"/>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6" t="s">
        <v>576</v>
      </c>
      <c r="B2202" s="797"/>
      <c r="C2202" s="788" t="s">
        <v>0</v>
      </c>
      <c r="D2202" s="802" t="s">
        <v>1866</v>
      </c>
      <c r="E2202" s="802" t="s">
        <v>1865</v>
      </c>
      <c r="F2202" s="792" t="s">
        <v>1007</v>
      </c>
      <c r="G2202" s="794" t="s">
        <v>26</v>
      </c>
    </row>
    <row r="2203" spans="1:7" ht="19.899999999999999" customHeight="1" x14ac:dyDescent="0.2">
      <c r="A2203" s="560" t="s">
        <v>577</v>
      </c>
      <c r="B2203" s="560" t="s">
        <v>578</v>
      </c>
      <c r="C2203" s="789"/>
      <c r="D2203" s="803"/>
      <c r="E2203" s="791"/>
      <c r="F2203" s="793"/>
      <c r="G2203" s="795"/>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6" t="s">
        <v>576</v>
      </c>
      <c r="B2216" s="797"/>
      <c r="C2216" s="788" t="s">
        <v>0</v>
      </c>
      <c r="D2216" s="790" t="s">
        <v>24</v>
      </c>
      <c r="E2216" s="790" t="s">
        <v>1832</v>
      </c>
      <c r="F2216" s="792" t="s">
        <v>1007</v>
      </c>
      <c r="G2216" s="794" t="s">
        <v>26</v>
      </c>
    </row>
    <row r="2217" spans="1:7" ht="19.899999999999999" customHeight="1" x14ac:dyDescent="0.2">
      <c r="A2217" s="560" t="s">
        <v>577</v>
      </c>
      <c r="B2217" s="560" t="s">
        <v>578</v>
      </c>
      <c r="C2217" s="789"/>
      <c r="D2217" s="791"/>
      <c r="E2217" s="791"/>
      <c r="F2217" s="793"/>
      <c r="G2217" s="795"/>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6" t="s">
        <v>576</v>
      </c>
      <c r="B2227" s="797"/>
      <c r="C2227" s="788" t="s">
        <v>0</v>
      </c>
      <c r="D2227" s="788" t="s">
        <v>1867</v>
      </c>
      <c r="E2227" s="790" t="s">
        <v>24</v>
      </c>
      <c r="F2227" s="792" t="s">
        <v>25</v>
      </c>
      <c r="G2227" s="794" t="s">
        <v>26</v>
      </c>
    </row>
    <row r="2228" spans="1:7" ht="19.899999999999999" customHeight="1" x14ac:dyDescent="0.2">
      <c r="A2228" s="560" t="s">
        <v>577</v>
      </c>
      <c r="B2228" s="560" t="s">
        <v>578</v>
      </c>
      <c r="C2228" s="789"/>
      <c r="D2228" s="789"/>
      <c r="E2228" s="791"/>
      <c r="F2228" s="793"/>
      <c r="G2228" s="795"/>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6" t="s">
        <v>576</v>
      </c>
      <c r="B2242" s="797"/>
      <c r="C2242" s="788" t="s">
        <v>0</v>
      </c>
      <c r="D2242" s="788" t="s">
        <v>1867</v>
      </c>
      <c r="E2242" s="790" t="s">
        <v>24</v>
      </c>
      <c r="F2242" s="792" t="s">
        <v>25</v>
      </c>
      <c r="G2242" s="794" t="s">
        <v>26</v>
      </c>
    </row>
    <row r="2243" spans="1:7" ht="19.899999999999999" customHeight="1" x14ac:dyDescent="0.2">
      <c r="A2243" s="560" t="s">
        <v>577</v>
      </c>
      <c r="B2243" s="560" t="s">
        <v>578</v>
      </c>
      <c r="C2243" s="789"/>
      <c r="D2243" s="789"/>
      <c r="E2243" s="791"/>
      <c r="F2243" s="793"/>
      <c r="G2243" s="795"/>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8" t="s">
        <v>31</v>
      </c>
      <c r="B2251" s="799"/>
      <c r="C2251" s="799"/>
      <c r="D2251" s="799"/>
      <c r="E2251" s="799"/>
      <c r="F2251" s="799"/>
      <c r="G2251" s="800"/>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CONCRETO ASFALTICO EN CALIENTE, PARA CONSERVACION Y MEJORAMIENTO  DE LA RED VIAL PROVINCIAL (13 ETAPA)</v>
      </c>
      <c r="C2254" s="539"/>
      <c r="D2254" s="539"/>
      <c r="E2254" s="539"/>
      <c r="F2254" s="535" t="s">
        <v>32</v>
      </c>
      <c r="G2254" s="589">
        <f>Fecha_Base</f>
        <v>0</v>
      </c>
    </row>
    <row r="2255" spans="1:7" ht="19.899999999999999" customHeight="1" x14ac:dyDescent="0.2">
      <c r="A2255" s="590" t="s">
        <v>710</v>
      </c>
      <c r="B2255" s="540" t="str">
        <f>Ubicación</f>
        <v>DEPARTAMENTOS VARIOS</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1">
        <f ca="1">IFERROR(VLOOKUP(B2257,T_Computo_Presupuesto,2,FALSE),0)</f>
        <v>0</v>
      </c>
      <c r="D2257" s="801"/>
      <c r="E2257" s="801"/>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6" t="s">
        <v>576</v>
      </c>
      <c r="B2277" s="797"/>
      <c r="C2277" s="788" t="s">
        <v>0</v>
      </c>
      <c r="D2277" s="802" t="s">
        <v>1866</v>
      </c>
      <c r="E2277" s="802" t="s">
        <v>1865</v>
      </c>
      <c r="F2277" s="792" t="s">
        <v>1007</v>
      </c>
      <c r="G2277" s="794" t="s">
        <v>26</v>
      </c>
    </row>
    <row r="2278" spans="1:7" ht="19.899999999999999" customHeight="1" x14ac:dyDescent="0.2">
      <c r="A2278" s="560" t="s">
        <v>577</v>
      </c>
      <c r="B2278" s="560" t="s">
        <v>578</v>
      </c>
      <c r="C2278" s="789"/>
      <c r="D2278" s="803"/>
      <c r="E2278" s="791"/>
      <c r="F2278" s="793"/>
      <c r="G2278" s="795"/>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6" t="s">
        <v>576</v>
      </c>
      <c r="B2291" s="797"/>
      <c r="C2291" s="788" t="s">
        <v>0</v>
      </c>
      <c r="D2291" s="790" t="s">
        <v>24</v>
      </c>
      <c r="E2291" s="790" t="s">
        <v>1832</v>
      </c>
      <c r="F2291" s="792" t="s">
        <v>1007</v>
      </c>
      <c r="G2291" s="794" t="s">
        <v>26</v>
      </c>
    </row>
    <row r="2292" spans="1:7" ht="19.899999999999999" customHeight="1" x14ac:dyDescent="0.2">
      <c r="A2292" s="560" t="s">
        <v>577</v>
      </c>
      <c r="B2292" s="560" t="s">
        <v>578</v>
      </c>
      <c r="C2292" s="789"/>
      <c r="D2292" s="791"/>
      <c r="E2292" s="791"/>
      <c r="F2292" s="793"/>
      <c r="G2292" s="795"/>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6" t="s">
        <v>576</v>
      </c>
      <c r="B2302" s="797"/>
      <c r="C2302" s="788" t="s">
        <v>0</v>
      </c>
      <c r="D2302" s="788" t="s">
        <v>1867</v>
      </c>
      <c r="E2302" s="790" t="s">
        <v>24</v>
      </c>
      <c r="F2302" s="792" t="s">
        <v>25</v>
      </c>
      <c r="G2302" s="794" t="s">
        <v>26</v>
      </c>
    </row>
    <row r="2303" spans="1:7" ht="19.899999999999999" customHeight="1" x14ac:dyDescent="0.2">
      <c r="A2303" s="560" t="s">
        <v>577</v>
      </c>
      <c r="B2303" s="560" t="s">
        <v>578</v>
      </c>
      <c r="C2303" s="789"/>
      <c r="D2303" s="789"/>
      <c r="E2303" s="791"/>
      <c r="F2303" s="793"/>
      <c r="G2303" s="795"/>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6" t="s">
        <v>576</v>
      </c>
      <c r="B2317" s="797"/>
      <c r="C2317" s="788" t="s">
        <v>0</v>
      </c>
      <c r="D2317" s="788" t="s">
        <v>1867</v>
      </c>
      <c r="E2317" s="790" t="s">
        <v>24</v>
      </c>
      <c r="F2317" s="792" t="s">
        <v>25</v>
      </c>
      <c r="G2317" s="794" t="s">
        <v>26</v>
      </c>
    </row>
    <row r="2318" spans="1:7" ht="19.899999999999999" customHeight="1" x14ac:dyDescent="0.2">
      <c r="A2318" s="560" t="s">
        <v>577</v>
      </c>
      <c r="B2318" s="560" t="s">
        <v>578</v>
      </c>
      <c r="C2318" s="789"/>
      <c r="D2318" s="789"/>
      <c r="E2318" s="791"/>
      <c r="F2318" s="793"/>
      <c r="G2318" s="795"/>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8" t="s">
        <v>31</v>
      </c>
      <c r="B2326" s="799"/>
      <c r="C2326" s="799"/>
      <c r="D2326" s="799"/>
      <c r="E2326" s="799"/>
      <c r="F2326" s="799"/>
      <c r="G2326" s="800"/>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CONCRETO ASFALTICO EN CALIENTE, PARA CONSERVACION Y MEJORAMIENTO  DE LA RED VIAL PROVINCIAL (13 ETAPA)</v>
      </c>
      <c r="C2329" s="539"/>
      <c r="D2329" s="539"/>
      <c r="E2329" s="539"/>
      <c r="F2329" s="535" t="s">
        <v>32</v>
      </c>
      <c r="G2329" s="589">
        <f>Fecha_Base</f>
        <v>0</v>
      </c>
    </row>
    <row r="2330" spans="1:7" ht="19.899999999999999" customHeight="1" x14ac:dyDescent="0.2">
      <c r="A2330" s="590" t="s">
        <v>710</v>
      </c>
      <c r="B2330" s="540" t="str">
        <f>Ubicación</f>
        <v>DEPARTAMENTOS VARIOS</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1">
        <f ca="1">IFERROR(VLOOKUP(B2332,T_Computo_Presupuesto,2,FALSE),0)</f>
        <v>0</v>
      </c>
      <c r="D2332" s="801"/>
      <c r="E2332" s="801"/>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6" t="s">
        <v>576</v>
      </c>
      <c r="B2352" s="797"/>
      <c r="C2352" s="788" t="s">
        <v>0</v>
      </c>
      <c r="D2352" s="802" t="s">
        <v>1866</v>
      </c>
      <c r="E2352" s="802" t="s">
        <v>1865</v>
      </c>
      <c r="F2352" s="792" t="s">
        <v>1007</v>
      </c>
      <c r="G2352" s="794" t="s">
        <v>26</v>
      </c>
    </row>
    <row r="2353" spans="1:7" ht="19.899999999999999" customHeight="1" x14ac:dyDescent="0.2">
      <c r="A2353" s="560" t="s">
        <v>577</v>
      </c>
      <c r="B2353" s="560" t="s">
        <v>578</v>
      </c>
      <c r="C2353" s="789"/>
      <c r="D2353" s="803"/>
      <c r="E2353" s="791"/>
      <c r="F2353" s="793"/>
      <c r="G2353" s="795"/>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6" t="s">
        <v>576</v>
      </c>
      <c r="B2366" s="797"/>
      <c r="C2366" s="788" t="s">
        <v>0</v>
      </c>
      <c r="D2366" s="790" t="s">
        <v>24</v>
      </c>
      <c r="E2366" s="790" t="s">
        <v>1832</v>
      </c>
      <c r="F2366" s="792" t="s">
        <v>1007</v>
      </c>
      <c r="G2366" s="794" t="s">
        <v>26</v>
      </c>
    </row>
    <row r="2367" spans="1:7" ht="19.899999999999999" customHeight="1" x14ac:dyDescent="0.2">
      <c r="A2367" s="560" t="s">
        <v>577</v>
      </c>
      <c r="B2367" s="560" t="s">
        <v>578</v>
      </c>
      <c r="C2367" s="789"/>
      <c r="D2367" s="791"/>
      <c r="E2367" s="791"/>
      <c r="F2367" s="793"/>
      <c r="G2367" s="795"/>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6" t="s">
        <v>576</v>
      </c>
      <c r="B2377" s="797"/>
      <c r="C2377" s="788" t="s">
        <v>0</v>
      </c>
      <c r="D2377" s="788" t="s">
        <v>1867</v>
      </c>
      <c r="E2377" s="790" t="s">
        <v>24</v>
      </c>
      <c r="F2377" s="792" t="s">
        <v>25</v>
      </c>
      <c r="G2377" s="794" t="s">
        <v>26</v>
      </c>
    </row>
    <row r="2378" spans="1:7" ht="19.899999999999999" customHeight="1" x14ac:dyDescent="0.2">
      <c r="A2378" s="560" t="s">
        <v>577</v>
      </c>
      <c r="B2378" s="560" t="s">
        <v>578</v>
      </c>
      <c r="C2378" s="789"/>
      <c r="D2378" s="789"/>
      <c r="E2378" s="791"/>
      <c r="F2378" s="793"/>
      <c r="G2378" s="795"/>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6" t="s">
        <v>576</v>
      </c>
      <c r="B2392" s="797"/>
      <c r="C2392" s="788" t="s">
        <v>0</v>
      </c>
      <c r="D2392" s="788" t="s">
        <v>1867</v>
      </c>
      <c r="E2392" s="790" t="s">
        <v>24</v>
      </c>
      <c r="F2392" s="792" t="s">
        <v>25</v>
      </c>
      <c r="G2392" s="794" t="s">
        <v>26</v>
      </c>
    </row>
    <row r="2393" spans="1:7" ht="19.899999999999999" customHeight="1" x14ac:dyDescent="0.2">
      <c r="A2393" s="560" t="s">
        <v>577</v>
      </c>
      <c r="B2393" s="560" t="s">
        <v>578</v>
      </c>
      <c r="C2393" s="789"/>
      <c r="D2393" s="789"/>
      <c r="E2393" s="791"/>
      <c r="F2393" s="793"/>
      <c r="G2393" s="795"/>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8" t="s">
        <v>31</v>
      </c>
      <c r="B2401" s="799"/>
      <c r="C2401" s="799"/>
      <c r="D2401" s="799"/>
      <c r="E2401" s="799"/>
      <c r="F2401" s="799"/>
      <c r="G2401" s="800"/>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CONCRETO ASFALTICO EN CALIENTE, PARA CONSERVACION Y MEJORAMIENTO  DE LA RED VIAL PROVINCIAL (13 ETAPA)</v>
      </c>
      <c r="C2404" s="539"/>
      <c r="D2404" s="539"/>
      <c r="E2404" s="539"/>
      <c r="F2404" s="535" t="s">
        <v>32</v>
      </c>
      <c r="G2404" s="589">
        <f>Fecha_Base</f>
        <v>0</v>
      </c>
    </row>
    <row r="2405" spans="1:7" ht="19.899999999999999" customHeight="1" x14ac:dyDescent="0.2">
      <c r="A2405" s="590" t="s">
        <v>710</v>
      </c>
      <c r="B2405" s="540" t="str">
        <f>Ubicación</f>
        <v>DEPARTAMENTOS VARIOS</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1">
        <f ca="1">IFERROR(VLOOKUP(B2407,T_Computo_Presupuesto,2,FALSE),0)</f>
        <v>0</v>
      </c>
      <c r="D2407" s="801"/>
      <c r="E2407" s="801"/>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6" t="s">
        <v>576</v>
      </c>
      <c r="B2427" s="797"/>
      <c r="C2427" s="788" t="s">
        <v>0</v>
      </c>
      <c r="D2427" s="802" t="s">
        <v>1866</v>
      </c>
      <c r="E2427" s="802" t="s">
        <v>1865</v>
      </c>
      <c r="F2427" s="792" t="s">
        <v>1007</v>
      </c>
      <c r="G2427" s="794" t="s">
        <v>26</v>
      </c>
    </row>
    <row r="2428" spans="1:7" ht="19.899999999999999" customHeight="1" x14ac:dyDescent="0.2">
      <c r="A2428" s="560" t="s">
        <v>577</v>
      </c>
      <c r="B2428" s="560" t="s">
        <v>578</v>
      </c>
      <c r="C2428" s="789"/>
      <c r="D2428" s="803"/>
      <c r="E2428" s="791"/>
      <c r="F2428" s="793"/>
      <c r="G2428" s="795"/>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6" t="s">
        <v>576</v>
      </c>
      <c r="B2441" s="797"/>
      <c r="C2441" s="788" t="s">
        <v>0</v>
      </c>
      <c r="D2441" s="790" t="s">
        <v>24</v>
      </c>
      <c r="E2441" s="790" t="s">
        <v>1832</v>
      </c>
      <c r="F2441" s="792" t="s">
        <v>1007</v>
      </c>
      <c r="G2441" s="794" t="s">
        <v>26</v>
      </c>
    </row>
    <row r="2442" spans="1:7" ht="19.899999999999999" customHeight="1" x14ac:dyDescent="0.2">
      <c r="A2442" s="560" t="s">
        <v>577</v>
      </c>
      <c r="B2442" s="560" t="s">
        <v>578</v>
      </c>
      <c r="C2442" s="789"/>
      <c r="D2442" s="791"/>
      <c r="E2442" s="791"/>
      <c r="F2442" s="793"/>
      <c r="G2442" s="795"/>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6" t="s">
        <v>576</v>
      </c>
      <c r="B2452" s="797"/>
      <c r="C2452" s="788" t="s">
        <v>0</v>
      </c>
      <c r="D2452" s="788" t="s">
        <v>1867</v>
      </c>
      <c r="E2452" s="790" t="s">
        <v>24</v>
      </c>
      <c r="F2452" s="792" t="s">
        <v>25</v>
      </c>
      <c r="G2452" s="794" t="s">
        <v>26</v>
      </c>
    </row>
    <row r="2453" spans="1:7" ht="19.899999999999999" customHeight="1" x14ac:dyDescent="0.2">
      <c r="A2453" s="560" t="s">
        <v>577</v>
      </c>
      <c r="B2453" s="560" t="s">
        <v>578</v>
      </c>
      <c r="C2453" s="789"/>
      <c r="D2453" s="789"/>
      <c r="E2453" s="791"/>
      <c r="F2453" s="793"/>
      <c r="G2453" s="795"/>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6" t="s">
        <v>576</v>
      </c>
      <c r="B2467" s="797"/>
      <c r="C2467" s="788" t="s">
        <v>0</v>
      </c>
      <c r="D2467" s="788" t="s">
        <v>1867</v>
      </c>
      <c r="E2467" s="790" t="s">
        <v>24</v>
      </c>
      <c r="F2467" s="792" t="s">
        <v>25</v>
      </c>
      <c r="G2467" s="794" t="s">
        <v>26</v>
      </c>
    </row>
    <row r="2468" spans="1:7" ht="19.899999999999999" customHeight="1" x14ac:dyDescent="0.2">
      <c r="A2468" s="560" t="s">
        <v>577</v>
      </c>
      <c r="B2468" s="560" t="s">
        <v>578</v>
      </c>
      <c r="C2468" s="789"/>
      <c r="D2468" s="789"/>
      <c r="E2468" s="791"/>
      <c r="F2468" s="793"/>
      <c r="G2468" s="795"/>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8" t="s">
        <v>31</v>
      </c>
      <c r="B2476" s="799"/>
      <c r="C2476" s="799"/>
      <c r="D2476" s="799"/>
      <c r="E2476" s="799"/>
      <c r="F2476" s="799"/>
      <c r="G2476" s="800"/>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CONCRETO ASFALTICO EN CALIENTE, PARA CONSERVACION Y MEJORAMIENTO  DE LA RED VIAL PROVINCIAL (13 ETAPA)</v>
      </c>
      <c r="C2479" s="539"/>
      <c r="D2479" s="539"/>
      <c r="E2479" s="539"/>
      <c r="F2479" s="535" t="s">
        <v>32</v>
      </c>
      <c r="G2479" s="589">
        <f>Fecha_Base</f>
        <v>0</v>
      </c>
    </row>
    <row r="2480" spans="1:7" ht="19.899999999999999" customHeight="1" x14ac:dyDescent="0.2">
      <c r="A2480" s="590" t="s">
        <v>710</v>
      </c>
      <c r="B2480" s="540" t="str">
        <f>Ubicación</f>
        <v>DEPARTAMENTOS VARIOS</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1">
        <f ca="1">IFERROR(VLOOKUP(B2482,T_Computo_Presupuesto,2,FALSE),0)</f>
        <v>0</v>
      </c>
      <c r="D2482" s="801"/>
      <c r="E2482" s="801"/>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6" t="s">
        <v>576</v>
      </c>
      <c r="B2502" s="797"/>
      <c r="C2502" s="788" t="s">
        <v>0</v>
      </c>
      <c r="D2502" s="802" t="s">
        <v>1866</v>
      </c>
      <c r="E2502" s="802" t="s">
        <v>1865</v>
      </c>
      <c r="F2502" s="792" t="s">
        <v>1007</v>
      </c>
      <c r="G2502" s="794" t="s">
        <v>26</v>
      </c>
    </row>
    <row r="2503" spans="1:7" ht="19.899999999999999" customHeight="1" x14ac:dyDescent="0.2">
      <c r="A2503" s="560" t="s">
        <v>577</v>
      </c>
      <c r="B2503" s="560" t="s">
        <v>578</v>
      </c>
      <c r="C2503" s="789"/>
      <c r="D2503" s="803"/>
      <c r="E2503" s="791"/>
      <c r="F2503" s="793"/>
      <c r="G2503" s="795"/>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6" t="s">
        <v>576</v>
      </c>
      <c r="B2516" s="797"/>
      <c r="C2516" s="788" t="s">
        <v>0</v>
      </c>
      <c r="D2516" s="790" t="s">
        <v>24</v>
      </c>
      <c r="E2516" s="790" t="s">
        <v>1832</v>
      </c>
      <c r="F2516" s="792" t="s">
        <v>1007</v>
      </c>
      <c r="G2516" s="794" t="s">
        <v>26</v>
      </c>
    </row>
    <row r="2517" spans="1:7" ht="19.899999999999999" customHeight="1" x14ac:dyDescent="0.2">
      <c r="A2517" s="560" t="s">
        <v>577</v>
      </c>
      <c r="B2517" s="560" t="s">
        <v>578</v>
      </c>
      <c r="C2517" s="789"/>
      <c r="D2517" s="791"/>
      <c r="E2517" s="791"/>
      <c r="F2517" s="793"/>
      <c r="G2517" s="795"/>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6" t="s">
        <v>576</v>
      </c>
      <c r="B2527" s="797"/>
      <c r="C2527" s="788" t="s">
        <v>0</v>
      </c>
      <c r="D2527" s="788" t="s">
        <v>1867</v>
      </c>
      <c r="E2527" s="790" t="s">
        <v>24</v>
      </c>
      <c r="F2527" s="792" t="s">
        <v>25</v>
      </c>
      <c r="G2527" s="794" t="s">
        <v>26</v>
      </c>
    </row>
    <row r="2528" spans="1:7" ht="19.899999999999999" customHeight="1" x14ac:dyDescent="0.2">
      <c r="A2528" s="560" t="s">
        <v>577</v>
      </c>
      <c r="B2528" s="560" t="s">
        <v>578</v>
      </c>
      <c r="C2528" s="789"/>
      <c r="D2528" s="789"/>
      <c r="E2528" s="791"/>
      <c r="F2528" s="793"/>
      <c r="G2528" s="795"/>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6" t="s">
        <v>576</v>
      </c>
      <c r="B2542" s="797"/>
      <c r="C2542" s="788" t="s">
        <v>0</v>
      </c>
      <c r="D2542" s="788" t="s">
        <v>1867</v>
      </c>
      <c r="E2542" s="790" t="s">
        <v>24</v>
      </c>
      <c r="F2542" s="792" t="s">
        <v>25</v>
      </c>
      <c r="G2542" s="794" t="s">
        <v>26</v>
      </c>
    </row>
    <row r="2543" spans="1:7" ht="19.899999999999999" customHeight="1" x14ac:dyDescent="0.2">
      <c r="A2543" s="560" t="s">
        <v>577</v>
      </c>
      <c r="B2543" s="560" t="s">
        <v>578</v>
      </c>
      <c r="C2543" s="789"/>
      <c r="D2543" s="789"/>
      <c r="E2543" s="791"/>
      <c r="F2543" s="793"/>
      <c r="G2543" s="795"/>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8" t="s">
        <v>31</v>
      </c>
      <c r="B2551" s="799"/>
      <c r="C2551" s="799"/>
      <c r="D2551" s="799"/>
      <c r="E2551" s="799"/>
      <c r="F2551" s="799"/>
      <c r="G2551" s="800"/>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CONCRETO ASFALTICO EN CALIENTE, PARA CONSERVACION Y MEJORAMIENTO  DE LA RED VIAL PROVINCIAL (13 ETAPA)</v>
      </c>
      <c r="C2554" s="539"/>
      <c r="D2554" s="539"/>
      <c r="E2554" s="539"/>
      <c r="F2554" s="535" t="s">
        <v>32</v>
      </c>
      <c r="G2554" s="589">
        <f>Fecha_Base</f>
        <v>0</v>
      </c>
    </row>
    <row r="2555" spans="1:7" ht="19.899999999999999" customHeight="1" x14ac:dyDescent="0.2">
      <c r="A2555" s="590" t="s">
        <v>710</v>
      </c>
      <c r="B2555" s="540" t="str">
        <f>Ubicación</f>
        <v>DEPARTAMENTOS VARIOS</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1">
        <f ca="1">IFERROR(VLOOKUP(B2557,T_Computo_Presupuesto,2,FALSE),0)</f>
        <v>0</v>
      </c>
      <c r="D2557" s="801"/>
      <c r="E2557" s="801"/>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6" t="s">
        <v>576</v>
      </c>
      <c r="B2577" s="797"/>
      <c r="C2577" s="788" t="s">
        <v>0</v>
      </c>
      <c r="D2577" s="802" t="s">
        <v>1866</v>
      </c>
      <c r="E2577" s="802" t="s">
        <v>1865</v>
      </c>
      <c r="F2577" s="792" t="s">
        <v>1007</v>
      </c>
      <c r="G2577" s="794" t="s">
        <v>26</v>
      </c>
    </row>
    <row r="2578" spans="1:7" ht="19.899999999999999" customHeight="1" x14ac:dyDescent="0.2">
      <c r="A2578" s="560" t="s">
        <v>577</v>
      </c>
      <c r="B2578" s="560" t="s">
        <v>578</v>
      </c>
      <c r="C2578" s="789"/>
      <c r="D2578" s="803"/>
      <c r="E2578" s="791"/>
      <c r="F2578" s="793"/>
      <c r="G2578" s="795"/>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6" t="s">
        <v>576</v>
      </c>
      <c r="B2591" s="797"/>
      <c r="C2591" s="788" t="s">
        <v>0</v>
      </c>
      <c r="D2591" s="790" t="s">
        <v>24</v>
      </c>
      <c r="E2591" s="790" t="s">
        <v>1832</v>
      </c>
      <c r="F2591" s="792" t="s">
        <v>1007</v>
      </c>
      <c r="G2591" s="794" t="s">
        <v>26</v>
      </c>
    </row>
    <row r="2592" spans="1:7" ht="19.899999999999999" customHeight="1" x14ac:dyDescent="0.2">
      <c r="A2592" s="560" t="s">
        <v>577</v>
      </c>
      <c r="B2592" s="560" t="s">
        <v>578</v>
      </c>
      <c r="C2592" s="789"/>
      <c r="D2592" s="791"/>
      <c r="E2592" s="791"/>
      <c r="F2592" s="793"/>
      <c r="G2592" s="795"/>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6" t="s">
        <v>576</v>
      </c>
      <c r="B2602" s="797"/>
      <c r="C2602" s="788" t="s">
        <v>0</v>
      </c>
      <c r="D2602" s="788" t="s">
        <v>1867</v>
      </c>
      <c r="E2602" s="790" t="s">
        <v>24</v>
      </c>
      <c r="F2602" s="792" t="s">
        <v>25</v>
      </c>
      <c r="G2602" s="794" t="s">
        <v>26</v>
      </c>
    </row>
    <row r="2603" spans="1:7" ht="19.899999999999999" customHeight="1" x14ac:dyDescent="0.2">
      <c r="A2603" s="560" t="s">
        <v>577</v>
      </c>
      <c r="B2603" s="560" t="s">
        <v>578</v>
      </c>
      <c r="C2603" s="789"/>
      <c r="D2603" s="789"/>
      <c r="E2603" s="791"/>
      <c r="F2603" s="793"/>
      <c r="G2603" s="795"/>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6" t="s">
        <v>576</v>
      </c>
      <c r="B2617" s="797"/>
      <c r="C2617" s="788" t="s">
        <v>0</v>
      </c>
      <c r="D2617" s="788" t="s">
        <v>1867</v>
      </c>
      <c r="E2617" s="790" t="s">
        <v>24</v>
      </c>
      <c r="F2617" s="792" t="s">
        <v>25</v>
      </c>
      <c r="G2617" s="794" t="s">
        <v>26</v>
      </c>
    </row>
    <row r="2618" spans="1:7" ht="19.899999999999999" customHeight="1" x14ac:dyDescent="0.2">
      <c r="A2618" s="560" t="s">
        <v>577</v>
      </c>
      <c r="B2618" s="560" t="s">
        <v>578</v>
      </c>
      <c r="C2618" s="789"/>
      <c r="D2618" s="789"/>
      <c r="E2618" s="791"/>
      <c r="F2618" s="793"/>
      <c r="G2618" s="795"/>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8" t="s">
        <v>31</v>
      </c>
      <c r="B2626" s="799"/>
      <c r="C2626" s="799"/>
      <c r="D2626" s="799"/>
      <c r="E2626" s="799"/>
      <c r="F2626" s="799"/>
      <c r="G2626" s="800"/>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CONCRETO ASFALTICO EN CALIENTE, PARA CONSERVACION Y MEJORAMIENTO  DE LA RED VIAL PROVINCIAL (13 ETAPA)</v>
      </c>
      <c r="C2629" s="539"/>
      <c r="D2629" s="539"/>
      <c r="E2629" s="539"/>
      <c r="F2629" s="535" t="s">
        <v>32</v>
      </c>
      <c r="G2629" s="589">
        <f>Fecha_Base</f>
        <v>0</v>
      </c>
    </row>
    <row r="2630" spans="1:7" ht="19.899999999999999" customHeight="1" x14ac:dyDescent="0.2">
      <c r="A2630" s="590" t="s">
        <v>710</v>
      </c>
      <c r="B2630" s="540" t="str">
        <f>Ubicación</f>
        <v>DEPARTAMENTOS VARIOS</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1">
        <f ca="1">IFERROR(VLOOKUP(B2632,T_Computo_Presupuesto,2,FALSE),0)</f>
        <v>0</v>
      </c>
      <c r="D2632" s="801"/>
      <c r="E2632" s="801"/>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6" t="s">
        <v>576</v>
      </c>
      <c r="B2652" s="797"/>
      <c r="C2652" s="788" t="s">
        <v>0</v>
      </c>
      <c r="D2652" s="802" t="s">
        <v>1866</v>
      </c>
      <c r="E2652" s="802" t="s">
        <v>1865</v>
      </c>
      <c r="F2652" s="792" t="s">
        <v>1007</v>
      </c>
      <c r="G2652" s="794" t="s">
        <v>26</v>
      </c>
    </row>
    <row r="2653" spans="1:7" ht="19.899999999999999" customHeight="1" x14ac:dyDescent="0.2">
      <c r="A2653" s="560" t="s">
        <v>577</v>
      </c>
      <c r="B2653" s="560" t="s">
        <v>578</v>
      </c>
      <c r="C2653" s="789"/>
      <c r="D2653" s="803"/>
      <c r="E2653" s="791"/>
      <c r="F2653" s="793"/>
      <c r="G2653" s="795"/>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6" t="s">
        <v>576</v>
      </c>
      <c r="B2666" s="797"/>
      <c r="C2666" s="788" t="s">
        <v>0</v>
      </c>
      <c r="D2666" s="790" t="s">
        <v>24</v>
      </c>
      <c r="E2666" s="790" t="s">
        <v>1832</v>
      </c>
      <c r="F2666" s="792" t="s">
        <v>1007</v>
      </c>
      <c r="G2666" s="794" t="s">
        <v>26</v>
      </c>
    </row>
    <row r="2667" spans="1:7" ht="19.899999999999999" customHeight="1" x14ac:dyDescent="0.2">
      <c r="A2667" s="560" t="s">
        <v>577</v>
      </c>
      <c r="B2667" s="560" t="s">
        <v>578</v>
      </c>
      <c r="C2667" s="789"/>
      <c r="D2667" s="791"/>
      <c r="E2667" s="791"/>
      <c r="F2667" s="793"/>
      <c r="G2667" s="795"/>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6" t="s">
        <v>576</v>
      </c>
      <c r="B2677" s="797"/>
      <c r="C2677" s="788" t="s">
        <v>0</v>
      </c>
      <c r="D2677" s="788" t="s">
        <v>1867</v>
      </c>
      <c r="E2677" s="790" t="s">
        <v>24</v>
      </c>
      <c r="F2677" s="792" t="s">
        <v>25</v>
      </c>
      <c r="G2677" s="794" t="s">
        <v>26</v>
      </c>
    </row>
    <row r="2678" spans="1:7" ht="19.899999999999999" customHeight="1" x14ac:dyDescent="0.2">
      <c r="A2678" s="560" t="s">
        <v>577</v>
      </c>
      <c r="B2678" s="560" t="s">
        <v>578</v>
      </c>
      <c r="C2678" s="789"/>
      <c r="D2678" s="789"/>
      <c r="E2678" s="791"/>
      <c r="F2678" s="793"/>
      <c r="G2678" s="795"/>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6" t="s">
        <v>576</v>
      </c>
      <c r="B2692" s="797"/>
      <c r="C2692" s="788" t="s">
        <v>0</v>
      </c>
      <c r="D2692" s="788" t="s">
        <v>1867</v>
      </c>
      <c r="E2692" s="790" t="s">
        <v>24</v>
      </c>
      <c r="F2692" s="792" t="s">
        <v>25</v>
      </c>
      <c r="G2692" s="794" t="s">
        <v>26</v>
      </c>
    </row>
    <row r="2693" spans="1:7" ht="19.899999999999999" customHeight="1" x14ac:dyDescent="0.2">
      <c r="A2693" s="560" t="s">
        <v>577</v>
      </c>
      <c r="B2693" s="560" t="s">
        <v>578</v>
      </c>
      <c r="C2693" s="789"/>
      <c r="D2693" s="789"/>
      <c r="E2693" s="791"/>
      <c r="F2693" s="793"/>
      <c r="G2693" s="795"/>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8" t="s">
        <v>31</v>
      </c>
      <c r="B2701" s="799"/>
      <c r="C2701" s="799"/>
      <c r="D2701" s="799"/>
      <c r="E2701" s="799"/>
      <c r="F2701" s="799"/>
      <c r="G2701" s="800"/>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CONCRETO ASFALTICO EN CALIENTE, PARA CONSERVACION Y MEJORAMIENTO  DE LA RED VIAL PROVINCIAL (13 ETAPA)</v>
      </c>
      <c r="C2704" s="539"/>
      <c r="D2704" s="539"/>
      <c r="E2704" s="539"/>
      <c r="F2704" s="535" t="s">
        <v>32</v>
      </c>
      <c r="G2704" s="589">
        <f>Fecha_Base</f>
        <v>0</v>
      </c>
    </row>
    <row r="2705" spans="1:7" ht="19.899999999999999" customHeight="1" x14ac:dyDescent="0.2">
      <c r="A2705" s="590" t="s">
        <v>710</v>
      </c>
      <c r="B2705" s="540" t="str">
        <f>Ubicación</f>
        <v>DEPARTAMENTOS VARIOS</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1">
        <f ca="1">IFERROR(VLOOKUP(B2707,T_Computo_Presupuesto,2,FALSE),0)</f>
        <v>0</v>
      </c>
      <c r="D2707" s="801"/>
      <c r="E2707" s="801"/>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6" t="s">
        <v>576</v>
      </c>
      <c r="B2727" s="797"/>
      <c r="C2727" s="788" t="s">
        <v>0</v>
      </c>
      <c r="D2727" s="802" t="s">
        <v>1866</v>
      </c>
      <c r="E2727" s="802" t="s">
        <v>1865</v>
      </c>
      <c r="F2727" s="792" t="s">
        <v>1007</v>
      </c>
      <c r="G2727" s="794" t="s">
        <v>26</v>
      </c>
    </row>
    <row r="2728" spans="1:7" ht="19.899999999999999" customHeight="1" x14ac:dyDescent="0.2">
      <c r="A2728" s="560" t="s">
        <v>577</v>
      </c>
      <c r="B2728" s="560" t="s">
        <v>578</v>
      </c>
      <c r="C2728" s="789"/>
      <c r="D2728" s="803"/>
      <c r="E2728" s="791"/>
      <c r="F2728" s="793"/>
      <c r="G2728" s="795"/>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6" t="s">
        <v>576</v>
      </c>
      <c r="B2741" s="797"/>
      <c r="C2741" s="788" t="s">
        <v>0</v>
      </c>
      <c r="D2741" s="790" t="s">
        <v>24</v>
      </c>
      <c r="E2741" s="790" t="s">
        <v>1832</v>
      </c>
      <c r="F2741" s="792" t="s">
        <v>1007</v>
      </c>
      <c r="G2741" s="794" t="s">
        <v>26</v>
      </c>
    </row>
    <row r="2742" spans="1:7" ht="19.899999999999999" customHeight="1" x14ac:dyDescent="0.2">
      <c r="A2742" s="560" t="s">
        <v>577</v>
      </c>
      <c r="B2742" s="560" t="s">
        <v>578</v>
      </c>
      <c r="C2742" s="789"/>
      <c r="D2742" s="791"/>
      <c r="E2742" s="791"/>
      <c r="F2742" s="793"/>
      <c r="G2742" s="795"/>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6" t="s">
        <v>576</v>
      </c>
      <c r="B2752" s="797"/>
      <c r="C2752" s="788" t="s">
        <v>0</v>
      </c>
      <c r="D2752" s="788" t="s">
        <v>1867</v>
      </c>
      <c r="E2752" s="790" t="s">
        <v>24</v>
      </c>
      <c r="F2752" s="792" t="s">
        <v>25</v>
      </c>
      <c r="G2752" s="794" t="s">
        <v>26</v>
      </c>
    </row>
    <row r="2753" spans="1:7" ht="19.899999999999999" customHeight="1" x14ac:dyDescent="0.2">
      <c r="A2753" s="560" t="s">
        <v>577</v>
      </c>
      <c r="B2753" s="560" t="s">
        <v>578</v>
      </c>
      <c r="C2753" s="789"/>
      <c r="D2753" s="789"/>
      <c r="E2753" s="791"/>
      <c r="F2753" s="793"/>
      <c r="G2753" s="795"/>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6" t="s">
        <v>576</v>
      </c>
      <c r="B2767" s="797"/>
      <c r="C2767" s="788" t="s">
        <v>0</v>
      </c>
      <c r="D2767" s="788" t="s">
        <v>1867</v>
      </c>
      <c r="E2767" s="790" t="s">
        <v>24</v>
      </c>
      <c r="F2767" s="792" t="s">
        <v>25</v>
      </c>
      <c r="G2767" s="794" t="s">
        <v>26</v>
      </c>
    </row>
    <row r="2768" spans="1:7" ht="19.899999999999999" customHeight="1" x14ac:dyDescent="0.2">
      <c r="A2768" s="560" t="s">
        <v>577</v>
      </c>
      <c r="B2768" s="560" t="s">
        <v>578</v>
      </c>
      <c r="C2768" s="789"/>
      <c r="D2768" s="789"/>
      <c r="E2768" s="791"/>
      <c r="F2768" s="793"/>
      <c r="G2768" s="795"/>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8" t="s">
        <v>31</v>
      </c>
      <c r="B2776" s="799"/>
      <c r="C2776" s="799"/>
      <c r="D2776" s="799"/>
      <c r="E2776" s="799"/>
      <c r="F2776" s="799"/>
      <c r="G2776" s="800"/>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CONCRETO ASFALTICO EN CALIENTE, PARA CONSERVACION Y MEJORAMIENTO  DE LA RED VIAL PROVINCIAL (13 ETAPA)</v>
      </c>
      <c r="C2779" s="539"/>
      <c r="D2779" s="539"/>
      <c r="E2779" s="539"/>
      <c r="F2779" s="535" t="s">
        <v>32</v>
      </c>
      <c r="G2779" s="589">
        <f>Fecha_Base</f>
        <v>0</v>
      </c>
    </row>
    <row r="2780" spans="1:7" ht="19.899999999999999" customHeight="1" x14ac:dyDescent="0.2">
      <c r="A2780" s="590" t="s">
        <v>710</v>
      </c>
      <c r="B2780" s="540" t="str">
        <f>Ubicación</f>
        <v>DEPARTAMENTOS VARIOS</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1">
        <f ca="1">IFERROR(VLOOKUP(B2782,T_Computo_Presupuesto,2,FALSE),0)</f>
        <v>0</v>
      </c>
      <c r="D2782" s="801"/>
      <c r="E2782" s="801"/>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6" t="s">
        <v>576</v>
      </c>
      <c r="B2802" s="797"/>
      <c r="C2802" s="788" t="s">
        <v>0</v>
      </c>
      <c r="D2802" s="802" t="s">
        <v>1866</v>
      </c>
      <c r="E2802" s="802" t="s">
        <v>1865</v>
      </c>
      <c r="F2802" s="792" t="s">
        <v>1007</v>
      </c>
      <c r="G2802" s="794" t="s">
        <v>26</v>
      </c>
    </row>
    <row r="2803" spans="1:7" ht="19.899999999999999" customHeight="1" x14ac:dyDescent="0.2">
      <c r="A2803" s="560" t="s">
        <v>577</v>
      </c>
      <c r="B2803" s="560" t="s">
        <v>578</v>
      </c>
      <c r="C2803" s="789"/>
      <c r="D2803" s="803"/>
      <c r="E2803" s="791"/>
      <c r="F2803" s="793"/>
      <c r="G2803" s="795"/>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6" t="s">
        <v>576</v>
      </c>
      <c r="B2816" s="797"/>
      <c r="C2816" s="788" t="s">
        <v>0</v>
      </c>
      <c r="D2816" s="790" t="s">
        <v>24</v>
      </c>
      <c r="E2816" s="790" t="s">
        <v>1832</v>
      </c>
      <c r="F2816" s="792" t="s">
        <v>1007</v>
      </c>
      <c r="G2816" s="794" t="s">
        <v>26</v>
      </c>
    </row>
    <row r="2817" spans="1:7" ht="19.899999999999999" customHeight="1" x14ac:dyDescent="0.2">
      <c r="A2817" s="560" t="s">
        <v>577</v>
      </c>
      <c r="B2817" s="560" t="s">
        <v>578</v>
      </c>
      <c r="C2817" s="789"/>
      <c r="D2817" s="791"/>
      <c r="E2817" s="791"/>
      <c r="F2817" s="793"/>
      <c r="G2817" s="795"/>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6" t="s">
        <v>576</v>
      </c>
      <c r="B2827" s="797"/>
      <c r="C2827" s="788" t="s">
        <v>0</v>
      </c>
      <c r="D2827" s="788" t="s">
        <v>1867</v>
      </c>
      <c r="E2827" s="790" t="s">
        <v>24</v>
      </c>
      <c r="F2827" s="792" t="s">
        <v>25</v>
      </c>
      <c r="G2827" s="794" t="s">
        <v>26</v>
      </c>
    </row>
    <row r="2828" spans="1:7" ht="19.899999999999999" customHeight="1" x14ac:dyDescent="0.2">
      <c r="A2828" s="560" t="s">
        <v>577</v>
      </c>
      <c r="B2828" s="560" t="s">
        <v>578</v>
      </c>
      <c r="C2828" s="789"/>
      <c r="D2828" s="789"/>
      <c r="E2828" s="791"/>
      <c r="F2828" s="793"/>
      <c r="G2828" s="795"/>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6" t="s">
        <v>576</v>
      </c>
      <c r="B2842" s="797"/>
      <c r="C2842" s="788" t="s">
        <v>0</v>
      </c>
      <c r="D2842" s="788" t="s">
        <v>1867</v>
      </c>
      <c r="E2842" s="790" t="s">
        <v>24</v>
      </c>
      <c r="F2842" s="792" t="s">
        <v>25</v>
      </c>
      <c r="G2842" s="794" t="s">
        <v>26</v>
      </c>
    </row>
    <row r="2843" spans="1:7" ht="19.899999999999999" customHeight="1" x14ac:dyDescent="0.2">
      <c r="A2843" s="560" t="s">
        <v>577</v>
      </c>
      <c r="B2843" s="560" t="s">
        <v>578</v>
      </c>
      <c r="C2843" s="789"/>
      <c r="D2843" s="789"/>
      <c r="E2843" s="791"/>
      <c r="F2843" s="793"/>
      <c r="G2843" s="795"/>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8" t="s">
        <v>31</v>
      </c>
      <c r="B2851" s="799"/>
      <c r="C2851" s="799"/>
      <c r="D2851" s="799"/>
      <c r="E2851" s="799"/>
      <c r="F2851" s="799"/>
      <c r="G2851" s="800"/>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CONCRETO ASFALTICO EN CALIENTE, PARA CONSERVACION Y MEJORAMIENTO  DE LA RED VIAL PROVINCIAL (13 ETAPA)</v>
      </c>
      <c r="C2854" s="539"/>
      <c r="D2854" s="539"/>
      <c r="E2854" s="539"/>
      <c r="F2854" s="535" t="s">
        <v>32</v>
      </c>
      <c r="G2854" s="589">
        <f>Fecha_Base</f>
        <v>0</v>
      </c>
    </row>
    <row r="2855" spans="1:7" ht="19.899999999999999" customHeight="1" x14ac:dyDescent="0.2">
      <c r="A2855" s="590" t="s">
        <v>710</v>
      </c>
      <c r="B2855" s="540" t="str">
        <f>Ubicación</f>
        <v>DEPARTAMENTOS VARIOS</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1">
        <f ca="1">IFERROR(VLOOKUP(B2857,T_Computo_Presupuesto,2,FALSE),0)</f>
        <v>0</v>
      </c>
      <c r="D2857" s="801"/>
      <c r="E2857" s="801"/>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6" t="s">
        <v>576</v>
      </c>
      <c r="B2877" s="797"/>
      <c r="C2877" s="788" t="s">
        <v>0</v>
      </c>
      <c r="D2877" s="802" t="s">
        <v>1866</v>
      </c>
      <c r="E2877" s="802" t="s">
        <v>1865</v>
      </c>
      <c r="F2877" s="792" t="s">
        <v>1007</v>
      </c>
      <c r="G2877" s="794" t="s">
        <v>26</v>
      </c>
    </row>
    <row r="2878" spans="1:7" ht="19.899999999999999" customHeight="1" x14ac:dyDescent="0.2">
      <c r="A2878" s="560" t="s">
        <v>577</v>
      </c>
      <c r="B2878" s="560" t="s">
        <v>578</v>
      </c>
      <c r="C2878" s="789"/>
      <c r="D2878" s="803"/>
      <c r="E2878" s="791"/>
      <c r="F2878" s="793"/>
      <c r="G2878" s="795"/>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6" t="s">
        <v>576</v>
      </c>
      <c r="B2891" s="797"/>
      <c r="C2891" s="788" t="s">
        <v>0</v>
      </c>
      <c r="D2891" s="790" t="s">
        <v>24</v>
      </c>
      <c r="E2891" s="790" t="s">
        <v>1832</v>
      </c>
      <c r="F2891" s="792" t="s">
        <v>1007</v>
      </c>
      <c r="G2891" s="794" t="s">
        <v>26</v>
      </c>
    </row>
    <row r="2892" spans="1:7" ht="19.899999999999999" customHeight="1" x14ac:dyDescent="0.2">
      <c r="A2892" s="560" t="s">
        <v>577</v>
      </c>
      <c r="B2892" s="560" t="s">
        <v>578</v>
      </c>
      <c r="C2892" s="789"/>
      <c r="D2892" s="791"/>
      <c r="E2892" s="791"/>
      <c r="F2892" s="793"/>
      <c r="G2892" s="795"/>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6" t="s">
        <v>576</v>
      </c>
      <c r="B2902" s="797"/>
      <c r="C2902" s="788" t="s">
        <v>0</v>
      </c>
      <c r="D2902" s="788" t="s">
        <v>1867</v>
      </c>
      <c r="E2902" s="790" t="s">
        <v>24</v>
      </c>
      <c r="F2902" s="792" t="s">
        <v>25</v>
      </c>
      <c r="G2902" s="794" t="s">
        <v>26</v>
      </c>
    </row>
    <row r="2903" spans="1:7" ht="19.899999999999999" customHeight="1" x14ac:dyDescent="0.2">
      <c r="A2903" s="560" t="s">
        <v>577</v>
      </c>
      <c r="B2903" s="560" t="s">
        <v>578</v>
      </c>
      <c r="C2903" s="789"/>
      <c r="D2903" s="789"/>
      <c r="E2903" s="791"/>
      <c r="F2903" s="793"/>
      <c r="G2903" s="795"/>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6" t="s">
        <v>576</v>
      </c>
      <c r="B2917" s="797"/>
      <c r="C2917" s="788" t="s">
        <v>0</v>
      </c>
      <c r="D2917" s="788" t="s">
        <v>1867</v>
      </c>
      <c r="E2917" s="790" t="s">
        <v>24</v>
      </c>
      <c r="F2917" s="792" t="s">
        <v>25</v>
      </c>
      <c r="G2917" s="794" t="s">
        <v>26</v>
      </c>
    </row>
    <row r="2918" spans="1:7" ht="19.899999999999999" customHeight="1" x14ac:dyDescent="0.2">
      <c r="A2918" s="560" t="s">
        <v>577</v>
      </c>
      <c r="B2918" s="560" t="s">
        <v>578</v>
      </c>
      <c r="C2918" s="789"/>
      <c r="D2918" s="789"/>
      <c r="E2918" s="791"/>
      <c r="F2918" s="793"/>
      <c r="G2918" s="795"/>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8" t="s">
        <v>31</v>
      </c>
      <c r="B2926" s="799"/>
      <c r="C2926" s="799"/>
      <c r="D2926" s="799"/>
      <c r="E2926" s="799"/>
      <c r="F2926" s="799"/>
      <c r="G2926" s="800"/>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CONCRETO ASFALTICO EN CALIENTE, PARA CONSERVACION Y MEJORAMIENTO  DE LA RED VIAL PROVINCIAL (13 ETAPA)</v>
      </c>
      <c r="C2929" s="539"/>
      <c r="D2929" s="539"/>
      <c r="E2929" s="539"/>
      <c r="F2929" s="535" t="s">
        <v>32</v>
      </c>
      <c r="G2929" s="589">
        <f>Fecha_Base</f>
        <v>0</v>
      </c>
    </row>
    <row r="2930" spans="1:7" ht="19.899999999999999" customHeight="1" x14ac:dyDescent="0.2">
      <c r="A2930" s="590" t="s">
        <v>710</v>
      </c>
      <c r="B2930" s="540" t="str">
        <f>Ubicación</f>
        <v>DEPARTAMENTOS VARIOS</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1">
        <f ca="1">IFERROR(VLOOKUP(B2932,T_Computo_Presupuesto,2,FALSE),0)</f>
        <v>0</v>
      </c>
      <c r="D2932" s="801"/>
      <c r="E2932" s="801"/>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6" t="s">
        <v>576</v>
      </c>
      <c r="B2952" s="797"/>
      <c r="C2952" s="788" t="s">
        <v>0</v>
      </c>
      <c r="D2952" s="802" t="s">
        <v>1866</v>
      </c>
      <c r="E2952" s="802" t="s">
        <v>1865</v>
      </c>
      <c r="F2952" s="792" t="s">
        <v>1007</v>
      </c>
      <c r="G2952" s="794" t="s">
        <v>26</v>
      </c>
    </row>
    <row r="2953" spans="1:7" ht="19.899999999999999" customHeight="1" x14ac:dyDescent="0.2">
      <c r="A2953" s="560" t="s">
        <v>577</v>
      </c>
      <c r="B2953" s="560" t="s">
        <v>578</v>
      </c>
      <c r="C2953" s="789"/>
      <c r="D2953" s="803"/>
      <c r="E2953" s="791"/>
      <c r="F2953" s="793"/>
      <c r="G2953" s="795"/>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6" t="s">
        <v>576</v>
      </c>
      <c r="B2966" s="797"/>
      <c r="C2966" s="788" t="s">
        <v>0</v>
      </c>
      <c r="D2966" s="790" t="s">
        <v>24</v>
      </c>
      <c r="E2966" s="790" t="s">
        <v>1832</v>
      </c>
      <c r="F2966" s="792" t="s">
        <v>1007</v>
      </c>
      <c r="G2966" s="794" t="s">
        <v>26</v>
      </c>
    </row>
    <row r="2967" spans="1:7" ht="19.899999999999999" customHeight="1" x14ac:dyDescent="0.2">
      <c r="A2967" s="560" t="s">
        <v>577</v>
      </c>
      <c r="B2967" s="560" t="s">
        <v>578</v>
      </c>
      <c r="C2967" s="789"/>
      <c r="D2967" s="791"/>
      <c r="E2967" s="791"/>
      <c r="F2967" s="793"/>
      <c r="G2967" s="795"/>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6" t="s">
        <v>576</v>
      </c>
      <c r="B2977" s="797"/>
      <c r="C2977" s="788" t="s">
        <v>0</v>
      </c>
      <c r="D2977" s="788" t="s">
        <v>1867</v>
      </c>
      <c r="E2977" s="790" t="s">
        <v>24</v>
      </c>
      <c r="F2977" s="792" t="s">
        <v>25</v>
      </c>
      <c r="G2977" s="794" t="s">
        <v>26</v>
      </c>
    </row>
    <row r="2978" spans="1:7" ht="19.899999999999999" customHeight="1" x14ac:dyDescent="0.2">
      <c r="A2978" s="560" t="s">
        <v>577</v>
      </c>
      <c r="B2978" s="560" t="s">
        <v>578</v>
      </c>
      <c r="C2978" s="789"/>
      <c r="D2978" s="789"/>
      <c r="E2978" s="791"/>
      <c r="F2978" s="793"/>
      <c r="G2978" s="795"/>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6" t="s">
        <v>576</v>
      </c>
      <c r="B2992" s="797"/>
      <c r="C2992" s="788" t="s">
        <v>0</v>
      </c>
      <c r="D2992" s="788" t="s">
        <v>1867</v>
      </c>
      <c r="E2992" s="790" t="s">
        <v>24</v>
      </c>
      <c r="F2992" s="792" t="s">
        <v>25</v>
      </c>
      <c r="G2992" s="794" t="s">
        <v>26</v>
      </c>
    </row>
    <row r="2993" spans="1:7" ht="19.899999999999999" customHeight="1" x14ac:dyDescent="0.2">
      <c r="A2993" s="560" t="s">
        <v>577</v>
      </c>
      <c r="B2993" s="560" t="s">
        <v>578</v>
      </c>
      <c r="C2993" s="789"/>
      <c r="D2993" s="789"/>
      <c r="E2993" s="791"/>
      <c r="F2993" s="793"/>
      <c r="G2993" s="795"/>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8" t="s">
        <v>31</v>
      </c>
      <c r="B3001" s="799"/>
      <c r="C3001" s="799"/>
      <c r="D3001" s="799"/>
      <c r="E3001" s="799"/>
      <c r="F3001" s="799"/>
      <c r="G3001" s="800"/>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CONCRETO ASFALTICO EN CALIENTE, PARA CONSERVACION Y MEJORAMIENTO  DE LA RED VIAL PROVINCIAL (13 ETAPA)</v>
      </c>
      <c r="C3004" s="539"/>
      <c r="D3004" s="539"/>
      <c r="E3004" s="539"/>
      <c r="F3004" s="535" t="s">
        <v>32</v>
      </c>
      <c r="G3004" s="589">
        <f>Fecha_Base</f>
        <v>0</v>
      </c>
    </row>
    <row r="3005" spans="1:7" ht="19.899999999999999" customHeight="1" x14ac:dyDescent="0.2">
      <c r="A3005" s="590" t="s">
        <v>710</v>
      </c>
      <c r="B3005" s="540" t="str">
        <f>Ubicación</f>
        <v>DEPARTAMENTOS VARIOS</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1">
        <f ca="1">IFERROR(VLOOKUP(B3007,T_Computo_Presupuesto,2,FALSE),0)</f>
        <v>0</v>
      </c>
      <c r="D3007" s="801"/>
      <c r="E3007" s="801"/>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6" t="s">
        <v>576</v>
      </c>
      <c r="B3027" s="797"/>
      <c r="C3027" s="788" t="s">
        <v>0</v>
      </c>
      <c r="D3027" s="802" t="s">
        <v>1866</v>
      </c>
      <c r="E3027" s="802" t="s">
        <v>1865</v>
      </c>
      <c r="F3027" s="792" t="s">
        <v>1007</v>
      </c>
      <c r="G3027" s="794" t="s">
        <v>26</v>
      </c>
    </row>
    <row r="3028" spans="1:7" ht="19.899999999999999" customHeight="1" x14ac:dyDescent="0.2">
      <c r="A3028" s="560" t="s">
        <v>577</v>
      </c>
      <c r="B3028" s="560" t="s">
        <v>578</v>
      </c>
      <c r="C3028" s="789"/>
      <c r="D3028" s="803"/>
      <c r="E3028" s="791"/>
      <c r="F3028" s="793"/>
      <c r="G3028" s="795"/>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6" t="s">
        <v>576</v>
      </c>
      <c r="B3041" s="797"/>
      <c r="C3041" s="788" t="s">
        <v>0</v>
      </c>
      <c r="D3041" s="790" t="s">
        <v>24</v>
      </c>
      <c r="E3041" s="790" t="s">
        <v>1832</v>
      </c>
      <c r="F3041" s="792" t="s">
        <v>1007</v>
      </c>
      <c r="G3041" s="794" t="s">
        <v>26</v>
      </c>
    </row>
    <row r="3042" spans="1:7" ht="19.899999999999999" customHeight="1" x14ac:dyDescent="0.2">
      <c r="A3042" s="560" t="s">
        <v>577</v>
      </c>
      <c r="B3042" s="560" t="s">
        <v>578</v>
      </c>
      <c r="C3042" s="789"/>
      <c r="D3042" s="791"/>
      <c r="E3042" s="791"/>
      <c r="F3042" s="793"/>
      <c r="G3042" s="795"/>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6" t="s">
        <v>576</v>
      </c>
      <c r="B3052" s="797"/>
      <c r="C3052" s="788" t="s">
        <v>0</v>
      </c>
      <c r="D3052" s="788" t="s">
        <v>1867</v>
      </c>
      <c r="E3052" s="790" t="s">
        <v>24</v>
      </c>
      <c r="F3052" s="792" t="s">
        <v>25</v>
      </c>
      <c r="G3052" s="794" t="s">
        <v>26</v>
      </c>
    </row>
    <row r="3053" spans="1:7" ht="19.899999999999999" customHeight="1" x14ac:dyDescent="0.2">
      <c r="A3053" s="560" t="s">
        <v>577</v>
      </c>
      <c r="B3053" s="560" t="s">
        <v>578</v>
      </c>
      <c r="C3053" s="789"/>
      <c r="D3053" s="789"/>
      <c r="E3053" s="791"/>
      <c r="F3053" s="793"/>
      <c r="G3053" s="795"/>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6" t="s">
        <v>576</v>
      </c>
      <c r="B3067" s="797"/>
      <c r="C3067" s="788" t="s">
        <v>0</v>
      </c>
      <c r="D3067" s="788" t="s">
        <v>1867</v>
      </c>
      <c r="E3067" s="790" t="s">
        <v>24</v>
      </c>
      <c r="F3067" s="792" t="s">
        <v>25</v>
      </c>
      <c r="G3067" s="794" t="s">
        <v>26</v>
      </c>
    </row>
    <row r="3068" spans="1:7" ht="19.899999999999999" customHeight="1" x14ac:dyDescent="0.2">
      <c r="A3068" s="560" t="s">
        <v>577</v>
      </c>
      <c r="B3068" s="560" t="s">
        <v>578</v>
      </c>
      <c r="C3068" s="789"/>
      <c r="D3068" s="789"/>
      <c r="E3068" s="791"/>
      <c r="F3068" s="793"/>
      <c r="G3068" s="795"/>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8" t="s">
        <v>31</v>
      </c>
      <c r="B3076" s="799"/>
      <c r="C3076" s="799"/>
      <c r="D3076" s="799"/>
      <c r="E3076" s="799"/>
      <c r="F3076" s="799"/>
      <c r="G3076" s="800"/>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CONCRETO ASFALTICO EN CALIENTE, PARA CONSERVACION Y MEJORAMIENTO  DE LA RED VIAL PROVINCIAL (13 ETAPA)</v>
      </c>
      <c r="C3079" s="539"/>
      <c r="D3079" s="539"/>
      <c r="E3079" s="539"/>
      <c r="F3079" s="535" t="s">
        <v>32</v>
      </c>
      <c r="G3079" s="589">
        <f>Fecha_Base</f>
        <v>0</v>
      </c>
    </row>
    <row r="3080" spans="1:7" ht="19.899999999999999" customHeight="1" x14ac:dyDescent="0.2">
      <c r="A3080" s="590" t="s">
        <v>710</v>
      </c>
      <c r="B3080" s="540" t="str">
        <f>Ubicación</f>
        <v>DEPARTAMENTOS VARIOS</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1">
        <f ca="1">IFERROR(VLOOKUP(B3082,T_Computo_Presupuesto,2,FALSE),0)</f>
        <v>0</v>
      </c>
      <c r="D3082" s="801"/>
      <c r="E3082" s="801"/>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6" t="s">
        <v>576</v>
      </c>
      <c r="B3102" s="797"/>
      <c r="C3102" s="788" t="s">
        <v>0</v>
      </c>
      <c r="D3102" s="802" t="s">
        <v>1866</v>
      </c>
      <c r="E3102" s="802" t="s">
        <v>1865</v>
      </c>
      <c r="F3102" s="792" t="s">
        <v>1007</v>
      </c>
      <c r="G3102" s="794" t="s">
        <v>26</v>
      </c>
    </row>
    <row r="3103" spans="1:7" ht="19.899999999999999" customHeight="1" x14ac:dyDescent="0.2">
      <c r="A3103" s="560" t="s">
        <v>577</v>
      </c>
      <c r="B3103" s="560" t="s">
        <v>578</v>
      </c>
      <c r="C3103" s="789"/>
      <c r="D3103" s="803"/>
      <c r="E3103" s="791"/>
      <c r="F3103" s="793"/>
      <c r="G3103" s="795"/>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6" t="s">
        <v>576</v>
      </c>
      <c r="B3116" s="797"/>
      <c r="C3116" s="788" t="s">
        <v>0</v>
      </c>
      <c r="D3116" s="790" t="s">
        <v>24</v>
      </c>
      <c r="E3116" s="790" t="s">
        <v>1832</v>
      </c>
      <c r="F3116" s="792" t="s">
        <v>1007</v>
      </c>
      <c r="G3116" s="794" t="s">
        <v>26</v>
      </c>
    </row>
    <row r="3117" spans="1:7" ht="19.899999999999999" customHeight="1" x14ac:dyDescent="0.2">
      <c r="A3117" s="560" t="s">
        <v>577</v>
      </c>
      <c r="B3117" s="560" t="s">
        <v>578</v>
      </c>
      <c r="C3117" s="789"/>
      <c r="D3117" s="791"/>
      <c r="E3117" s="791"/>
      <c r="F3117" s="793"/>
      <c r="G3117" s="795"/>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6" t="s">
        <v>576</v>
      </c>
      <c r="B3127" s="797"/>
      <c r="C3127" s="788" t="s">
        <v>0</v>
      </c>
      <c r="D3127" s="788" t="s">
        <v>1867</v>
      </c>
      <c r="E3127" s="790" t="s">
        <v>24</v>
      </c>
      <c r="F3127" s="792" t="s">
        <v>25</v>
      </c>
      <c r="G3127" s="794" t="s">
        <v>26</v>
      </c>
    </row>
    <row r="3128" spans="1:7" ht="19.899999999999999" customHeight="1" x14ac:dyDescent="0.2">
      <c r="A3128" s="560" t="s">
        <v>577</v>
      </c>
      <c r="B3128" s="560" t="s">
        <v>578</v>
      </c>
      <c r="C3128" s="789"/>
      <c r="D3128" s="789"/>
      <c r="E3128" s="791"/>
      <c r="F3128" s="793"/>
      <c r="G3128" s="795"/>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6" t="s">
        <v>576</v>
      </c>
      <c r="B3142" s="797"/>
      <c r="C3142" s="788" t="s">
        <v>0</v>
      </c>
      <c r="D3142" s="788" t="s">
        <v>1867</v>
      </c>
      <c r="E3142" s="790" t="s">
        <v>24</v>
      </c>
      <c r="F3142" s="792" t="s">
        <v>25</v>
      </c>
      <c r="G3142" s="794" t="s">
        <v>26</v>
      </c>
    </row>
    <row r="3143" spans="1:7" ht="19.899999999999999" customHeight="1" x14ac:dyDescent="0.2">
      <c r="A3143" s="560" t="s">
        <v>577</v>
      </c>
      <c r="B3143" s="560" t="s">
        <v>578</v>
      </c>
      <c r="C3143" s="789"/>
      <c r="D3143" s="789"/>
      <c r="E3143" s="791"/>
      <c r="F3143" s="793"/>
      <c r="G3143" s="795"/>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8" t="s">
        <v>31</v>
      </c>
      <c r="B3151" s="799"/>
      <c r="C3151" s="799"/>
      <c r="D3151" s="799"/>
      <c r="E3151" s="799"/>
      <c r="F3151" s="799"/>
      <c r="G3151" s="800"/>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CONCRETO ASFALTICO EN CALIENTE, PARA CONSERVACION Y MEJORAMIENTO  DE LA RED VIAL PROVINCIAL (13 ETAPA)</v>
      </c>
      <c r="C3154" s="539"/>
      <c r="D3154" s="539"/>
      <c r="E3154" s="539"/>
      <c r="F3154" s="535" t="s">
        <v>32</v>
      </c>
      <c r="G3154" s="589">
        <f>Fecha_Base</f>
        <v>0</v>
      </c>
    </row>
    <row r="3155" spans="1:7" ht="19.899999999999999" customHeight="1" x14ac:dyDescent="0.2">
      <c r="A3155" s="590" t="s">
        <v>710</v>
      </c>
      <c r="B3155" s="540" t="str">
        <f>Ubicación</f>
        <v>DEPARTAMENTOS VARIOS</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1">
        <f ca="1">IFERROR(VLOOKUP(B3157,T_Computo_Presupuesto,2,FALSE),0)</f>
        <v>0</v>
      </c>
      <c r="D3157" s="801"/>
      <c r="E3157" s="801"/>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6" t="s">
        <v>576</v>
      </c>
      <c r="B3177" s="797"/>
      <c r="C3177" s="788" t="s">
        <v>0</v>
      </c>
      <c r="D3177" s="802" t="s">
        <v>1866</v>
      </c>
      <c r="E3177" s="802" t="s">
        <v>1865</v>
      </c>
      <c r="F3177" s="792" t="s">
        <v>1007</v>
      </c>
      <c r="G3177" s="794" t="s">
        <v>26</v>
      </c>
    </row>
    <row r="3178" spans="1:7" ht="19.899999999999999" customHeight="1" x14ac:dyDescent="0.2">
      <c r="A3178" s="560" t="s">
        <v>577</v>
      </c>
      <c r="B3178" s="560" t="s">
        <v>578</v>
      </c>
      <c r="C3178" s="789"/>
      <c r="D3178" s="803"/>
      <c r="E3178" s="791"/>
      <c r="F3178" s="793"/>
      <c r="G3178" s="795"/>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6" t="s">
        <v>576</v>
      </c>
      <c r="B3191" s="797"/>
      <c r="C3191" s="788" t="s">
        <v>0</v>
      </c>
      <c r="D3191" s="790" t="s">
        <v>24</v>
      </c>
      <c r="E3191" s="790" t="s">
        <v>1832</v>
      </c>
      <c r="F3191" s="792" t="s">
        <v>1007</v>
      </c>
      <c r="G3191" s="794" t="s">
        <v>26</v>
      </c>
    </row>
    <row r="3192" spans="1:7" ht="19.899999999999999" customHeight="1" x14ac:dyDescent="0.2">
      <c r="A3192" s="560" t="s">
        <v>577</v>
      </c>
      <c r="B3192" s="560" t="s">
        <v>578</v>
      </c>
      <c r="C3192" s="789"/>
      <c r="D3192" s="791"/>
      <c r="E3192" s="791"/>
      <c r="F3192" s="793"/>
      <c r="G3192" s="795"/>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6" t="s">
        <v>576</v>
      </c>
      <c r="B3202" s="797"/>
      <c r="C3202" s="788" t="s">
        <v>0</v>
      </c>
      <c r="D3202" s="788" t="s">
        <v>1867</v>
      </c>
      <c r="E3202" s="790" t="s">
        <v>24</v>
      </c>
      <c r="F3202" s="792" t="s">
        <v>25</v>
      </c>
      <c r="G3202" s="794" t="s">
        <v>26</v>
      </c>
    </row>
    <row r="3203" spans="1:7" ht="19.899999999999999" customHeight="1" x14ac:dyDescent="0.2">
      <c r="A3203" s="560" t="s">
        <v>577</v>
      </c>
      <c r="B3203" s="560" t="s">
        <v>578</v>
      </c>
      <c r="C3203" s="789"/>
      <c r="D3203" s="789"/>
      <c r="E3203" s="791"/>
      <c r="F3203" s="793"/>
      <c r="G3203" s="795"/>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6" t="s">
        <v>576</v>
      </c>
      <c r="B3217" s="797"/>
      <c r="C3217" s="788" t="s">
        <v>0</v>
      </c>
      <c r="D3217" s="788" t="s">
        <v>1867</v>
      </c>
      <c r="E3217" s="790" t="s">
        <v>24</v>
      </c>
      <c r="F3217" s="792" t="s">
        <v>25</v>
      </c>
      <c r="G3217" s="794" t="s">
        <v>26</v>
      </c>
    </row>
    <row r="3218" spans="1:7" ht="19.899999999999999" customHeight="1" x14ac:dyDescent="0.2">
      <c r="A3218" s="560" t="s">
        <v>577</v>
      </c>
      <c r="B3218" s="560" t="s">
        <v>578</v>
      </c>
      <c r="C3218" s="789"/>
      <c r="D3218" s="789"/>
      <c r="E3218" s="791"/>
      <c r="F3218" s="793"/>
      <c r="G3218" s="795"/>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8" t="s">
        <v>31</v>
      </c>
      <c r="B3226" s="799"/>
      <c r="C3226" s="799"/>
      <c r="D3226" s="799"/>
      <c r="E3226" s="799"/>
      <c r="F3226" s="799"/>
      <c r="G3226" s="800"/>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CONCRETO ASFALTICO EN CALIENTE, PARA CONSERVACION Y MEJORAMIENTO  DE LA RED VIAL PROVINCIAL (13 ETAPA)</v>
      </c>
      <c r="C3229" s="539"/>
      <c r="D3229" s="539"/>
      <c r="E3229" s="539"/>
      <c r="F3229" s="535" t="s">
        <v>32</v>
      </c>
      <c r="G3229" s="589">
        <f>Fecha_Base</f>
        <v>0</v>
      </c>
    </row>
    <row r="3230" spans="1:7" ht="19.899999999999999" customHeight="1" x14ac:dyDescent="0.2">
      <c r="A3230" s="590" t="s">
        <v>710</v>
      </c>
      <c r="B3230" s="540" t="str">
        <f>Ubicación</f>
        <v>DEPARTAMENTOS VARIOS</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1">
        <f ca="1">IFERROR(VLOOKUP(B3232,T_Computo_Presupuesto,2,FALSE),0)</f>
        <v>0</v>
      </c>
      <c r="D3232" s="801"/>
      <c r="E3232" s="801"/>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6" t="s">
        <v>576</v>
      </c>
      <c r="B3252" s="797"/>
      <c r="C3252" s="788" t="s">
        <v>0</v>
      </c>
      <c r="D3252" s="802" t="s">
        <v>1866</v>
      </c>
      <c r="E3252" s="802" t="s">
        <v>1865</v>
      </c>
      <c r="F3252" s="792" t="s">
        <v>1007</v>
      </c>
      <c r="G3252" s="794" t="s">
        <v>26</v>
      </c>
    </row>
    <row r="3253" spans="1:7" ht="19.899999999999999" customHeight="1" x14ac:dyDescent="0.2">
      <c r="A3253" s="560" t="s">
        <v>577</v>
      </c>
      <c r="B3253" s="560" t="s">
        <v>578</v>
      </c>
      <c r="C3253" s="789"/>
      <c r="D3253" s="803"/>
      <c r="E3253" s="791"/>
      <c r="F3253" s="793"/>
      <c r="G3253" s="795"/>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6" t="s">
        <v>576</v>
      </c>
      <c r="B3266" s="797"/>
      <c r="C3266" s="788" t="s">
        <v>0</v>
      </c>
      <c r="D3266" s="790" t="s">
        <v>24</v>
      </c>
      <c r="E3266" s="790" t="s">
        <v>1832</v>
      </c>
      <c r="F3266" s="792" t="s">
        <v>1007</v>
      </c>
      <c r="G3266" s="794" t="s">
        <v>26</v>
      </c>
    </row>
    <row r="3267" spans="1:7" ht="19.899999999999999" customHeight="1" x14ac:dyDescent="0.2">
      <c r="A3267" s="560" t="s">
        <v>577</v>
      </c>
      <c r="B3267" s="560" t="s">
        <v>578</v>
      </c>
      <c r="C3267" s="789"/>
      <c r="D3267" s="791"/>
      <c r="E3267" s="791"/>
      <c r="F3267" s="793"/>
      <c r="G3267" s="795"/>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6" t="s">
        <v>576</v>
      </c>
      <c r="B3277" s="797"/>
      <c r="C3277" s="788" t="s">
        <v>0</v>
      </c>
      <c r="D3277" s="788" t="s">
        <v>1867</v>
      </c>
      <c r="E3277" s="790" t="s">
        <v>24</v>
      </c>
      <c r="F3277" s="792" t="s">
        <v>25</v>
      </c>
      <c r="G3277" s="794" t="s">
        <v>26</v>
      </c>
    </row>
    <row r="3278" spans="1:7" ht="19.899999999999999" customHeight="1" x14ac:dyDescent="0.2">
      <c r="A3278" s="560" t="s">
        <v>577</v>
      </c>
      <c r="B3278" s="560" t="s">
        <v>578</v>
      </c>
      <c r="C3278" s="789"/>
      <c r="D3278" s="789"/>
      <c r="E3278" s="791"/>
      <c r="F3278" s="793"/>
      <c r="G3278" s="795"/>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6" t="s">
        <v>576</v>
      </c>
      <c r="B3292" s="797"/>
      <c r="C3292" s="788" t="s">
        <v>0</v>
      </c>
      <c r="D3292" s="788" t="s">
        <v>1867</v>
      </c>
      <c r="E3292" s="790" t="s">
        <v>24</v>
      </c>
      <c r="F3292" s="792" t="s">
        <v>25</v>
      </c>
      <c r="G3292" s="794" t="s">
        <v>26</v>
      </c>
    </row>
    <row r="3293" spans="1:7" ht="19.899999999999999" customHeight="1" x14ac:dyDescent="0.2">
      <c r="A3293" s="560" t="s">
        <v>577</v>
      </c>
      <c r="B3293" s="560" t="s">
        <v>578</v>
      </c>
      <c r="C3293" s="789"/>
      <c r="D3293" s="789"/>
      <c r="E3293" s="791"/>
      <c r="F3293" s="793"/>
      <c r="G3293" s="795"/>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8" t="s">
        <v>31</v>
      </c>
      <c r="B3301" s="799"/>
      <c r="C3301" s="799"/>
      <c r="D3301" s="799"/>
      <c r="E3301" s="799"/>
      <c r="F3301" s="799"/>
      <c r="G3301" s="800"/>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CONCRETO ASFALTICO EN CALIENTE, PARA CONSERVACION Y MEJORAMIENTO  DE LA RED VIAL PROVINCIAL (13 ETAPA)</v>
      </c>
      <c r="C3304" s="539"/>
      <c r="D3304" s="539"/>
      <c r="E3304" s="539"/>
      <c r="F3304" s="535" t="s">
        <v>32</v>
      </c>
      <c r="G3304" s="589">
        <f>Fecha_Base</f>
        <v>0</v>
      </c>
    </row>
    <row r="3305" spans="1:7" ht="19.899999999999999" customHeight="1" x14ac:dyDescent="0.2">
      <c r="A3305" s="590" t="s">
        <v>710</v>
      </c>
      <c r="B3305" s="540" t="str">
        <f>Ubicación</f>
        <v>DEPARTAMENTOS VARIOS</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1">
        <f ca="1">IFERROR(VLOOKUP(B3307,T_Computo_Presupuesto,2,FALSE),0)</f>
        <v>0</v>
      </c>
      <c r="D3307" s="801"/>
      <c r="E3307" s="801"/>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6" t="s">
        <v>576</v>
      </c>
      <c r="B3327" s="797"/>
      <c r="C3327" s="788" t="s">
        <v>0</v>
      </c>
      <c r="D3327" s="802" t="s">
        <v>1866</v>
      </c>
      <c r="E3327" s="802" t="s">
        <v>1865</v>
      </c>
      <c r="F3327" s="792" t="s">
        <v>1007</v>
      </c>
      <c r="G3327" s="794" t="s">
        <v>26</v>
      </c>
    </row>
    <row r="3328" spans="1:7" ht="19.899999999999999" customHeight="1" x14ac:dyDescent="0.2">
      <c r="A3328" s="560" t="s">
        <v>577</v>
      </c>
      <c r="B3328" s="560" t="s">
        <v>578</v>
      </c>
      <c r="C3328" s="789"/>
      <c r="D3328" s="803"/>
      <c r="E3328" s="791"/>
      <c r="F3328" s="793"/>
      <c r="G3328" s="795"/>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6" t="s">
        <v>576</v>
      </c>
      <c r="B3341" s="797"/>
      <c r="C3341" s="788" t="s">
        <v>0</v>
      </c>
      <c r="D3341" s="790" t="s">
        <v>24</v>
      </c>
      <c r="E3341" s="790" t="s">
        <v>1832</v>
      </c>
      <c r="F3341" s="792" t="s">
        <v>1007</v>
      </c>
      <c r="G3341" s="794" t="s">
        <v>26</v>
      </c>
    </row>
    <row r="3342" spans="1:7" ht="19.899999999999999" customHeight="1" x14ac:dyDescent="0.2">
      <c r="A3342" s="560" t="s">
        <v>577</v>
      </c>
      <c r="B3342" s="560" t="s">
        <v>578</v>
      </c>
      <c r="C3342" s="789"/>
      <c r="D3342" s="791"/>
      <c r="E3342" s="791"/>
      <c r="F3342" s="793"/>
      <c r="G3342" s="795"/>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6" t="s">
        <v>576</v>
      </c>
      <c r="B3352" s="797"/>
      <c r="C3352" s="788" t="s">
        <v>0</v>
      </c>
      <c r="D3352" s="788" t="s">
        <v>1867</v>
      </c>
      <c r="E3352" s="790" t="s">
        <v>24</v>
      </c>
      <c r="F3352" s="792" t="s">
        <v>25</v>
      </c>
      <c r="G3352" s="794" t="s">
        <v>26</v>
      </c>
    </row>
    <row r="3353" spans="1:7" ht="19.899999999999999" customHeight="1" x14ac:dyDescent="0.2">
      <c r="A3353" s="560" t="s">
        <v>577</v>
      </c>
      <c r="B3353" s="560" t="s">
        <v>578</v>
      </c>
      <c r="C3353" s="789"/>
      <c r="D3353" s="789"/>
      <c r="E3353" s="791"/>
      <c r="F3353" s="793"/>
      <c r="G3353" s="795"/>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6" t="s">
        <v>576</v>
      </c>
      <c r="B3367" s="797"/>
      <c r="C3367" s="788" t="s">
        <v>0</v>
      </c>
      <c r="D3367" s="788" t="s">
        <v>1867</v>
      </c>
      <c r="E3367" s="790" t="s">
        <v>24</v>
      </c>
      <c r="F3367" s="792" t="s">
        <v>25</v>
      </c>
      <c r="G3367" s="794" t="s">
        <v>26</v>
      </c>
    </row>
    <row r="3368" spans="1:7" ht="19.899999999999999" customHeight="1" x14ac:dyDescent="0.2">
      <c r="A3368" s="560" t="s">
        <v>577</v>
      </c>
      <c r="B3368" s="560" t="s">
        <v>578</v>
      </c>
      <c r="C3368" s="789"/>
      <c r="D3368" s="789"/>
      <c r="E3368" s="791"/>
      <c r="F3368" s="793"/>
      <c r="G3368" s="795"/>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8" t="s">
        <v>31</v>
      </c>
      <c r="B3376" s="799"/>
      <c r="C3376" s="799"/>
      <c r="D3376" s="799"/>
      <c r="E3376" s="799"/>
      <c r="F3376" s="799"/>
      <c r="G3376" s="800"/>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CONCRETO ASFALTICO EN CALIENTE, PARA CONSERVACION Y MEJORAMIENTO  DE LA RED VIAL PROVINCIAL (13 ETAPA)</v>
      </c>
      <c r="C3379" s="539"/>
      <c r="D3379" s="539"/>
      <c r="E3379" s="539"/>
      <c r="F3379" s="535" t="s">
        <v>32</v>
      </c>
      <c r="G3379" s="589">
        <f>Fecha_Base</f>
        <v>0</v>
      </c>
    </row>
    <row r="3380" spans="1:7" ht="19.899999999999999" customHeight="1" x14ac:dyDescent="0.2">
      <c r="A3380" s="590" t="s">
        <v>710</v>
      </c>
      <c r="B3380" s="540" t="str">
        <f>Ubicación</f>
        <v>DEPARTAMENTOS VARIOS</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1">
        <f ca="1">IFERROR(VLOOKUP(B3382,T_Computo_Presupuesto,2,FALSE),0)</f>
        <v>0</v>
      </c>
      <c r="D3382" s="801"/>
      <c r="E3382" s="801"/>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6" t="s">
        <v>576</v>
      </c>
      <c r="B3402" s="797"/>
      <c r="C3402" s="788" t="s">
        <v>0</v>
      </c>
      <c r="D3402" s="802" t="s">
        <v>1866</v>
      </c>
      <c r="E3402" s="802" t="s">
        <v>1865</v>
      </c>
      <c r="F3402" s="792" t="s">
        <v>1007</v>
      </c>
      <c r="G3402" s="794" t="s">
        <v>26</v>
      </c>
    </row>
    <row r="3403" spans="1:7" ht="19.899999999999999" customHeight="1" x14ac:dyDescent="0.2">
      <c r="A3403" s="560" t="s">
        <v>577</v>
      </c>
      <c r="B3403" s="560" t="s">
        <v>578</v>
      </c>
      <c r="C3403" s="789"/>
      <c r="D3403" s="803"/>
      <c r="E3403" s="791"/>
      <c r="F3403" s="793"/>
      <c r="G3403" s="795"/>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6" t="s">
        <v>576</v>
      </c>
      <c r="B3416" s="797"/>
      <c r="C3416" s="788" t="s">
        <v>0</v>
      </c>
      <c r="D3416" s="790" t="s">
        <v>24</v>
      </c>
      <c r="E3416" s="790" t="s">
        <v>1832</v>
      </c>
      <c r="F3416" s="792" t="s">
        <v>1007</v>
      </c>
      <c r="G3416" s="794" t="s">
        <v>26</v>
      </c>
    </row>
    <row r="3417" spans="1:7" ht="19.899999999999999" customHeight="1" x14ac:dyDescent="0.2">
      <c r="A3417" s="560" t="s">
        <v>577</v>
      </c>
      <c r="B3417" s="560" t="s">
        <v>578</v>
      </c>
      <c r="C3417" s="789"/>
      <c r="D3417" s="791"/>
      <c r="E3417" s="791"/>
      <c r="F3417" s="793"/>
      <c r="G3417" s="795"/>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6" t="s">
        <v>576</v>
      </c>
      <c r="B3427" s="797"/>
      <c r="C3427" s="788" t="s">
        <v>0</v>
      </c>
      <c r="D3427" s="788" t="s">
        <v>1867</v>
      </c>
      <c r="E3427" s="790" t="s">
        <v>24</v>
      </c>
      <c r="F3427" s="792" t="s">
        <v>25</v>
      </c>
      <c r="G3427" s="794" t="s">
        <v>26</v>
      </c>
    </row>
    <row r="3428" spans="1:7" ht="19.899999999999999" customHeight="1" x14ac:dyDescent="0.2">
      <c r="A3428" s="560" t="s">
        <v>577</v>
      </c>
      <c r="B3428" s="560" t="s">
        <v>578</v>
      </c>
      <c r="C3428" s="789"/>
      <c r="D3428" s="789"/>
      <c r="E3428" s="791"/>
      <c r="F3428" s="793"/>
      <c r="G3428" s="795"/>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6" t="s">
        <v>576</v>
      </c>
      <c r="B3442" s="797"/>
      <c r="C3442" s="788" t="s">
        <v>0</v>
      </c>
      <c r="D3442" s="788" t="s">
        <v>1867</v>
      </c>
      <c r="E3442" s="790" t="s">
        <v>24</v>
      </c>
      <c r="F3442" s="792" t="s">
        <v>25</v>
      </c>
      <c r="G3442" s="794" t="s">
        <v>26</v>
      </c>
    </row>
    <row r="3443" spans="1:7" ht="19.899999999999999" customHeight="1" x14ac:dyDescent="0.2">
      <c r="A3443" s="560" t="s">
        <v>577</v>
      </c>
      <c r="B3443" s="560" t="s">
        <v>578</v>
      </c>
      <c r="C3443" s="789"/>
      <c r="D3443" s="789"/>
      <c r="E3443" s="791"/>
      <c r="F3443" s="793"/>
      <c r="G3443" s="795"/>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8" t="s">
        <v>31</v>
      </c>
      <c r="B3451" s="799"/>
      <c r="C3451" s="799"/>
      <c r="D3451" s="799"/>
      <c r="E3451" s="799"/>
      <c r="F3451" s="799"/>
      <c r="G3451" s="800"/>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CONCRETO ASFALTICO EN CALIENTE, PARA CONSERVACION Y MEJORAMIENTO  DE LA RED VIAL PROVINCIAL (13 ETAPA)</v>
      </c>
      <c r="C3454" s="539"/>
      <c r="D3454" s="539"/>
      <c r="E3454" s="539"/>
      <c r="F3454" s="535" t="s">
        <v>32</v>
      </c>
      <c r="G3454" s="589">
        <f>Fecha_Base</f>
        <v>0</v>
      </c>
    </row>
    <row r="3455" spans="1:7" ht="19.899999999999999" customHeight="1" x14ac:dyDescent="0.2">
      <c r="A3455" s="590" t="s">
        <v>710</v>
      </c>
      <c r="B3455" s="540" t="str">
        <f>Ubicación</f>
        <v>DEPARTAMENTOS VARIOS</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1">
        <f ca="1">IFERROR(VLOOKUP(B3457,T_Computo_Presupuesto,2,FALSE),0)</f>
        <v>0</v>
      </c>
      <c r="D3457" s="801"/>
      <c r="E3457" s="801"/>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6" t="s">
        <v>576</v>
      </c>
      <c r="B3477" s="797"/>
      <c r="C3477" s="788" t="s">
        <v>0</v>
      </c>
      <c r="D3477" s="802" t="s">
        <v>1866</v>
      </c>
      <c r="E3477" s="802" t="s">
        <v>1865</v>
      </c>
      <c r="F3477" s="792" t="s">
        <v>1007</v>
      </c>
      <c r="G3477" s="794" t="s">
        <v>26</v>
      </c>
    </row>
    <row r="3478" spans="1:7" ht="19.899999999999999" customHeight="1" x14ac:dyDescent="0.2">
      <c r="A3478" s="560" t="s">
        <v>577</v>
      </c>
      <c r="B3478" s="560" t="s">
        <v>578</v>
      </c>
      <c r="C3478" s="789"/>
      <c r="D3478" s="803"/>
      <c r="E3478" s="791"/>
      <c r="F3478" s="793"/>
      <c r="G3478" s="795"/>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6" t="s">
        <v>576</v>
      </c>
      <c r="B3491" s="797"/>
      <c r="C3491" s="788" t="s">
        <v>0</v>
      </c>
      <c r="D3491" s="790" t="s">
        <v>24</v>
      </c>
      <c r="E3491" s="790" t="s">
        <v>1832</v>
      </c>
      <c r="F3491" s="792" t="s">
        <v>1007</v>
      </c>
      <c r="G3491" s="794" t="s">
        <v>26</v>
      </c>
    </row>
    <row r="3492" spans="1:7" ht="19.899999999999999" customHeight="1" x14ac:dyDescent="0.2">
      <c r="A3492" s="560" t="s">
        <v>577</v>
      </c>
      <c r="B3492" s="560" t="s">
        <v>578</v>
      </c>
      <c r="C3492" s="789"/>
      <c r="D3492" s="791"/>
      <c r="E3492" s="791"/>
      <c r="F3492" s="793"/>
      <c r="G3492" s="795"/>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6" t="s">
        <v>576</v>
      </c>
      <c r="B3502" s="797"/>
      <c r="C3502" s="788" t="s">
        <v>0</v>
      </c>
      <c r="D3502" s="788" t="s">
        <v>1867</v>
      </c>
      <c r="E3502" s="790" t="s">
        <v>24</v>
      </c>
      <c r="F3502" s="792" t="s">
        <v>25</v>
      </c>
      <c r="G3502" s="794" t="s">
        <v>26</v>
      </c>
    </row>
    <row r="3503" spans="1:7" ht="19.899999999999999" customHeight="1" x14ac:dyDescent="0.2">
      <c r="A3503" s="560" t="s">
        <v>577</v>
      </c>
      <c r="B3503" s="560" t="s">
        <v>578</v>
      </c>
      <c r="C3503" s="789"/>
      <c r="D3503" s="789"/>
      <c r="E3503" s="791"/>
      <c r="F3503" s="793"/>
      <c r="G3503" s="795"/>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6" t="s">
        <v>576</v>
      </c>
      <c r="B3517" s="797"/>
      <c r="C3517" s="788" t="s">
        <v>0</v>
      </c>
      <c r="D3517" s="788" t="s">
        <v>1867</v>
      </c>
      <c r="E3517" s="790" t="s">
        <v>24</v>
      </c>
      <c r="F3517" s="792" t="s">
        <v>25</v>
      </c>
      <c r="G3517" s="794" t="s">
        <v>26</v>
      </c>
    </row>
    <row r="3518" spans="1:7" ht="19.899999999999999" customHeight="1" x14ac:dyDescent="0.2">
      <c r="A3518" s="560" t="s">
        <v>577</v>
      </c>
      <c r="B3518" s="560" t="s">
        <v>578</v>
      </c>
      <c r="C3518" s="789"/>
      <c r="D3518" s="789"/>
      <c r="E3518" s="791"/>
      <c r="F3518" s="793"/>
      <c r="G3518" s="795"/>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8" t="s">
        <v>31</v>
      </c>
      <c r="B3526" s="799"/>
      <c r="C3526" s="799"/>
      <c r="D3526" s="799"/>
      <c r="E3526" s="799"/>
      <c r="F3526" s="799"/>
      <c r="G3526" s="800"/>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CONCRETO ASFALTICO EN CALIENTE, PARA CONSERVACION Y MEJORAMIENTO  DE LA RED VIAL PROVINCIAL (13 ETAPA)</v>
      </c>
      <c r="C3529" s="539"/>
      <c r="D3529" s="539"/>
      <c r="E3529" s="539"/>
      <c r="F3529" s="535" t="s">
        <v>32</v>
      </c>
      <c r="G3529" s="589">
        <f>Fecha_Base</f>
        <v>0</v>
      </c>
    </row>
    <row r="3530" spans="1:7" ht="19.899999999999999" customHeight="1" x14ac:dyDescent="0.2">
      <c r="A3530" s="590" t="s">
        <v>710</v>
      </c>
      <c r="B3530" s="540" t="str">
        <f>Ubicación</f>
        <v>DEPARTAMENTOS VARIOS</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1">
        <f ca="1">IFERROR(VLOOKUP(B3532,T_Computo_Presupuesto,2,FALSE),0)</f>
        <v>0</v>
      </c>
      <c r="D3532" s="801"/>
      <c r="E3532" s="801"/>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6" t="s">
        <v>576</v>
      </c>
      <c r="B3552" s="797"/>
      <c r="C3552" s="788" t="s">
        <v>0</v>
      </c>
      <c r="D3552" s="802" t="s">
        <v>1866</v>
      </c>
      <c r="E3552" s="802" t="s">
        <v>1865</v>
      </c>
      <c r="F3552" s="792" t="s">
        <v>1007</v>
      </c>
      <c r="G3552" s="794" t="s">
        <v>26</v>
      </c>
    </row>
    <row r="3553" spans="1:7" ht="19.899999999999999" customHeight="1" x14ac:dyDescent="0.2">
      <c r="A3553" s="560" t="s">
        <v>577</v>
      </c>
      <c r="B3553" s="560" t="s">
        <v>578</v>
      </c>
      <c r="C3553" s="789"/>
      <c r="D3553" s="803"/>
      <c r="E3553" s="791"/>
      <c r="F3553" s="793"/>
      <c r="G3553" s="795"/>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6" t="s">
        <v>576</v>
      </c>
      <c r="B3566" s="797"/>
      <c r="C3566" s="788" t="s">
        <v>0</v>
      </c>
      <c r="D3566" s="790" t="s">
        <v>24</v>
      </c>
      <c r="E3566" s="790" t="s">
        <v>1832</v>
      </c>
      <c r="F3566" s="792" t="s">
        <v>1007</v>
      </c>
      <c r="G3566" s="794" t="s">
        <v>26</v>
      </c>
    </row>
    <row r="3567" spans="1:7" ht="19.899999999999999" customHeight="1" x14ac:dyDescent="0.2">
      <c r="A3567" s="560" t="s">
        <v>577</v>
      </c>
      <c r="B3567" s="560" t="s">
        <v>578</v>
      </c>
      <c r="C3567" s="789"/>
      <c r="D3567" s="791"/>
      <c r="E3567" s="791"/>
      <c r="F3567" s="793"/>
      <c r="G3567" s="795"/>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6" t="s">
        <v>576</v>
      </c>
      <c r="B3577" s="797"/>
      <c r="C3577" s="788" t="s">
        <v>0</v>
      </c>
      <c r="D3577" s="788" t="s">
        <v>1867</v>
      </c>
      <c r="E3577" s="790" t="s">
        <v>24</v>
      </c>
      <c r="F3577" s="792" t="s">
        <v>25</v>
      </c>
      <c r="G3577" s="794" t="s">
        <v>26</v>
      </c>
    </row>
    <row r="3578" spans="1:7" ht="19.899999999999999" customHeight="1" x14ac:dyDescent="0.2">
      <c r="A3578" s="560" t="s">
        <v>577</v>
      </c>
      <c r="B3578" s="560" t="s">
        <v>578</v>
      </c>
      <c r="C3578" s="789"/>
      <c r="D3578" s="789"/>
      <c r="E3578" s="791"/>
      <c r="F3578" s="793"/>
      <c r="G3578" s="795"/>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6" t="s">
        <v>576</v>
      </c>
      <c r="B3592" s="797"/>
      <c r="C3592" s="788" t="s">
        <v>0</v>
      </c>
      <c r="D3592" s="788" t="s">
        <v>1867</v>
      </c>
      <c r="E3592" s="790" t="s">
        <v>24</v>
      </c>
      <c r="F3592" s="792" t="s">
        <v>25</v>
      </c>
      <c r="G3592" s="794" t="s">
        <v>26</v>
      </c>
    </row>
    <row r="3593" spans="1:7" ht="19.899999999999999" customHeight="1" x14ac:dyDescent="0.2">
      <c r="A3593" s="560" t="s">
        <v>577</v>
      </c>
      <c r="B3593" s="560" t="s">
        <v>578</v>
      </c>
      <c r="C3593" s="789"/>
      <c r="D3593" s="789"/>
      <c r="E3593" s="791"/>
      <c r="F3593" s="793"/>
      <c r="G3593" s="795"/>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8" t="s">
        <v>31</v>
      </c>
      <c r="B3601" s="799"/>
      <c r="C3601" s="799"/>
      <c r="D3601" s="799"/>
      <c r="E3601" s="799"/>
      <c r="F3601" s="799"/>
      <c r="G3601" s="800"/>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CONCRETO ASFALTICO EN CALIENTE, PARA CONSERVACION Y MEJORAMIENTO  DE LA RED VIAL PROVINCIAL (13 ETAPA)</v>
      </c>
      <c r="C3604" s="539"/>
      <c r="D3604" s="539"/>
      <c r="E3604" s="539"/>
      <c r="F3604" s="535" t="s">
        <v>32</v>
      </c>
      <c r="G3604" s="589">
        <f>Fecha_Base</f>
        <v>0</v>
      </c>
    </row>
    <row r="3605" spans="1:7" ht="19.899999999999999" customHeight="1" x14ac:dyDescent="0.2">
      <c r="A3605" s="590" t="s">
        <v>710</v>
      </c>
      <c r="B3605" s="540" t="str">
        <f>Ubicación</f>
        <v>DEPARTAMENTOS VARIOS</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1">
        <f ca="1">IFERROR(VLOOKUP(B3607,T_Computo_Presupuesto,2,FALSE),0)</f>
        <v>0</v>
      </c>
      <c r="D3607" s="801"/>
      <c r="E3607" s="801"/>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6" t="s">
        <v>576</v>
      </c>
      <c r="B3627" s="797"/>
      <c r="C3627" s="788" t="s">
        <v>0</v>
      </c>
      <c r="D3627" s="802" t="s">
        <v>1866</v>
      </c>
      <c r="E3627" s="802" t="s">
        <v>1865</v>
      </c>
      <c r="F3627" s="792" t="s">
        <v>1007</v>
      </c>
      <c r="G3627" s="794" t="s">
        <v>26</v>
      </c>
    </row>
    <row r="3628" spans="1:7" ht="19.899999999999999" customHeight="1" x14ac:dyDescent="0.2">
      <c r="A3628" s="560" t="s">
        <v>577</v>
      </c>
      <c r="B3628" s="560" t="s">
        <v>578</v>
      </c>
      <c r="C3628" s="789"/>
      <c r="D3628" s="803"/>
      <c r="E3628" s="791"/>
      <c r="F3628" s="793"/>
      <c r="G3628" s="795"/>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6" t="s">
        <v>576</v>
      </c>
      <c r="B3641" s="797"/>
      <c r="C3641" s="788" t="s">
        <v>0</v>
      </c>
      <c r="D3641" s="790" t="s">
        <v>24</v>
      </c>
      <c r="E3641" s="790" t="s">
        <v>1832</v>
      </c>
      <c r="F3641" s="792" t="s">
        <v>1007</v>
      </c>
      <c r="G3641" s="794" t="s">
        <v>26</v>
      </c>
    </row>
    <row r="3642" spans="1:7" ht="19.899999999999999" customHeight="1" x14ac:dyDescent="0.2">
      <c r="A3642" s="560" t="s">
        <v>577</v>
      </c>
      <c r="B3642" s="560" t="s">
        <v>578</v>
      </c>
      <c r="C3642" s="789"/>
      <c r="D3642" s="791"/>
      <c r="E3642" s="791"/>
      <c r="F3642" s="793"/>
      <c r="G3642" s="795"/>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6" t="s">
        <v>576</v>
      </c>
      <c r="B3652" s="797"/>
      <c r="C3652" s="788" t="s">
        <v>0</v>
      </c>
      <c r="D3652" s="788" t="s">
        <v>1867</v>
      </c>
      <c r="E3652" s="790" t="s">
        <v>24</v>
      </c>
      <c r="F3652" s="792" t="s">
        <v>25</v>
      </c>
      <c r="G3652" s="794" t="s">
        <v>26</v>
      </c>
    </row>
    <row r="3653" spans="1:7" ht="19.899999999999999" customHeight="1" x14ac:dyDescent="0.2">
      <c r="A3653" s="560" t="s">
        <v>577</v>
      </c>
      <c r="B3653" s="560" t="s">
        <v>578</v>
      </c>
      <c r="C3653" s="789"/>
      <c r="D3653" s="789"/>
      <c r="E3653" s="791"/>
      <c r="F3653" s="793"/>
      <c r="G3653" s="795"/>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6" t="s">
        <v>576</v>
      </c>
      <c r="B3667" s="797"/>
      <c r="C3667" s="788" t="s">
        <v>0</v>
      </c>
      <c r="D3667" s="788" t="s">
        <v>1867</v>
      </c>
      <c r="E3667" s="790" t="s">
        <v>24</v>
      </c>
      <c r="F3667" s="792" t="s">
        <v>25</v>
      </c>
      <c r="G3667" s="794" t="s">
        <v>26</v>
      </c>
    </row>
    <row r="3668" spans="1:7" ht="19.899999999999999" customHeight="1" x14ac:dyDescent="0.2">
      <c r="A3668" s="560" t="s">
        <v>577</v>
      </c>
      <c r="B3668" s="560" t="s">
        <v>578</v>
      </c>
      <c r="C3668" s="789"/>
      <c r="D3668" s="789"/>
      <c r="E3668" s="791"/>
      <c r="F3668" s="793"/>
      <c r="G3668" s="795"/>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8" t="s">
        <v>31</v>
      </c>
      <c r="B3676" s="799"/>
      <c r="C3676" s="799"/>
      <c r="D3676" s="799"/>
      <c r="E3676" s="799"/>
      <c r="F3676" s="799"/>
      <c r="G3676" s="800"/>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CONCRETO ASFALTICO EN CALIENTE, PARA CONSERVACION Y MEJORAMIENTO  DE LA RED VIAL PROVINCIAL (13 ETAPA)</v>
      </c>
      <c r="C3679" s="539"/>
      <c r="D3679" s="539"/>
      <c r="E3679" s="539"/>
      <c r="F3679" s="535" t="s">
        <v>32</v>
      </c>
      <c r="G3679" s="589">
        <f>Fecha_Base</f>
        <v>0</v>
      </c>
    </row>
    <row r="3680" spans="1:7" ht="19.899999999999999" customHeight="1" x14ac:dyDescent="0.2">
      <c r="A3680" s="590" t="s">
        <v>710</v>
      </c>
      <c r="B3680" s="540" t="str">
        <f>Ubicación</f>
        <v>DEPARTAMENTOS VARIOS</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1">
        <f ca="1">IFERROR(VLOOKUP(B3682,T_Computo_Presupuesto,2,FALSE),0)</f>
        <v>0</v>
      </c>
      <c r="D3682" s="801"/>
      <c r="E3682" s="801"/>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6" t="s">
        <v>576</v>
      </c>
      <c r="B3702" s="797"/>
      <c r="C3702" s="788" t="s">
        <v>0</v>
      </c>
      <c r="D3702" s="802" t="s">
        <v>1866</v>
      </c>
      <c r="E3702" s="802" t="s">
        <v>1865</v>
      </c>
      <c r="F3702" s="792" t="s">
        <v>1007</v>
      </c>
      <c r="G3702" s="794" t="s">
        <v>26</v>
      </c>
    </row>
    <row r="3703" spans="1:7" ht="19.899999999999999" customHeight="1" x14ac:dyDescent="0.2">
      <c r="A3703" s="560" t="s">
        <v>577</v>
      </c>
      <c r="B3703" s="560" t="s">
        <v>578</v>
      </c>
      <c r="C3703" s="789"/>
      <c r="D3703" s="803"/>
      <c r="E3703" s="791"/>
      <c r="F3703" s="793"/>
      <c r="G3703" s="795"/>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6" t="s">
        <v>576</v>
      </c>
      <c r="B3716" s="797"/>
      <c r="C3716" s="788" t="s">
        <v>0</v>
      </c>
      <c r="D3716" s="790" t="s">
        <v>24</v>
      </c>
      <c r="E3716" s="790" t="s">
        <v>1832</v>
      </c>
      <c r="F3716" s="792" t="s">
        <v>1007</v>
      </c>
      <c r="G3716" s="794" t="s">
        <v>26</v>
      </c>
    </row>
    <row r="3717" spans="1:7" ht="19.899999999999999" customHeight="1" x14ac:dyDescent="0.2">
      <c r="A3717" s="560" t="s">
        <v>577</v>
      </c>
      <c r="B3717" s="560" t="s">
        <v>578</v>
      </c>
      <c r="C3717" s="789"/>
      <c r="D3717" s="791"/>
      <c r="E3717" s="791"/>
      <c r="F3717" s="793"/>
      <c r="G3717" s="795"/>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6" t="s">
        <v>576</v>
      </c>
      <c r="B3727" s="797"/>
      <c r="C3727" s="788" t="s">
        <v>0</v>
      </c>
      <c r="D3727" s="788" t="s">
        <v>1867</v>
      </c>
      <c r="E3727" s="790" t="s">
        <v>24</v>
      </c>
      <c r="F3727" s="792" t="s">
        <v>25</v>
      </c>
      <c r="G3727" s="794" t="s">
        <v>26</v>
      </c>
    </row>
    <row r="3728" spans="1:7" ht="19.899999999999999" customHeight="1" x14ac:dyDescent="0.2">
      <c r="A3728" s="560" t="s">
        <v>577</v>
      </c>
      <c r="B3728" s="560" t="s">
        <v>578</v>
      </c>
      <c r="C3728" s="789"/>
      <c r="D3728" s="789"/>
      <c r="E3728" s="791"/>
      <c r="F3728" s="793"/>
      <c r="G3728" s="795"/>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6" t="s">
        <v>576</v>
      </c>
      <c r="B3742" s="797"/>
      <c r="C3742" s="788" t="s">
        <v>0</v>
      </c>
      <c r="D3742" s="788" t="s">
        <v>1867</v>
      </c>
      <c r="E3742" s="790" t="s">
        <v>24</v>
      </c>
      <c r="F3742" s="792" t="s">
        <v>25</v>
      </c>
      <c r="G3742" s="794" t="s">
        <v>26</v>
      </c>
    </row>
    <row r="3743" spans="1:7" ht="19.899999999999999" customHeight="1" x14ac:dyDescent="0.2">
      <c r="A3743" s="560" t="s">
        <v>577</v>
      </c>
      <c r="B3743" s="560" t="s">
        <v>578</v>
      </c>
      <c r="C3743" s="789"/>
      <c r="D3743" s="789"/>
      <c r="E3743" s="791"/>
      <c r="F3743" s="793"/>
      <c r="G3743" s="795"/>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8" t="s">
        <v>31</v>
      </c>
      <c r="B3751" s="799"/>
      <c r="C3751" s="799"/>
      <c r="D3751" s="799"/>
      <c r="E3751" s="799"/>
      <c r="F3751" s="799"/>
      <c r="G3751" s="800"/>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CONCRETO ASFALTICO EN CALIENTE, PARA CONSERVACION Y MEJORAMIENTO  DE LA RED VIAL PROVINCIAL (13 ETAPA)</v>
      </c>
      <c r="C3754" s="539"/>
      <c r="D3754" s="539"/>
      <c r="E3754" s="539"/>
      <c r="F3754" s="535" t="s">
        <v>32</v>
      </c>
      <c r="G3754" s="589">
        <f>Fecha_Base</f>
        <v>0</v>
      </c>
    </row>
    <row r="3755" spans="1:7" ht="19.899999999999999" customHeight="1" x14ac:dyDescent="0.2">
      <c r="A3755" s="590" t="s">
        <v>710</v>
      </c>
      <c r="B3755" s="540" t="str">
        <f>Ubicación</f>
        <v>DEPARTAMENTOS VARIOS</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1">
        <f ca="1">IFERROR(VLOOKUP(B3757,T_Computo_Presupuesto,2,FALSE),0)</f>
        <v>0</v>
      </c>
      <c r="D3757" s="801"/>
      <c r="E3757" s="801"/>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6" t="s">
        <v>576</v>
      </c>
      <c r="B3777" s="797"/>
      <c r="C3777" s="788" t="s">
        <v>0</v>
      </c>
      <c r="D3777" s="802" t="s">
        <v>1866</v>
      </c>
      <c r="E3777" s="802" t="s">
        <v>1865</v>
      </c>
      <c r="F3777" s="792" t="s">
        <v>1007</v>
      </c>
      <c r="G3777" s="794" t="s">
        <v>26</v>
      </c>
    </row>
    <row r="3778" spans="1:7" ht="19.899999999999999" customHeight="1" x14ac:dyDescent="0.2">
      <c r="A3778" s="560" t="s">
        <v>577</v>
      </c>
      <c r="B3778" s="560" t="s">
        <v>578</v>
      </c>
      <c r="C3778" s="789"/>
      <c r="D3778" s="803"/>
      <c r="E3778" s="791"/>
      <c r="F3778" s="793"/>
      <c r="G3778" s="795"/>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6" t="s">
        <v>576</v>
      </c>
      <c r="B3791" s="797"/>
      <c r="C3791" s="788" t="s">
        <v>0</v>
      </c>
      <c r="D3791" s="790" t="s">
        <v>24</v>
      </c>
      <c r="E3791" s="790" t="s">
        <v>1832</v>
      </c>
      <c r="F3791" s="792" t="s">
        <v>1007</v>
      </c>
      <c r="G3791" s="794" t="s">
        <v>26</v>
      </c>
    </row>
    <row r="3792" spans="1:7" ht="19.899999999999999" customHeight="1" x14ac:dyDescent="0.2">
      <c r="A3792" s="560" t="s">
        <v>577</v>
      </c>
      <c r="B3792" s="560" t="s">
        <v>578</v>
      </c>
      <c r="C3792" s="789"/>
      <c r="D3792" s="791"/>
      <c r="E3792" s="791"/>
      <c r="F3792" s="793"/>
      <c r="G3792" s="795"/>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6" t="s">
        <v>576</v>
      </c>
      <c r="B3802" s="797"/>
      <c r="C3802" s="788" t="s">
        <v>0</v>
      </c>
      <c r="D3802" s="788" t="s">
        <v>1867</v>
      </c>
      <c r="E3802" s="790" t="s">
        <v>24</v>
      </c>
      <c r="F3802" s="792" t="s">
        <v>25</v>
      </c>
      <c r="G3802" s="794" t="s">
        <v>26</v>
      </c>
    </row>
    <row r="3803" spans="1:7" ht="19.899999999999999" customHeight="1" x14ac:dyDescent="0.2">
      <c r="A3803" s="560" t="s">
        <v>577</v>
      </c>
      <c r="B3803" s="560" t="s">
        <v>578</v>
      </c>
      <c r="C3803" s="789"/>
      <c r="D3803" s="789"/>
      <c r="E3803" s="791"/>
      <c r="F3803" s="793"/>
      <c r="G3803" s="795"/>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6" t="s">
        <v>576</v>
      </c>
      <c r="B3817" s="797"/>
      <c r="C3817" s="788" t="s">
        <v>0</v>
      </c>
      <c r="D3817" s="788" t="s">
        <v>1867</v>
      </c>
      <c r="E3817" s="790" t="s">
        <v>24</v>
      </c>
      <c r="F3817" s="792" t="s">
        <v>25</v>
      </c>
      <c r="G3817" s="794" t="s">
        <v>26</v>
      </c>
    </row>
    <row r="3818" spans="1:7" ht="19.899999999999999" customHeight="1" x14ac:dyDescent="0.2">
      <c r="A3818" s="560" t="s">
        <v>577</v>
      </c>
      <c r="B3818" s="560" t="s">
        <v>578</v>
      </c>
      <c r="C3818" s="789"/>
      <c r="D3818" s="789"/>
      <c r="E3818" s="791"/>
      <c r="F3818" s="793"/>
      <c r="G3818" s="795"/>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8" t="s">
        <v>31</v>
      </c>
      <c r="B3826" s="799"/>
      <c r="C3826" s="799"/>
      <c r="D3826" s="799"/>
      <c r="E3826" s="799"/>
      <c r="F3826" s="799"/>
      <c r="G3826" s="800"/>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CONCRETO ASFALTICO EN CALIENTE, PARA CONSERVACION Y MEJORAMIENTO  DE LA RED VIAL PROVINCIAL (13 ETAPA)</v>
      </c>
      <c r="C3829" s="539"/>
      <c r="D3829" s="539"/>
      <c r="E3829" s="539"/>
      <c r="F3829" s="535" t="s">
        <v>32</v>
      </c>
      <c r="G3829" s="589">
        <f>Fecha_Base</f>
        <v>0</v>
      </c>
    </row>
    <row r="3830" spans="1:7" ht="19.899999999999999" customHeight="1" x14ac:dyDescent="0.2">
      <c r="A3830" s="590" t="s">
        <v>710</v>
      </c>
      <c r="B3830" s="540" t="str">
        <f>Ubicación</f>
        <v>DEPARTAMENTOS VARIOS</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1">
        <f ca="1">IFERROR(VLOOKUP(B3832,T_Computo_Presupuesto,2,FALSE),0)</f>
        <v>0</v>
      </c>
      <c r="D3832" s="801"/>
      <c r="E3832" s="801"/>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6" t="s">
        <v>576</v>
      </c>
      <c r="B3852" s="797"/>
      <c r="C3852" s="788" t="s">
        <v>0</v>
      </c>
      <c r="D3852" s="802" t="s">
        <v>1866</v>
      </c>
      <c r="E3852" s="802" t="s">
        <v>1865</v>
      </c>
      <c r="F3852" s="792" t="s">
        <v>1007</v>
      </c>
      <c r="G3852" s="794" t="s">
        <v>26</v>
      </c>
    </row>
    <row r="3853" spans="1:7" ht="19.899999999999999" customHeight="1" x14ac:dyDescent="0.2">
      <c r="A3853" s="560" t="s">
        <v>577</v>
      </c>
      <c r="B3853" s="560" t="s">
        <v>578</v>
      </c>
      <c r="C3853" s="789"/>
      <c r="D3853" s="803"/>
      <c r="E3853" s="791"/>
      <c r="F3853" s="793"/>
      <c r="G3853" s="795"/>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6" t="s">
        <v>576</v>
      </c>
      <c r="B3866" s="797"/>
      <c r="C3866" s="788" t="s">
        <v>0</v>
      </c>
      <c r="D3866" s="790" t="s">
        <v>24</v>
      </c>
      <c r="E3866" s="790" t="s">
        <v>1832</v>
      </c>
      <c r="F3866" s="792" t="s">
        <v>1007</v>
      </c>
      <c r="G3866" s="794" t="s">
        <v>26</v>
      </c>
    </row>
    <row r="3867" spans="1:7" ht="19.899999999999999" customHeight="1" x14ac:dyDescent="0.2">
      <c r="A3867" s="560" t="s">
        <v>577</v>
      </c>
      <c r="B3867" s="560" t="s">
        <v>578</v>
      </c>
      <c r="C3867" s="789"/>
      <c r="D3867" s="791"/>
      <c r="E3867" s="791"/>
      <c r="F3867" s="793"/>
      <c r="G3867" s="795"/>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6" t="s">
        <v>576</v>
      </c>
      <c r="B3877" s="797"/>
      <c r="C3877" s="788" t="s">
        <v>0</v>
      </c>
      <c r="D3877" s="788" t="s">
        <v>1867</v>
      </c>
      <c r="E3877" s="790" t="s">
        <v>24</v>
      </c>
      <c r="F3877" s="792" t="s">
        <v>25</v>
      </c>
      <c r="G3877" s="794" t="s">
        <v>26</v>
      </c>
    </row>
    <row r="3878" spans="1:7" ht="19.899999999999999" customHeight="1" x14ac:dyDescent="0.2">
      <c r="A3878" s="560" t="s">
        <v>577</v>
      </c>
      <c r="B3878" s="560" t="s">
        <v>578</v>
      </c>
      <c r="C3878" s="789"/>
      <c r="D3878" s="789"/>
      <c r="E3878" s="791"/>
      <c r="F3878" s="793"/>
      <c r="G3878" s="795"/>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6" t="s">
        <v>576</v>
      </c>
      <c r="B3892" s="797"/>
      <c r="C3892" s="788" t="s">
        <v>0</v>
      </c>
      <c r="D3892" s="788" t="s">
        <v>1867</v>
      </c>
      <c r="E3892" s="790" t="s">
        <v>24</v>
      </c>
      <c r="F3892" s="792" t="s">
        <v>25</v>
      </c>
      <c r="G3892" s="794" t="s">
        <v>26</v>
      </c>
    </row>
    <row r="3893" spans="1:7" ht="19.899999999999999" customHeight="1" x14ac:dyDescent="0.2">
      <c r="A3893" s="560" t="s">
        <v>577</v>
      </c>
      <c r="B3893" s="560" t="s">
        <v>578</v>
      </c>
      <c r="C3893" s="789"/>
      <c r="D3893" s="789"/>
      <c r="E3893" s="791"/>
      <c r="F3893" s="793"/>
      <c r="G3893" s="795"/>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8" t="s">
        <v>31</v>
      </c>
      <c r="B3901" s="799"/>
      <c r="C3901" s="799"/>
      <c r="D3901" s="799"/>
      <c r="E3901" s="799"/>
      <c r="F3901" s="799"/>
      <c r="G3901" s="800"/>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CONCRETO ASFALTICO EN CALIENTE, PARA CONSERVACION Y MEJORAMIENTO  DE LA RED VIAL PROVINCIAL (13 ETAPA)</v>
      </c>
      <c r="C3904" s="539"/>
      <c r="D3904" s="539"/>
      <c r="E3904" s="539"/>
      <c r="F3904" s="535" t="s">
        <v>32</v>
      </c>
      <c r="G3904" s="589">
        <f>Fecha_Base</f>
        <v>0</v>
      </c>
    </row>
    <row r="3905" spans="1:7" ht="19.899999999999999" customHeight="1" x14ac:dyDescent="0.2">
      <c r="A3905" s="590" t="s">
        <v>710</v>
      </c>
      <c r="B3905" s="540" t="str">
        <f>Ubicación</f>
        <v>DEPARTAMENTOS VARIOS</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1">
        <f ca="1">IFERROR(VLOOKUP(B3907,T_Computo_Presupuesto,2,FALSE),0)</f>
        <v>0</v>
      </c>
      <c r="D3907" s="801"/>
      <c r="E3907" s="801"/>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6" t="s">
        <v>576</v>
      </c>
      <c r="B3927" s="797"/>
      <c r="C3927" s="788" t="s">
        <v>0</v>
      </c>
      <c r="D3927" s="802" t="s">
        <v>1866</v>
      </c>
      <c r="E3927" s="802" t="s">
        <v>1865</v>
      </c>
      <c r="F3927" s="792" t="s">
        <v>1007</v>
      </c>
      <c r="G3927" s="794" t="s">
        <v>26</v>
      </c>
    </row>
    <row r="3928" spans="1:7" ht="19.899999999999999" customHeight="1" x14ac:dyDescent="0.2">
      <c r="A3928" s="560" t="s">
        <v>577</v>
      </c>
      <c r="B3928" s="560" t="s">
        <v>578</v>
      </c>
      <c r="C3928" s="789"/>
      <c r="D3928" s="803"/>
      <c r="E3928" s="791"/>
      <c r="F3928" s="793"/>
      <c r="G3928" s="795"/>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6" t="s">
        <v>576</v>
      </c>
      <c r="B3941" s="797"/>
      <c r="C3941" s="788" t="s">
        <v>0</v>
      </c>
      <c r="D3941" s="790" t="s">
        <v>24</v>
      </c>
      <c r="E3941" s="790" t="s">
        <v>1832</v>
      </c>
      <c r="F3941" s="792" t="s">
        <v>1007</v>
      </c>
      <c r="G3941" s="794" t="s">
        <v>26</v>
      </c>
    </row>
    <row r="3942" spans="1:7" ht="19.899999999999999" customHeight="1" x14ac:dyDescent="0.2">
      <c r="A3942" s="560" t="s">
        <v>577</v>
      </c>
      <c r="B3942" s="560" t="s">
        <v>578</v>
      </c>
      <c r="C3942" s="789"/>
      <c r="D3942" s="791"/>
      <c r="E3942" s="791"/>
      <c r="F3942" s="793"/>
      <c r="G3942" s="795"/>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6" t="s">
        <v>576</v>
      </c>
      <c r="B3952" s="797"/>
      <c r="C3952" s="788" t="s">
        <v>0</v>
      </c>
      <c r="D3952" s="788" t="s">
        <v>1867</v>
      </c>
      <c r="E3952" s="790" t="s">
        <v>24</v>
      </c>
      <c r="F3952" s="792" t="s">
        <v>25</v>
      </c>
      <c r="G3952" s="794" t="s">
        <v>26</v>
      </c>
    </row>
    <row r="3953" spans="1:7" ht="19.899999999999999" customHeight="1" x14ac:dyDescent="0.2">
      <c r="A3953" s="560" t="s">
        <v>577</v>
      </c>
      <c r="B3953" s="560" t="s">
        <v>578</v>
      </c>
      <c r="C3953" s="789"/>
      <c r="D3953" s="789"/>
      <c r="E3953" s="791"/>
      <c r="F3953" s="793"/>
      <c r="G3953" s="795"/>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6" t="s">
        <v>576</v>
      </c>
      <c r="B3967" s="797"/>
      <c r="C3967" s="788" t="s">
        <v>0</v>
      </c>
      <c r="D3967" s="788" t="s">
        <v>1867</v>
      </c>
      <c r="E3967" s="790" t="s">
        <v>24</v>
      </c>
      <c r="F3967" s="792" t="s">
        <v>25</v>
      </c>
      <c r="G3967" s="794" t="s">
        <v>26</v>
      </c>
    </row>
    <row r="3968" spans="1:7" ht="19.899999999999999" customHeight="1" x14ac:dyDescent="0.2">
      <c r="A3968" s="560" t="s">
        <v>577</v>
      </c>
      <c r="B3968" s="560" t="s">
        <v>578</v>
      </c>
      <c r="C3968" s="789"/>
      <c r="D3968" s="789"/>
      <c r="E3968" s="791"/>
      <c r="F3968" s="793"/>
      <c r="G3968" s="795"/>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8" t="s">
        <v>31</v>
      </c>
      <c r="B3976" s="799"/>
      <c r="C3976" s="799"/>
      <c r="D3976" s="799"/>
      <c r="E3976" s="799"/>
      <c r="F3976" s="799"/>
      <c r="G3976" s="800"/>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CONCRETO ASFALTICO EN CALIENTE, PARA CONSERVACION Y MEJORAMIENTO  DE LA RED VIAL PROVINCIAL (13 ETAPA)</v>
      </c>
      <c r="C3979" s="539"/>
      <c r="D3979" s="539"/>
      <c r="E3979" s="539"/>
      <c r="F3979" s="535" t="s">
        <v>32</v>
      </c>
      <c r="G3979" s="589">
        <f>Fecha_Base</f>
        <v>0</v>
      </c>
    </row>
    <row r="3980" spans="1:7" ht="19.899999999999999" customHeight="1" x14ac:dyDescent="0.2">
      <c r="A3980" s="590" t="s">
        <v>710</v>
      </c>
      <c r="B3980" s="540" t="str">
        <f>Ubicación</f>
        <v>DEPARTAMENTOS VARIOS</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1">
        <f ca="1">IFERROR(VLOOKUP(B3982,T_Computo_Presupuesto,2,FALSE),0)</f>
        <v>0</v>
      </c>
      <c r="D3982" s="801"/>
      <c r="E3982" s="801"/>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6" t="s">
        <v>576</v>
      </c>
      <c r="B4002" s="797"/>
      <c r="C4002" s="788" t="s">
        <v>0</v>
      </c>
      <c r="D4002" s="802" t="s">
        <v>1866</v>
      </c>
      <c r="E4002" s="802" t="s">
        <v>1865</v>
      </c>
      <c r="F4002" s="792" t="s">
        <v>1007</v>
      </c>
      <c r="G4002" s="794" t="s">
        <v>26</v>
      </c>
    </row>
    <row r="4003" spans="1:7" ht="19.899999999999999" customHeight="1" x14ac:dyDescent="0.2">
      <c r="A4003" s="560" t="s">
        <v>577</v>
      </c>
      <c r="B4003" s="560" t="s">
        <v>578</v>
      </c>
      <c r="C4003" s="789"/>
      <c r="D4003" s="803"/>
      <c r="E4003" s="791"/>
      <c r="F4003" s="793"/>
      <c r="G4003" s="795"/>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6" t="s">
        <v>576</v>
      </c>
      <c r="B4016" s="797"/>
      <c r="C4016" s="788" t="s">
        <v>0</v>
      </c>
      <c r="D4016" s="790" t="s">
        <v>24</v>
      </c>
      <c r="E4016" s="790" t="s">
        <v>1832</v>
      </c>
      <c r="F4016" s="792" t="s">
        <v>1007</v>
      </c>
      <c r="G4016" s="794" t="s">
        <v>26</v>
      </c>
    </row>
    <row r="4017" spans="1:7" ht="19.899999999999999" customHeight="1" x14ac:dyDescent="0.2">
      <c r="A4017" s="560" t="s">
        <v>577</v>
      </c>
      <c r="B4017" s="560" t="s">
        <v>578</v>
      </c>
      <c r="C4017" s="789"/>
      <c r="D4017" s="791"/>
      <c r="E4017" s="791"/>
      <c r="F4017" s="793"/>
      <c r="G4017" s="795"/>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6" t="s">
        <v>576</v>
      </c>
      <c r="B4027" s="797"/>
      <c r="C4027" s="788" t="s">
        <v>0</v>
      </c>
      <c r="D4027" s="788" t="s">
        <v>1867</v>
      </c>
      <c r="E4027" s="790" t="s">
        <v>24</v>
      </c>
      <c r="F4027" s="792" t="s">
        <v>25</v>
      </c>
      <c r="G4027" s="794" t="s">
        <v>26</v>
      </c>
    </row>
    <row r="4028" spans="1:7" ht="19.899999999999999" customHeight="1" x14ac:dyDescent="0.2">
      <c r="A4028" s="560" t="s">
        <v>577</v>
      </c>
      <c r="B4028" s="560" t="s">
        <v>578</v>
      </c>
      <c r="C4028" s="789"/>
      <c r="D4028" s="789"/>
      <c r="E4028" s="791"/>
      <c r="F4028" s="793"/>
      <c r="G4028" s="795"/>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6" t="s">
        <v>576</v>
      </c>
      <c r="B4042" s="797"/>
      <c r="C4042" s="788" t="s">
        <v>0</v>
      </c>
      <c r="D4042" s="788" t="s">
        <v>1867</v>
      </c>
      <c r="E4042" s="790" t="s">
        <v>24</v>
      </c>
      <c r="F4042" s="792" t="s">
        <v>25</v>
      </c>
      <c r="G4042" s="794" t="s">
        <v>26</v>
      </c>
    </row>
    <row r="4043" spans="1:7" ht="19.899999999999999" customHeight="1" x14ac:dyDescent="0.2">
      <c r="A4043" s="560" t="s">
        <v>577</v>
      </c>
      <c r="B4043" s="560" t="s">
        <v>578</v>
      </c>
      <c r="C4043" s="789"/>
      <c r="D4043" s="789"/>
      <c r="E4043" s="791"/>
      <c r="F4043" s="793"/>
      <c r="G4043" s="795"/>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8" t="s">
        <v>31</v>
      </c>
      <c r="B4051" s="799"/>
      <c r="C4051" s="799"/>
      <c r="D4051" s="799"/>
      <c r="E4051" s="799"/>
      <c r="F4051" s="799"/>
      <c r="G4051" s="800"/>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CONCRETO ASFALTICO EN CALIENTE, PARA CONSERVACION Y MEJORAMIENTO  DE LA RED VIAL PROVINCIAL (13 ETAPA)</v>
      </c>
      <c r="C4054" s="539"/>
      <c r="D4054" s="539"/>
      <c r="E4054" s="539"/>
      <c r="F4054" s="535" t="s">
        <v>32</v>
      </c>
      <c r="G4054" s="589">
        <f>Fecha_Base</f>
        <v>0</v>
      </c>
    </row>
    <row r="4055" spans="1:7" ht="19.899999999999999" customHeight="1" x14ac:dyDescent="0.2">
      <c r="A4055" s="590" t="s">
        <v>710</v>
      </c>
      <c r="B4055" s="540" t="str">
        <f>Ubicación</f>
        <v>DEPARTAMENTOS VARIOS</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1">
        <f ca="1">IFERROR(VLOOKUP(B4057,T_Computo_Presupuesto,2,FALSE),0)</f>
        <v>0</v>
      </c>
      <c r="D4057" s="801"/>
      <c r="E4057" s="801"/>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6" t="s">
        <v>576</v>
      </c>
      <c r="B4077" s="797"/>
      <c r="C4077" s="788" t="s">
        <v>0</v>
      </c>
      <c r="D4077" s="802" t="s">
        <v>1866</v>
      </c>
      <c r="E4077" s="802" t="s">
        <v>1865</v>
      </c>
      <c r="F4077" s="792" t="s">
        <v>1007</v>
      </c>
      <c r="G4077" s="794" t="s">
        <v>26</v>
      </c>
    </row>
    <row r="4078" spans="1:7" ht="19.899999999999999" customHeight="1" x14ac:dyDescent="0.2">
      <c r="A4078" s="560" t="s">
        <v>577</v>
      </c>
      <c r="B4078" s="560" t="s">
        <v>578</v>
      </c>
      <c r="C4078" s="789"/>
      <c r="D4078" s="803"/>
      <c r="E4078" s="791"/>
      <c r="F4078" s="793"/>
      <c r="G4078" s="795"/>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6" t="s">
        <v>576</v>
      </c>
      <c r="B4091" s="797"/>
      <c r="C4091" s="788" t="s">
        <v>0</v>
      </c>
      <c r="D4091" s="790" t="s">
        <v>24</v>
      </c>
      <c r="E4091" s="790" t="s">
        <v>1832</v>
      </c>
      <c r="F4091" s="792" t="s">
        <v>1007</v>
      </c>
      <c r="G4091" s="794" t="s">
        <v>26</v>
      </c>
    </row>
    <row r="4092" spans="1:7" ht="19.899999999999999" customHeight="1" x14ac:dyDescent="0.2">
      <c r="A4092" s="560" t="s">
        <v>577</v>
      </c>
      <c r="B4092" s="560" t="s">
        <v>578</v>
      </c>
      <c r="C4092" s="789"/>
      <c r="D4092" s="791"/>
      <c r="E4092" s="791"/>
      <c r="F4092" s="793"/>
      <c r="G4092" s="795"/>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6" t="s">
        <v>576</v>
      </c>
      <c r="B4102" s="797"/>
      <c r="C4102" s="788" t="s">
        <v>0</v>
      </c>
      <c r="D4102" s="788" t="s">
        <v>1867</v>
      </c>
      <c r="E4102" s="790" t="s">
        <v>24</v>
      </c>
      <c r="F4102" s="792" t="s">
        <v>25</v>
      </c>
      <c r="G4102" s="794" t="s">
        <v>26</v>
      </c>
    </row>
    <row r="4103" spans="1:7" ht="19.899999999999999" customHeight="1" x14ac:dyDescent="0.2">
      <c r="A4103" s="560" t="s">
        <v>577</v>
      </c>
      <c r="B4103" s="560" t="s">
        <v>578</v>
      </c>
      <c r="C4103" s="789"/>
      <c r="D4103" s="789"/>
      <c r="E4103" s="791"/>
      <c r="F4103" s="793"/>
      <c r="G4103" s="795"/>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6" t="s">
        <v>576</v>
      </c>
      <c r="B4117" s="797"/>
      <c r="C4117" s="788" t="s">
        <v>0</v>
      </c>
      <c r="D4117" s="788" t="s">
        <v>1867</v>
      </c>
      <c r="E4117" s="790" t="s">
        <v>24</v>
      </c>
      <c r="F4117" s="792" t="s">
        <v>25</v>
      </c>
      <c r="G4117" s="794" t="s">
        <v>26</v>
      </c>
    </row>
    <row r="4118" spans="1:7" ht="19.899999999999999" customHeight="1" x14ac:dyDescent="0.2">
      <c r="A4118" s="560" t="s">
        <v>577</v>
      </c>
      <c r="B4118" s="560" t="s">
        <v>578</v>
      </c>
      <c r="C4118" s="789"/>
      <c r="D4118" s="789"/>
      <c r="E4118" s="791"/>
      <c r="F4118" s="793"/>
      <c r="G4118" s="795"/>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8" t="s">
        <v>31</v>
      </c>
      <c r="B4126" s="799"/>
      <c r="C4126" s="799"/>
      <c r="D4126" s="799"/>
      <c r="E4126" s="799"/>
      <c r="F4126" s="799"/>
      <c r="G4126" s="800"/>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CONCRETO ASFALTICO EN CALIENTE, PARA CONSERVACION Y MEJORAMIENTO  DE LA RED VIAL PROVINCIAL (13 ETAPA)</v>
      </c>
      <c r="C4129" s="539"/>
      <c r="D4129" s="539"/>
      <c r="E4129" s="539"/>
      <c r="F4129" s="535" t="s">
        <v>32</v>
      </c>
      <c r="G4129" s="589">
        <f>Fecha_Base</f>
        <v>0</v>
      </c>
    </row>
    <row r="4130" spans="1:7" ht="19.899999999999999" customHeight="1" x14ac:dyDescent="0.2">
      <c r="A4130" s="590" t="s">
        <v>710</v>
      </c>
      <c r="B4130" s="540" t="str">
        <f>Ubicación</f>
        <v>DEPARTAMENTOS VARIOS</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1">
        <f ca="1">IFERROR(VLOOKUP(B4132,T_Computo_Presupuesto,2,FALSE),0)</f>
        <v>0</v>
      </c>
      <c r="D4132" s="801"/>
      <c r="E4132" s="801"/>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6" t="s">
        <v>576</v>
      </c>
      <c r="B4152" s="797"/>
      <c r="C4152" s="788" t="s">
        <v>0</v>
      </c>
      <c r="D4152" s="802" t="s">
        <v>1866</v>
      </c>
      <c r="E4152" s="802" t="s">
        <v>1865</v>
      </c>
      <c r="F4152" s="792" t="s">
        <v>1007</v>
      </c>
      <c r="G4152" s="794" t="s">
        <v>26</v>
      </c>
    </row>
    <row r="4153" spans="1:7" ht="19.899999999999999" customHeight="1" x14ac:dyDescent="0.2">
      <c r="A4153" s="560" t="s">
        <v>577</v>
      </c>
      <c r="B4153" s="560" t="s">
        <v>578</v>
      </c>
      <c r="C4153" s="789"/>
      <c r="D4153" s="803"/>
      <c r="E4153" s="791"/>
      <c r="F4153" s="793"/>
      <c r="G4153" s="795"/>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6" t="s">
        <v>576</v>
      </c>
      <c r="B4166" s="797"/>
      <c r="C4166" s="788" t="s">
        <v>0</v>
      </c>
      <c r="D4166" s="790" t="s">
        <v>24</v>
      </c>
      <c r="E4166" s="790" t="s">
        <v>1832</v>
      </c>
      <c r="F4166" s="792" t="s">
        <v>1007</v>
      </c>
      <c r="G4166" s="794" t="s">
        <v>26</v>
      </c>
    </row>
    <row r="4167" spans="1:7" ht="19.899999999999999" customHeight="1" x14ac:dyDescent="0.2">
      <c r="A4167" s="560" t="s">
        <v>577</v>
      </c>
      <c r="B4167" s="560" t="s">
        <v>578</v>
      </c>
      <c r="C4167" s="789"/>
      <c r="D4167" s="791"/>
      <c r="E4167" s="791"/>
      <c r="F4167" s="793"/>
      <c r="G4167" s="795"/>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6" t="s">
        <v>576</v>
      </c>
      <c r="B4177" s="797"/>
      <c r="C4177" s="788" t="s">
        <v>0</v>
      </c>
      <c r="D4177" s="788" t="s">
        <v>1867</v>
      </c>
      <c r="E4177" s="790" t="s">
        <v>24</v>
      </c>
      <c r="F4177" s="792" t="s">
        <v>25</v>
      </c>
      <c r="G4177" s="794" t="s">
        <v>26</v>
      </c>
    </row>
    <row r="4178" spans="1:7" ht="19.899999999999999" customHeight="1" x14ac:dyDescent="0.2">
      <c r="A4178" s="560" t="s">
        <v>577</v>
      </c>
      <c r="B4178" s="560" t="s">
        <v>578</v>
      </c>
      <c r="C4178" s="789"/>
      <c r="D4178" s="789"/>
      <c r="E4178" s="791"/>
      <c r="F4178" s="793"/>
      <c r="G4178" s="795"/>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6" t="s">
        <v>576</v>
      </c>
      <c r="B4192" s="797"/>
      <c r="C4192" s="788" t="s">
        <v>0</v>
      </c>
      <c r="D4192" s="788" t="s">
        <v>1867</v>
      </c>
      <c r="E4192" s="790" t="s">
        <v>24</v>
      </c>
      <c r="F4192" s="792" t="s">
        <v>25</v>
      </c>
      <c r="G4192" s="794" t="s">
        <v>26</v>
      </c>
    </row>
    <row r="4193" spans="1:7" ht="19.899999999999999" customHeight="1" x14ac:dyDescent="0.2">
      <c r="A4193" s="560" t="s">
        <v>577</v>
      </c>
      <c r="B4193" s="560" t="s">
        <v>578</v>
      </c>
      <c r="C4193" s="789"/>
      <c r="D4193" s="789"/>
      <c r="E4193" s="791"/>
      <c r="F4193" s="793"/>
      <c r="G4193" s="795"/>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8" t="s">
        <v>31</v>
      </c>
      <c r="B4201" s="799"/>
      <c r="C4201" s="799"/>
      <c r="D4201" s="799"/>
      <c r="E4201" s="799"/>
      <c r="F4201" s="799"/>
      <c r="G4201" s="800"/>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CONCRETO ASFALTICO EN CALIENTE, PARA CONSERVACION Y MEJORAMIENTO  DE LA RED VIAL PROVINCIAL (13 ETAPA)</v>
      </c>
      <c r="C4204" s="539"/>
      <c r="D4204" s="539"/>
      <c r="E4204" s="539"/>
      <c r="F4204" s="535" t="s">
        <v>32</v>
      </c>
      <c r="G4204" s="589">
        <f>Fecha_Base</f>
        <v>0</v>
      </c>
    </row>
    <row r="4205" spans="1:7" ht="19.899999999999999" customHeight="1" x14ac:dyDescent="0.2">
      <c r="A4205" s="590" t="s">
        <v>710</v>
      </c>
      <c r="B4205" s="540" t="str">
        <f>Ubicación</f>
        <v>DEPARTAMENTOS VARIOS</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1">
        <f ca="1">IFERROR(VLOOKUP(B4207,T_Computo_Presupuesto,2,FALSE),0)</f>
        <v>0</v>
      </c>
      <c r="D4207" s="801"/>
      <c r="E4207" s="801"/>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6" t="s">
        <v>576</v>
      </c>
      <c r="B4227" s="797"/>
      <c r="C4227" s="788" t="s">
        <v>0</v>
      </c>
      <c r="D4227" s="802" t="s">
        <v>1866</v>
      </c>
      <c r="E4227" s="802" t="s">
        <v>1865</v>
      </c>
      <c r="F4227" s="792" t="s">
        <v>1007</v>
      </c>
      <c r="G4227" s="794" t="s">
        <v>26</v>
      </c>
    </row>
    <row r="4228" spans="1:7" ht="19.899999999999999" customHeight="1" x14ac:dyDescent="0.2">
      <c r="A4228" s="560" t="s">
        <v>577</v>
      </c>
      <c r="B4228" s="560" t="s">
        <v>578</v>
      </c>
      <c r="C4228" s="789"/>
      <c r="D4228" s="803"/>
      <c r="E4228" s="791"/>
      <c r="F4228" s="793"/>
      <c r="G4228" s="795"/>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6" t="s">
        <v>576</v>
      </c>
      <c r="B4241" s="797"/>
      <c r="C4241" s="788" t="s">
        <v>0</v>
      </c>
      <c r="D4241" s="790" t="s">
        <v>24</v>
      </c>
      <c r="E4241" s="790" t="s">
        <v>1832</v>
      </c>
      <c r="F4241" s="792" t="s">
        <v>1007</v>
      </c>
      <c r="G4241" s="794" t="s">
        <v>26</v>
      </c>
    </row>
    <row r="4242" spans="1:7" ht="19.899999999999999" customHeight="1" x14ac:dyDescent="0.2">
      <c r="A4242" s="560" t="s">
        <v>577</v>
      </c>
      <c r="B4242" s="560" t="s">
        <v>578</v>
      </c>
      <c r="C4242" s="789"/>
      <c r="D4242" s="791"/>
      <c r="E4242" s="791"/>
      <c r="F4242" s="793"/>
      <c r="G4242" s="795"/>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6" t="s">
        <v>576</v>
      </c>
      <c r="B4252" s="797"/>
      <c r="C4252" s="788" t="s">
        <v>0</v>
      </c>
      <c r="D4252" s="788" t="s">
        <v>1867</v>
      </c>
      <c r="E4252" s="790" t="s">
        <v>24</v>
      </c>
      <c r="F4252" s="792" t="s">
        <v>25</v>
      </c>
      <c r="G4252" s="794" t="s">
        <v>26</v>
      </c>
    </row>
    <row r="4253" spans="1:7" ht="19.899999999999999" customHeight="1" x14ac:dyDescent="0.2">
      <c r="A4253" s="560" t="s">
        <v>577</v>
      </c>
      <c r="B4253" s="560" t="s">
        <v>578</v>
      </c>
      <c r="C4253" s="789"/>
      <c r="D4253" s="789"/>
      <c r="E4253" s="791"/>
      <c r="F4253" s="793"/>
      <c r="G4253" s="795"/>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6" t="s">
        <v>576</v>
      </c>
      <c r="B4267" s="797"/>
      <c r="C4267" s="788" t="s">
        <v>0</v>
      </c>
      <c r="D4267" s="788" t="s">
        <v>1867</v>
      </c>
      <c r="E4267" s="790" t="s">
        <v>24</v>
      </c>
      <c r="F4267" s="792" t="s">
        <v>25</v>
      </c>
      <c r="G4267" s="794" t="s">
        <v>26</v>
      </c>
    </row>
    <row r="4268" spans="1:7" ht="19.899999999999999" customHeight="1" x14ac:dyDescent="0.2">
      <c r="A4268" s="560" t="s">
        <v>577</v>
      </c>
      <c r="B4268" s="560" t="s">
        <v>578</v>
      </c>
      <c r="C4268" s="789"/>
      <c r="D4268" s="789"/>
      <c r="E4268" s="791"/>
      <c r="F4268" s="793"/>
      <c r="G4268" s="795"/>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8" t="s">
        <v>31</v>
      </c>
      <c r="B4276" s="799"/>
      <c r="C4276" s="799"/>
      <c r="D4276" s="799"/>
      <c r="E4276" s="799"/>
      <c r="F4276" s="799"/>
      <c r="G4276" s="800"/>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CONCRETO ASFALTICO EN CALIENTE, PARA CONSERVACION Y MEJORAMIENTO  DE LA RED VIAL PROVINCIAL (13 ETAPA)</v>
      </c>
      <c r="C4279" s="539"/>
      <c r="D4279" s="539"/>
      <c r="E4279" s="539"/>
      <c r="F4279" s="535" t="s">
        <v>32</v>
      </c>
      <c r="G4279" s="589">
        <f>Fecha_Base</f>
        <v>0</v>
      </c>
    </row>
    <row r="4280" spans="1:7" ht="19.899999999999999" customHeight="1" x14ac:dyDescent="0.2">
      <c r="A4280" s="590" t="s">
        <v>710</v>
      </c>
      <c r="B4280" s="540" t="str">
        <f>Ubicación</f>
        <v>DEPARTAMENTOS VARIOS</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1">
        <f ca="1">IFERROR(VLOOKUP(B4282,T_Computo_Presupuesto,2,FALSE),0)</f>
        <v>0</v>
      </c>
      <c r="D4282" s="801"/>
      <c r="E4282" s="801"/>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6" t="s">
        <v>576</v>
      </c>
      <c r="B4302" s="797"/>
      <c r="C4302" s="788" t="s">
        <v>0</v>
      </c>
      <c r="D4302" s="802" t="s">
        <v>1866</v>
      </c>
      <c r="E4302" s="802" t="s">
        <v>1865</v>
      </c>
      <c r="F4302" s="792" t="s">
        <v>1007</v>
      </c>
      <c r="G4302" s="794" t="s">
        <v>26</v>
      </c>
    </row>
    <row r="4303" spans="1:7" ht="19.899999999999999" customHeight="1" x14ac:dyDescent="0.2">
      <c r="A4303" s="560" t="s">
        <v>577</v>
      </c>
      <c r="B4303" s="560" t="s">
        <v>578</v>
      </c>
      <c r="C4303" s="789"/>
      <c r="D4303" s="803"/>
      <c r="E4303" s="791"/>
      <c r="F4303" s="793"/>
      <c r="G4303" s="795"/>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6" t="s">
        <v>576</v>
      </c>
      <c r="B4316" s="797"/>
      <c r="C4316" s="788" t="s">
        <v>0</v>
      </c>
      <c r="D4316" s="790" t="s">
        <v>24</v>
      </c>
      <c r="E4316" s="790" t="s">
        <v>1832</v>
      </c>
      <c r="F4316" s="792" t="s">
        <v>1007</v>
      </c>
      <c r="G4316" s="794" t="s">
        <v>26</v>
      </c>
    </row>
    <row r="4317" spans="1:7" ht="19.899999999999999" customHeight="1" x14ac:dyDescent="0.2">
      <c r="A4317" s="560" t="s">
        <v>577</v>
      </c>
      <c r="B4317" s="560" t="s">
        <v>578</v>
      </c>
      <c r="C4317" s="789"/>
      <c r="D4317" s="791"/>
      <c r="E4317" s="791"/>
      <c r="F4317" s="793"/>
      <c r="G4317" s="795"/>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6" t="s">
        <v>576</v>
      </c>
      <c r="B4327" s="797"/>
      <c r="C4327" s="788" t="s">
        <v>0</v>
      </c>
      <c r="D4327" s="788" t="s">
        <v>1867</v>
      </c>
      <c r="E4327" s="790" t="s">
        <v>24</v>
      </c>
      <c r="F4327" s="792" t="s">
        <v>25</v>
      </c>
      <c r="G4327" s="794" t="s">
        <v>26</v>
      </c>
    </row>
    <row r="4328" spans="1:7" ht="19.899999999999999" customHeight="1" x14ac:dyDescent="0.2">
      <c r="A4328" s="560" t="s">
        <v>577</v>
      </c>
      <c r="B4328" s="560" t="s">
        <v>578</v>
      </c>
      <c r="C4328" s="789"/>
      <c r="D4328" s="789"/>
      <c r="E4328" s="791"/>
      <c r="F4328" s="793"/>
      <c r="G4328" s="795"/>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6" t="s">
        <v>576</v>
      </c>
      <c r="B4342" s="797"/>
      <c r="C4342" s="788" t="s">
        <v>0</v>
      </c>
      <c r="D4342" s="788" t="s">
        <v>1867</v>
      </c>
      <c r="E4342" s="790" t="s">
        <v>24</v>
      </c>
      <c r="F4342" s="792" t="s">
        <v>25</v>
      </c>
      <c r="G4342" s="794" t="s">
        <v>26</v>
      </c>
    </row>
    <row r="4343" spans="1:7" ht="19.899999999999999" customHeight="1" x14ac:dyDescent="0.2">
      <c r="A4343" s="560" t="s">
        <v>577</v>
      </c>
      <c r="B4343" s="560" t="s">
        <v>578</v>
      </c>
      <c r="C4343" s="789"/>
      <c r="D4343" s="789"/>
      <c r="E4343" s="791"/>
      <c r="F4343" s="793"/>
      <c r="G4343" s="795"/>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8" t="s">
        <v>31</v>
      </c>
      <c r="B4351" s="799"/>
      <c r="C4351" s="799"/>
      <c r="D4351" s="799"/>
      <c r="E4351" s="799"/>
      <c r="F4351" s="799"/>
      <c r="G4351" s="800"/>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CONCRETO ASFALTICO EN CALIENTE, PARA CONSERVACION Y MEJORAMIENTO  DE LA RED VIAL PROVINCIAL (13 ETAPA)</v>
      </c>
      <c r="C4354" s="539"/>
      <c r="D4354" s="539"/>
      <c r="E4354" s="539"/>
      <c r="F4354" s="535" t="s">
        <v>32</v>
      </c>
      <c r="G4354" s="589">
        <f>Fecha_Base</f>
        <v>0</v>
      </c>
    </row>
    <row r="4355" spans="1:7" ht="19.899999999999999" customHeight="1" x14ac:dyDescent="0.2">
      <c r="A4355" s="590" t="s">
        <v>710</v>
      </c>
      <c r="B4355" s="540" t="str">
        <f>Ubicación</f>
        <v>DEPARTAMENTOS VARIOS</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1">
        <f ca="1">IFERROR(VLOOKUP(B4357,T_Computo_Presupuesto,2,FALSE),0)</f>
        <v>0</v>
      </c>
      <c r="D4357" s="801"/>
      <c r="E4357" s="801"/>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6" t="s">
        <v>576</v>
      </c>
      <c r="B4377" s="797"/>
      <c r="C4377" s="788" t="s">
        <v>0</v>
      </c>
      <c r="D4377" s="802" t="s">
        <v>1866</v>
      </c>
      <c r="E4377" s="802" t="s">
        <v>1865</v>
      </c>
      <c r="F4377" s="792" t="s">
        <v>1007</v>
      </c>
      <c r="G4377" s="794" t="s">
        <v>26</v>
      </c>
    </row>
    <row r="4378" spans="1:7" ht="19.899999999999999" customHeight="1" x14ac:dyDescent="0.2">
      <c r="A4378" s="560" t="s">
        <v>577</v>
      </c>
      <c r="B4378" s="560" t="s">
        <v>578</v>
      </c>
      <c r="C4378" s="789"/>
      <c r="D4378" s="803"/>
      <c r="E4378" s="791"/>
      <c r="F4378" s="793"/>
      <c r="G4378" s="795"/>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6" t="s">
        <v>576</v>
      </c>
      <c r="B4391" s="797"/>
      <c r="C4391" s="788" t="s">
        <v>0</v>
      </c>
      <c r="D4391" s="790" t="s">
        <v>24</v>
      </c>
      <c r="E4391" s="790" t="s">
        <v>1832</v>
      </c>
      <c r="F4391" s="792" t="s">
        <v>1007</v>
      </c>
      <c r="G4391" s="794" t="s">
        <v>26</v>
      </c>
    </row>
    <row r="4392" spans="1:7" ht="19.899999999999999" customHeight="1" x14ac:dyDescent="0.2">
      <c r="A4392" s="560" t="s">
        <v>577</v>
      </c>
      <c r="B4392" s="560" t="s">
        <v>578</v>
      </c>
      <c r="C4392" s="789"/>
      <c r="D4392" s="791"/>
      <c r="E4392" s="791"/>
      <c r="F4392" s="793"/>
      <c r="G4392" s="795"/>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6" t="s">
        <v>576</v>
      </c>
      <c r="B4402" s="797"/>
      <c r="C4402" s="788" t="s">
        <v>0</v>
      </c>
      <c r="D4402" s="788" t="s">
        <v>1867</v>
      </c>
      <c r="E4402" s="790" t="s">
        <v>24</v>
      </c>
      <c r="F4402" s="792" t="s">
        <v>25</v>
      </c>
      <c r="G4402" s="794" t="s">
        <v>26</v>
      </c>
    </row>
    <row r="4403" spans="1:7" ht="19.899999999999999" customHeight="1" x14ac:dyDescent="0.2">
      <c r="A4403" s="560" t="s">
        <v>577</v>
      </c>
      <c r="B4403" s="560" t="s">
        <v>578</v>
      </c>
      <c r="C4403" s="789"/>
      <c r="D4403" s="789"/>
      <c r="E4403" s="791"/>
      <c r="F4403" s="793"/>
      <c r="G4403" s="795"/>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6" t="s">
        <v>576</v>
      </c>
      <c r="B4417" s="797"/>
      <c r="C4417" s="788" t="s">
        <v>0</v>
      </c>
      <c r="D4417" s="788" t="s">
        <v>1867</v>
      </c>
      <c r="E4417" s="790" t="s">
        <v>24</v>
      </c>
      <c r="F4417" s="792" t="s">
        <v>25</v>
      </c>
      <c r="G4417" s="794" t="s">
        <v>26</v>
      </c>
    </row>
    <row r="4418" spans="1:7" ht="19.899999999999999" customHeight="1" x14ac:dyDescent="0.2">
      <c r="A4418" s="560" t="s">
        <v>577</v>
      </c>
      <c r="B4418" s="560" t="s">
        <v>578</v>
      </c>
      <c r="C4418" s="789"/>
      <c r="D4418" s="789"/>
      <c r="E4418" s="791"/>
      <c r="F4418" s="793"/>
      <c r="G4418" s="795"/>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8" t="s">
        <v>31</v>
      </c>
      <c r="B4426" s="799"/>
      <c r="C4426" s="799"/>
      <c r="D4426" s="799"/>
      <c r="E4426" s="799"/>
      <c r="F4426" s="799"/>
      <c r="G4426" s="800"/>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CONCRETO ASFALTICO EN CALIENTE, PARA CONSERVACION Y MEJORAMIENTO  DE LA RED VIAL PROVINCIAL (13 ETAPA)</v>
      </c>
      <c r="C4429" s="539"/>
      <c r="D4429" s="539"/>
      <c r="E4429" s="539"/>
      <c r="F4429" s="535" t="s">
        <v>32</v>
      </c>
      <c r="G4429" s="589">
        <f>Fecha_Base</f>
        <v>0</v>
      </c>
    </row>
    <row r="4430" spans="1:7" ht="19.899999999999999" customHeight="1" x14ac:dyDescent="0.2">
      <c r="A4430" s="590" t="s">
        <v>710</v>
      </c>
      <c r="B4430" s="540" t="str">
        <f>Ubicación</f>
        <v>DEPARTAMENTOS VARIOS</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1">
        <f ca="1">IFERROR(VLOOKUP(B4432,T_Computo_Presupuesto,2,FALSE),0)</f>
        <v>0</v>
      </c>
      <c r="D4432" s="801"/>
      <c r="E4432" s="801"/>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6" t="s">
        <v>576</v>
      </c>
      <c r="B4452" s="797"/>
      <c r="C4452" s="788" t="s">
        <v>0</v>
      </c>
      <c r="D4452" s="802" t="s">
        <v>1866</v>
      </c>
      <c r="E4452" s="802" t="s">
        <v>1865</v>
      </c>
      <c r="F4452" s="792" t="s">
        <v>1007</v>
      </c>
      <c r="G4452" s="794" t="s">
        <v>26</v>
      </c>
    </row>
    <row r="4453" spans="1:7" ht="19.899999999999999" customHeight="1" x14ac:dyDescent="0.2">
      <c r="A4453" s="560" t="s">
        <v>577</v>
      </c>
      <c r="B4453" s="560" t="s">
        <v>578</v>
      </c>
      <c r="C4453" s="789"/>
      <c r="D4453" s="803"/>
      <c r="E4453" s="791"/>
      <c r="F4453" s="793"/>
      <c r="G4453" s="795"/>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6" t="s">
        <v>576</v>
      </c>
      <c r="B4466" s="797"/>
      <c r="C4466" s="788" t="s">
        <v>0</v>
      </c>
      <c r="D4466" s="790" t="s">
        <v>24</v>
      </c>
      <c r="E4466" s="790" t="s">
        <v>1832</v>
      </c>
      <c r="F4466" s="792" t="s">
        <v>1007</v>
      </c>
      <c r="G4466" s="794" t="s">
        <v>26</v>
      </c>
    </row>
    <row r="4467" spans="1:7" ht="19.899999999999999" customHeight="1" x14ac:dyDescent="0.2">
      <c r="A4467" s="560" t="s">
        <v>577</v>
      </c>
      <c r="B4467" s="560" t="s">
        <v>578</v>
      </c>
      <c r="C4467" s="789"/>
      <c r="D4467" s="791"/>
      <c r="E4467" s="791"/>
      <c r="F4467" s="793"/>
      <c r="G4467" s="795"/>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6" t="s">
        <v>576</v>
      </c>
      <c r="B4477" s="797"/>
      <c r="C4477" s="788" t="s">
        <v>0</v>
      </c>
      <c r="D4477" s="788" t="s">
        <v>1867</v>
      </c>
      <c r="E4477" s="790" t="s">
        <v>24</v>
      </c>
      <c r="F4477" s="792" t="s">
        <v>25</v>
      </c>
      <c r="G4477" s="794" t="s">
        <v>26</v>
      </c>
    </row>
    <row r="4478" spans="1:7" ht="19.899999999999999" customHeight="1" x14ac:dyDescent="0.2">
      <c r="A4478" s="560" t="s">
        <v>577</v>
      </c>
      <c r="B4478" s="560" t="s">
        <v>578</v>
      </c>
      <c r="C4478" s="789"/>
      <c r="D4478" s="789"/>
      <c r="E4478" s="791"/>
      <c r="F4478" s="793"/>
      <c r="G4478" s="795"/>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6" t="s">
        <v>576</v>
      </c>
      <c r="B4492" s="797"/>
      <c r="C4492" s="788" t="s">
        <v>0</v>
      </c>
      <c r="D4492" s="788" t="s">
        <v>1867</v>
      </c>
      <c r="E4492" s="790" t="s">
        <v>24</v>
      </c>
      <c r="F4492" s="792" t="s">
        <v>25</v>
      </c>
      <c r="G4492" s="794" t="s">
        <v>26</v>
      </c>
    </row>
    <row r="4493" spans="1:7" ht="19.899999999999999" customHeight="1" x14ac:dyDescent="0.2">
      <c r="A4493" s="560" t="s">
        <v>577</v>
      </c>
      <c r="B4493" s="560" t="s">
        <v>578</v>
      </c>
      <c r="C4493" s="789"/>
      <c r="D4493" s="789"/>
      <c r="E4493" s="791"/>
      <c r="F4493" s="793"/>
      <c r="G4493" s="795"/>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8" t="s">
        <v>31</v>
      </c>
      <c r="B4501" s="799"/>
      <c r="C4501" s="799"/>
      <c r="D4501" s="799"/>
      <c r="E4501" s="799"/>
      <c r="F4501" s="799"/>
      <c r="G4501" s="800"/>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CONCRETO ASFALTICO EN CALIENTE, PARA CONSERVACION Y MEJORAMIENTO  DE LA RED VIAL PROVINCIAL (13 ETAPA)</v>
      </c>
      <c r="C4504" s="539"/>
      <c r="D4504" s="539"/>
      <c r="E4504" s="539"/>
      <c r="F4504" s="535" t="s">
        <v>32</v>
      </c>
      <c r="G4504" s="589">
        <f>Fecha_Base</f>
        <v>0</v>
      </c>
    </row>
    <row r="4505" spans="1:7" ht="19.899999999999999" customHeight="1" x14ac:dyDescent="0.2">
      <c r="A4505" s="590" t="s">
        <v>710</v>
      </c>
      <c r="B4505" s="540" t="str">
        <f>Ubicación</f>
        <v>DEPARTAMENTOS VARIOS</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1">
        <f ca="1">IFERROR(VLOOKUP(B4507,T_Computo_Presupuesto,2,FALSE),0)</f>
        <v>0</v>
      </c>
      <c r="D4507" s="801"/>
      <c r="E4507" s="801"/>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6" t="s">
        <v>576</v>
      </c>
      <c r="B4527" s="797"/>
      <c r="C4527" s="788" t="s">
        <v>0</v>
      </c>
      <c r="D4527" s="802" t="s">
        <v>1866</v>
      </c>
      <c r="E4527" s="802" t="s">
        <v>1865</v>
      </c>
      <c r="F4527" s="792" t="s">
        <v>1007</v>
      </c>
      <c r="G4527" s="794" t="s">
        <v>26</v>
      </c>
    </row>
    <row r="4528" spans="1:7" ht="19.899999999999999" customHeight="1" x14ac:dyDescent="0.2">
      <c r="A4528" s="560" t="s">
        <v>577</v>
      </c>
      <c r="B4528" s="560" t="s">
        <v>578</v>
      </c>
      <c r="C4528" s="789"/>
      <c r="D4528" s="803"/>
      <c r="E4528" s="791"/>
      <c r="F4528" s="793"/>
      <c r="G4528" s="795"/>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6" t="s">
        <v>576</v>
      </c>
      <c r="B4541" s="797"/>
      <c r="C4541" s="788" t="s">
        <v>0</v>
      </c>
      <c r="D4541" s="790" t="s">
        <v>24</v>
      </c>
      <c r="E4541" s="790" t="s">
        <v>1832</v>
      </c>
      <c r="F4541" s="792" t="s">
        <v>1007</v>
      </c>
      <c r="G4541" s="794" t="s">
        <v>26</v>
      </c>
    </row>
    <row r="4542" spans="1:7" ht="19.899999999999999" customHeight="1" x14ac:dyDescent="0.2">
      <c r="A4542" s="560" t="s">
        <v>577</v>
      </c>
      <c r="B4542" s="560" t="s">
        <v>578</v>
      </c>
      <c r="C4542" s="789"/>
      <c r="D4542" s="791"/>
      <c r="E4542" s="791"/>
      <c r="F4542" s="793"/>
      <c r="G4542" s="795"/>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6" t="s">
        <v>576</v>
      </c>
      <c r="B4552" s="797"/>
      <c r="C4552" s="788" t="s">
        <v>0</v>
      </c>
      <c r="D4552" s="788" t="s">
        <v>1867</v>
      </c>
      <c r="E4552" s="790" t="s">
        <v>24</v>
      </c>
      <c r="F4552" s="792" t="s">
        <v>25</v>
      </c>
      <c r="G4552" s="794" t="s">
        <v>26</v>
      </c>
    </row>
    <row r="4553" spans="1:7" ht="19.899999999999999" customHeight="1" x14ac:dyDescent="0.2">
      <c r="A4553" s="560" t="s">
        <v>577</v>
      </c>
      <c r="B4553" s="560" t="s">
        <v>578</v>
      </c>
      <c r="C4553" s="789"/>
      <c r="D4553" s="789"/>
      <c r="E4553" s="791"/>
      <c r="F4553" s="793"/>
      <c r="G4553" s="795"/>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6" t="s">
        <v>576</v>
      </c>
      <c r="B4567" s="797"/>
      <c r="C4567" s="788" t="s">
        <v>0</v>
      </c>
      <c r="D4567" s="788" t="s">
        <v>1867</v>
      </c>
      <c r="E4567" s="790" t="s">
        <v>24</v>
      </c>
      <c r="F4567" s="792" t="s">
        <v>25</v>
      </c>
      <c r="G4567" s="794" t="s">
        <v>26</v>
      </c>
    </row>
    <row r="4568" spans="1:7" ht="19.899999999999999" customHeight="1" x14ac:dyDescent="0.2">
      <c r="A4568" s="560" t="s">
        <v>577</v>
      </c>
      <c r="B4568" s="560" t="s">
        <v>578</v>
      </c>
      <c r="C4568" s="789"/>
      <c r="D4568" s="789"/>
      <c r="E4568" s="791"/>
      <c r="F4568" s="793"/>
      <c r="G4568" s="795"/>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8" t="s">
        <v>31</v>
      </c>
      <c r="B4576" s="799"/>
      <c r="C4576" s="799"/>
      <c r="D4576" s="799"/>
      <c r="E4576" s="799"/>
      <c r="F4576" s="799"/>
      <c r="G4576" s="800"/>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CONCRETO ASFALTICO EN CALIENTE, PARA CONSERVACION Y MEJORAMIENTO  DE LA RED VIAL PROVINCIAL (13 ETAPA)</v>
      </c>
      <c r="C4579" s="539"/>
      <c r="D4579" s="539"/>
      <c r="E4579" s="539"/>
      <c r="F4579" s="535" t="s">
        <v>32</v>
      </c>
      <c r="G4579" s="589">
        <f>Fecha_Base</f>
        <v>0</v>
      </c>
    </row>
    <row r="4580" spans="1:7" ht="19.899999999999999" customHeight="1" x14ac:dyDescent="0.2">
      <c r="A4580" s="590" t="s">
        <v>710</v>
      </c>
      <c r="B4580" s="540" t="str">
        <f>Ubicación</f>
        <v>DEPARTAMENTOS VARIOS</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1">
        <f ca="1">IFERROR(VLOOKUP(B4582,T_Computo_Presupuesto,2,FALSE),0)</f>
        <v>0</v>
      </c>
      <c r="D4582" s="801"/>
      <c r="E4582" s="801"/>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6" t="s">
        <v>576</v>
      </c>
      <c r="B4602" s="797"/>
      <c r="C4602" s="788" t="s">
        <v>0</v>
      </c>
      <c r="D4602" s="802" t="s">
        <v>1866</v>
      </c>
      <c r="E4602" s="802" t="s">
        <v>1865</v>
      </c>
      <c r="F4602" s="792" t="s">
        <v>1007</v>
      </c>
      <c r="G4602" s="794" t="s">
        <v>26</v>
      </c>
    </row>
    <row r="4603" spans="1:7" ht="19.899999999999999" customHeight="1" x14ac:dyDescent="0.2">
      <c r="A4603" s="560" t="s">
        <v>577</v>
      </c>
      <c r="B4603" s="560" t="s">
        <v>578</v>
      </c>
      <c r="C4603" s="789"/>
      <c r="D4603" s="803"/>
      <c r="E4603" s="791"/>
      <c r="F4603" s="793"/>
      <c r="G4603" s="795"/>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6" t="s">
        <v>576</v>
      </c>
      <c r="B4616" s="797"/>
      <c r="C4616" s="788" t="s">
        <v>0</v>
      </c>
      <c r="D4616" s="790" t="s">
        <v>24</v>
      </c>
      <c r="E4616" s="790" t="s">
        <v>1832</v>
      </c>
      <c r="F4616" s="792" t="s">
        <v>1007</v>
      </c>
      <c r="G4616" s="794" t="s">
        <v>26</v>
      </c>
    </row>
    <row r="4617" spans="1:7" ht="19.899999999999999" customHeight="1" x14ac:dyDescent="0.2">
      <c r="A4617" s="560" t="s">
        <v>577</v>
      </c>
      <c r="B4617" s="560" t="s">
        <v>578</v>
      </c>
      <c r="C4617" s="789"/>
      <c r="D4617" s="791"/>
      <c r="E4617" s="791"/>
      <c r="F4617" s="793"/>
      <c r="G4617" s="795"/>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6" t="s">
        <v>576</v>
      </c>
      <c r="B4627" s="797"/>
      <c r="C4627" s="788" t="s">
        <v>0</v>
      </c>
      <c r="D4627" s="788" t="s">
        <v>1867</v>
      </c>
      <c r="E4627" s="790" t="s">
        <v>24</v>
      </c>
      <c r="F4627" s="792" t="s">
        <v>25</v>
      </c>
      <c r="G4627" s="794" t="s">
        <v>26</v>
      </c>
    </row>
    <row r="4628" spans="1:7" ht="19.899999999999999" customHeight="1" x14ac:dyDescent="0.2">
      <c r="A4628" s="560" t="s">
        <v>577</v>
      </c>
      <c r="B4628" s="560" t="s">
        <v>578</v>
      </c>
      <c r="C4628" s="789"/>
      <c r="D4628" s="789"/>
      <c r="E4628" s="791"/>
      <c r="F4628" s="793"/>
      <c r="G4628" s="795"/>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6" t="s">
        <v>576</v>
      </c>
      <c r="B4642" s="797"/>
      <c r="C4642" s="788" t="s">
        <v>0</v>
      </c>
      <c r="D4642" s="788" t="s">
        <v>1867</v>
      </c>
      <c r="E4642" s="790" t="s">
        <v>24</v>
      </c>
      <c r="F4642" s="792" t="s">
        <v>25</v>
      </c>
      <c r="G4642" s="794" t="s">
        <v>26</v>
      </c>
    </row>
    <row r="4643" spans="1:7" ht="19.899999999999999" customHeight="1" x14ac:dyDescent="0.2">
      <c r="A4643" s="560" t="s">
        <v>577</v>
      </c>
      <c r="B4643" s="560" t="s">
        <v>578</v>
      </c>
      <c r="C4643" s="789"/>
      <c r="D4643" s="789"/>
      <c r="E4643" s="791"/>
      <c r="F4643" s="793"/>
      <c r="G4643" s="795"/>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8" t="s">
        <v>31</v>
      </c>
      <c r="B4651" s="799"/>
      <c r="C4651" s="799"/>
      <c r="D4651" s="799"/>
      <c r="E4651" s="799"/>
      <c r="F4651" s="799"/>
      <c r="G4651" s="800"/>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CONCRETO ASFALTICO EN CALIENTE, PARA CONSERVACION Y MEJORAMIENTO  DE LA RED VIAL PROVINCIAL (13 ETAPA)</v>
      </c>
      <c r="C4654" s="539"/>
      <c r="D4654" s="539"/>
      <c r="E4654" s="539"/>
      <c r="F4654" s="535" t="s">
        <v>32</v>
      </c>
      <c r="G4654" s="589">
        <f>Fecha_Base</f>
        <v>0</v>
      </c>
    </row>
    <row r="4655" spans="1:7" ht="19.899999999999999" customHeight="1" x14ac:dyDescent="0.2">
      <c r="A4655" s="590" t="s">
        <v>710</v>
      </c>
      <c r="B4655" s="540" t="str">
        <f>Ubicación</f>
        <v>DEPARTAMENTOS VARIOS</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1">
        <f ca="1">IFERROR(VLOOKUP(B4657,T_Computo_Presupuesto,2,FALSE),0)</f>
        <v>0</v>
      </c>
      <c r="D4657" s="801"/>
      <c r="E4657" s="801"/>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6" t="s">
        <v>576</v>
      </c>
      <c r="B4677" s="797"/>
      <c r="C4677" s="788" t="s">
        <v>0</v>
      </c>
      <c r="D4677" s="802" t="s">
        <v>1866</v>
      </c>
      <c r="E4677" s="802" t="s">
        <v>1865</v>
      </c>
      <c r="F4677" s="792" t="s">
        <v>1007</v>
      </c>
      <c r="G4677" s="794" t="s">
        <v>26</v>
      </c>
    </row>
    <row r="4678" spans="1:7" ht="19.899999999999999" customHeight="1" x14ac:dyDescent="0.2">
      <c r="A4678" s="560" t="s">
        <v>577</v>
      </c>
      <c r="B4678" s="560" t="s">
        <v>578</v>
      </c>
      <c r="C4678" s="789"/>
      <c r="D4678" s="803"/>
      <c r="E4678" s="791"/>
      <c r="F4678" s="793"/>
      <c r="G4678" s="795"/>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6" t="s">
        <v>576</v>
      </c>
      <c r="B4691" s="797"/>
      <c r="C4691" s="788" t="s">
        <v>0</v>
      </c>
      <c r="D4691" s="790" t="s">
        <v>24</v>
      </c>
      <c r="E4691" s="790" t="s">
        <v>1832</v>
      </c>
      <c r="F4691" s="792" t="s">
        <v>1007</v>
      </c>
      <c r="G4691" s="794" t="s">
        <v>26</v>
      </c>
    </row>
    <row r="4692" spans="1:7" ht="19.899999999999999" customHeight="1" x14ac:dyDescent="0.2">
      <c r="A4692" s="560" t="s">
        <v>577</v>
      </c>
      <c r="B4692" s="560" t="s">
        <v>578</v>
      </c>
      <c r="C4692" s="789"/>
      <c r="D4692" s="791"/>
      <c r="E4692" s="791"/>
      <c r="F4692" s="793"/>
      <c r="G4692" s="795"/>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6" t="s">
        <v>576</v>
      </c>
      <c r="B4702" s="797"/>
      <c r="C4702" s="788" t="s">
        <v>0</v>
      </c>
      <c r="D4702" s="788" t="s">
        <v>1867</v>
      </c>
      <c r="E4702" s="790" t="s">
        <v>24</v>
      </c>
      <c r="F4702" s="792" t="s">
        <v>25</v>
      </c>
      <c r="G4702" s="794" t="s">
        <v>26</v>
      </c>
    </row>
    <row r="4703" spans="1:7" ht="19.899999999999999" customHeight="1" x14ac:dyDescent="0.2">
      <c r="A4703" s="560" t="s">
        <v>577</v>
      </c>
      <c r="B4703" s="560" t="s">
        <v>578</v>
      </c>
      <c r="C4703" s="789"/>
      <c r="D4703" s="789"/>
      <c r="E4703" s="791"/>
      <c r="F4703" s="793"/>
      <c r="G4703" s="795"/>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6" t="s">
        <v>576</v>
      </c>
      <c r="B4717" s="797"/>
      <c r="C4717" s="788" t="s">
        <v>0</v>
      </c>
      <c r="D4717" s="788" t="s">
        <v>1867</v>
      </c>
      <c r="E4717" s="790" t="s">
        <v>24</v>
      </c>
      <c r="F4717" s="792" t="s">
        <v>25</v>
      </c>
      <c r="G4717" s="794" t="s">
        <v>26</v>
      </c>
    </row>
    <row r="4718" spans="1:7" ht="19.899999999999999" customHeight="1" x14ac:dyDescent="0.2">
      <c r="A4718" s="560" t="s">
        <v>577</v>
      </c>
      <c r="B4718" s="560" t="s">
        <v>578</v>
      </c>
      <c r="C4718" s="789"/>
      <c r="D4718" s="789"/>
      <c r="E4718" s="791"/>
      <c r="F4718" s="793"/>
      <c r="G4718" s="795"/>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8" t="s">
        <v>31</v>
      </c>
      <c r="B4726" s="799"/>
      <c r="C4726" s="799"/>
      <c r="D4726" s="799"/>
      <c r="E4726" s="799"/>
      <c r="F4726" s="799"/>
      <c r="G4726" s="800"/>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CONCRETO ASFALTICO EN CALIENTE, PARA CONSERVACION Y MEJORAMIENTO  DE LA RED VIAL PROVINCIAL (13 ETAPA)</v>
      </c>
      <c r="C4729" s="539"/>
      <c r="D4729" s="539"/>
      <c r="E4729" s="539"/>
      <c r="F4729" s="535" t="s">
        <v>32</v>
      </c>
      <c r="G4729" s="589">
        <f>Fecha_Base</f>
        <v>0</v>
      </c>
    </row>
    <row r="4730" spans="1:7" ht="19.899999999999999" customHeight="1" x14ac:dyDescent="0.2">
      <c r="A4730" s="590" t="s">
        <v>710</v>
      </c>
      <c r="B4730" s="540" t="str">
        <f>Ubicación</f>
        <v>DEPARTAMENTOS VARIOS</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1">
        <f ca="1">IFERROR(VLOOKUP(B4732,T_Computo_Presupuesto,2,FALSE),0)</f>
        <v>0</v>
      </c>
      <c r="D4732" s="801"/>
      <c r="E4732" s="801"/>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6" t="s">
        <v>576</v>
      </c>
      <c r="B4752" s="797"/>
      <c r="C4752" s="788" t="s">
        <v>0</v>
      </c>
      <c r="D4752" s="802" t="s">
        <v>1866</v>
      </c>
      <c r="E4752" s="802" t="s">
        <v>1865</v>
      </c>
      <c r="F4752" s="792" t="s">
        <v>1007</v>
      </c>
      <c r="G4752" s="794" t="s">
        <v>26</v>
      </c>
    </row>
    <row r="4753" spans="1:7" ht="19.899999999999999" customHeight="1" x14ac:dyDescent="0.2">
      <c r="A4753" s="560" t="s">
        <v>577</v>
      </c>
      <c r="B4753" s="560" t="s">
        <v>578</v>
      </c>
      <c r="C4753" s="789"/>
      <c r="D4753" s="803"/>
      <c r="E4753" s="791"/>
      <c r="F4753" s="793"/>
      <c r="G4753" s="795"/>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6" t="s">
        <v>576</v>
      </c>
      <c r="B4766" s="797"/>
      <c r="C4766" s="788" t="s">
        <v>0</v>
      </c>
      <c r="D4766" s="790" t="s">
        <v>24</v>
      </c>
      <c r="E4766" s="790" t="s">
        <v>1832</v>
      </c>
      <c r="F4766" s="792" t="s">
        <v>1007</v>
      </c>
      <c r="G4766" s="794" t="s">
        <v>26</v>
      </c>
    </row>
    <row r="4767" spans="1:7" ht="19.899999999999999" customHeight="1" x14ac:dyDescent="0.2">
      <c r="A4767" s="560" t="s">
        <v>577</v>
      </c>
      <c r="B4767" s="560" t="s">
        <v>578</v>
      </c>
      <c r="C4767" s="789"/>
      <c r="D4767" s="791"/>
      <c r="E4767" s="791"/>
      <c r="F4767" s="793"/>
      <c r="G4767" s="795"/>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6" t="s">
        <v>576</v>
      </c>
      <c r="B4777" s="797"/>
      <c r="C4777" s="788" t="s">
        <v>0</v>
      </c>
      <c r="D4777" s="788" t="s">
        <v>1867</v>
      </c>
      <c r="E4777" s="790" t="s">
        <v>24</v>
      </c>
      <c r="F4777" s="792" t="s">
        <v>25</v>
      </c>
      <c r="G4777" s="794" t="s">
        <v>26</v>
      </c>
    </row>
    <row r="4778" spans="1:7" ht="19.899999999999999" customHeight="1" x14ac:dyDescent="0.2">
      <c r="A4778" s="560" t="s">
        <v>577</v>
      </c>
      <c r="B4778" s="560" t="s">
        <v>578</v>
      </c>
      <c r="C4778" s="789"/>
      <c r="D4778" s="789"/>
      <c r="E4778" s="791"/>
      <c r="F4778" s="793"/>
      <c r="G4778" s="795"/>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6" t="s">
        <v>576</v>
      </c>
      <c r="B4792" s="797"/>
      <c r="C4792" s="788" t="s">
        <v>0</v>
      </c>
      <c r="D4792" s="788" t="s">
        <v>1867</v>
      </c>
      <c r="E4792" s="790" t="s">
        <v>24</v>
      </c>
      <c r="F4792" s="792" t="s">
        <v>25</v>
      </c>
      <c r="G4792" s="794" t="s">
        <v>26</v>
      </c>
    </row>
    <row r="4793" spans="1:7" ht="19.899999999999999" customHeight="1" x14ac:dyDescent="0.2">
      <c r="A4793" s="560" t="s">
        <v>577</v>
      </c>
      <c r="B4793" s="560" t="s">
        <v>578</v>
      </c>
      <c r="C4793" s="789"/>
      <c r="D4793" s="789"/>
      <c r="E4793" s="791"/>
      <c r="F4793" s="793"/>
      <c r="G4793" s="795"/>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8" t="s">
        <v>31</v>
      </c>
      <c r="B4801" s="799"/>
      <c r="C4801" s="799"/>
      <c r="D4801" s="799"/>
      <c r="E4801" s="799"/>
      <c r="F4801" s="799"/>
      <c r="G4801" s="800"/>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CONCRETO ASFALTICO EN CALIENTE, PARA CONSERVACION Y MEJORAMIENTO  DE LA RED VIAL PROVINCIAL (13 ETAPA)</v>
      </c>
      <c r="C4804" s="539"/>
      <c r="D4804" s="539"/>
      <c r="E4804" s="539"/>
      <c r="F4804" s="535" t="s">
        <v>32</v>
      </c>
      <c r="G4804" s="589">
        <f>Fecha_Base</f>
        <v>0</v>
      </c>
    </row>
    <row r="4805" spans="1:7" ht="19.899999999999999" customHeight="1" x14ac:dyDescent="0.2">
      <c r="A4805" s="590" t="s">
        <v>710</v>
      </c>
      <c r="B4805" s="540" t="str">
        <f>Ubicación</f>
        <v>DEPARTAMENTOS VARIOS</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1">
        <f ca="1">IFERROR(VLOOKUP(B4807,T_Computo_Presupuesto,2,FALSE),0)</f>
        <v>0</v>
      </c>
      <c r="D4807" s="801"/>
      <c r="E4807" s="801"/>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6" t="s">
        <v>576</v>
      </c>
      <c r="B4827" s="797"/>
      <c r="C4827" s="788" t="s">
        <v>0</v>
      </c>
      <c r="D4827" s="802" t="s">
        <v>1866</v>
      </c>
      <c r="E4827" s="802" t="s">
        <v>1865</v>
      </c>
      <c r="F4827" s="792" t="s">
        <v>1007</v>
      </c>
      <c r="G4827" s="794" t="s">
        <v>26</v>
      </c>
    </row>
    <row r="4828" spans="1:7" ht="19.899999999999999" customHeight="1" x14ac:dyDescent="0.2">
      <c r="A4828" s="560" t="s">
        <v>577</v>
      </c>
      <c r="B4828" s="560" t="s">
        <v>578</v>
      </c>
      <c r="C4828" s="789"/>
      <c r="D4828" s="803"/>
      <c r="E4828" s="791"/>
      <c r="F4828" s="793"/>
      <c r="G4828" s="795"/>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6" t="s">
        <v>576</v>
      </c>
      <c r="B4841" s="797"/>
      <c r="C4841" s="788" t="s">
        <v>0</v>
      </c>
      <c r="D4841" s="790" t="s">
        <v>24</v>
      </c>
      <c r="E4841" s="790" t="s">
        <v>1832</v>
      </c>
      <c r="F4841" s="792" t="s">
        <v>1007</v>
      </c>
      <c r="G4841" s="794" t="s">
        <v>26</v>
      </c>
    </row>
    <row r="4842" spans="1:7" ht="19.899999999999999" customHeight="1" x14ac:dyDescent="0.2">
      <c r="A4842" s="560" t="s">
        <v>577</v>
      </c>
      <c r="B4842" s="560" t="s">
        <v>578</v>
      </c>
      <c r="C4842" s="789"/>
      <c r="D4842" s="791"/>
      <c r="E4842" s="791"/>
      <c r="F4842" s="793"/>
      <c r="G4842" s="795"/>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6" t="s">
        <v>576</v>
      </c>
      <c r="B4852" s="797"/>
      <c r="C4852" s="788" t="s">
        <v>0</v>
      </c>
      <c r="D4852" s="788" t="s">
        <v>1867</v>
      </c>
      <c r="E4852" s="790" t="s">
        <v>24</v>
      </c>
      <c r="F4852" s="792" t="s">
        <v>25</v>
      </c>
      <c r="G4852" s="794" t="s">
        <v>26</v>
      </c>
    </row>
    <row r="4853" spans="1:7" ht="19.899999999999999" customHeight="1" x14ac:dyDescent="0.2">
      <c r="A4853" s="560" t="s">
        <v>577</v>
      </c>
      <c r="B4853" s="560" t="s">
        <v>578</v>
      </c>
      <c r="C4853" s="789"/>
      <c r="D4853" s="789"/>
      <c r="E4853" s="791"/>
      <c r="F4853" s="793"/>
      <c r="G4853" s="795"/>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6" t="s">
        <v>576</v>
      </c>
      <c r="B4867" s="797"/>
      <c r="C4867" s="788" t="s">
        <v>0</v>
      </c>
      <c r="D4867" s="788" t="s">
        <v>1867</v>
      </c>
      <c r="E4867" s="790" t="s">
        <v>24</v>
      </c>
      <c r="F4867" s="792" t="s">
        <v>25</v>
      </c>
      <c r="G4867" s="794" t="s">
        <v>26</v>
      </c>
    </row>
    <row r="4868" spans="1:7" ht="19.899999999999999" customHeight="1" x14ac:dyDescent="0.2">
      <c r="A4868" s="560" t="s">
        <v>577</v>
      </c>
      <c r="B4868" s="560" t="s">
        <v>578</v>
      </c>
      <c r="C4868" s="789"/>
      <c r="D4868" s="789"/>
      <c r="E4868" s="791"/>
      <c r="F4868" s="793"/>
      <c r="G4868" s="795"/>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8" t="s">
        <v>31</v>
      </c>
      <c r="B4876" s="799"/>
      <c r="C4876" s="799"/>
      <c r="D4876" s="799"/>
      <c r="E4876" s="799"/>
      <c r="F4876" s="799"/>
      <c r="G4876" s="800"/>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CONCRETO ASFALTICO EN CALIENTE, PARA CONSERVACION Y MEJORAMIENTO  DE LA RED VIAL PROVINCIAL (13 ETAPA)</v>
      </c>
      <c r="C4879" s="539"/>
      <c r="D4879" s="539"/>
      <c r="E4879" s="539"/>
      <c r="F4879" s="535" t="s">
        <v>32</v>
      </c>
      <c r="G4879" s="589">
        <f>Fecha_Base</f>
        <v>0</v>
      </c>
    </row>
    <row r="4880" spans="1:7" ht="19.899999999999999" customHeight="1" x14ac:dyDescent="0.2">
      <c r="A4880" s="590" t="s">
        <v>710</v>
      </c>
      <c r="B4880" s="540" t="str">
        <f>Ubicación</f>
        <v>DEPARTAMENTOS VARIOS</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1">
        <f ca="1">IFERROR(VLOOKUP(B4882,T_Computo_Presupuesto,2,FALSE),0)</f>
        <v>0</v>
      </c>
      <c r="D4882" s="801"/>
      <c r="E4882" s="801"/>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6" t="s">
        <v>576</v>
      </c>
      <c r="B4902" s="797"/>
      <c r="C4902" s="788" t="s">
        <v>0</v>
      </c>
      <c r="D4902" s="802" t="s">
        <v>1866</v>
      </c>
      <c r="E4902" s="802" t="s">
        <v>1865</v>
      </c>
      <c r="F4902" s="792" t="s">
        <v>1007</v>
      </c>
      <c r="G4902" s="794" t="s">
        <v>26</v>
      </c>
    </row>
    <row r="4903" spans="1:7" ht="19.899999999999999" customHeight="1" x14ac:dyDescent="0.2">
      <c r="A4903" s="560" t="s">
        <v>577</v>
      </c>
      <c r="B4903" s="560" t="s">
        <v>578</v>
      </c>
      <c r="C4903" s="789"/>
      <c r="D4903" s="803"/>
      <c r="E4903" s="791"/>
      <c r="F4903" s="793"/>
      <c r="G4903" s="795"/>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6" t="s">
        <v>576</v>
      </c>
      <c r="B4916" s="797"/>
      <c r="C4916" s="788" t="s">
        <v>0</v>
      </c>
      <c r="D4916" s="790" t="s">
        <v>24</v>
      </c>
      <c r="E4916" s="790" t="s">
        <v>1832</v>
      </c>
      <c r="F4916" s="792" t="s">
        <v>1007</v>
      </c>
      <c r="G4916" s="794" t="s">
        <v>26</v>
      </c>
    </row>
    <row r="4917" spans="1:7" ht="19.899999999999999" customHeight="1" x14ac:dyDescent="0.2">
      <c r="A4917" s="560" t="s">
        <v>577</v>
      </c>
      <c r="B4917" s="560" t="s">
        <v>578</v>
      </c>
      <c r="C4917" s="789"/>
      <c r="D4917" s="791"/>
      <c r="E4917" s="791"/>
      <c r="F4917" s="793"/>
      <c r="G4917" s="795"/>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6" t="s">
        <v>576</v>
      </c>
      <c r="B4927" s="797"/>
      <c r="C4927" s="788" t="s">
        <v>0</v>
      </c>
      <c r="D4927" s="788" t="s">
        <v>1867</v>
      </c>
      <c r="E4927" s="790" t="s">
        <v>24</v>
      </c>
      <c r="F4927" s="792" t="s">
        <v>25</v>
      </c>
      <c r="G4927" s="794" t="s">
        <v>26</v>
      </c>
    </row>
    <row r="4928" spans="1:7" ht="19.899999999999999" customHeight="1" x14ac:dyDescent="0.2">
      <c r="A4928" s="560" t="s">
        <v>577</v>
      </c>
      <c r="B4928" s="560" t="s">
        <v>578</v>
      </c>
      <c r="C4928" s="789"/>
      <c r="D4928" s="789"/>
      <c r="E4928" s="791"/>
      <c r="F4928" s="793"/>
      <c r="G4928" s="795"/>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6" t="s">
        <v>576</v>
      </c>
      <c r="B4942" s="797"/>
      <c r="C4942" s="788" t="s">
        <v>0</v>
      </c>
      <c r="D4942" s="788" t="s">
        <v>1867</v>
      </c>
      <c r="E4942" s="790" t="s">
        <v>24</v>
      </c>
      <c r="F4942" s="792" t="s">
        <v>25</v>
      </c>
      <c r="G4942" s="794" t="s">
        <v>26</v>
      </c>
    </row>
    <row r="4943" spans="1:7" ht="19.899999999999999" customHeight="1" x14ac:dyDescent="0.2">
      <c r="A4943" s="560" t="s">
        <v>577</v>
      </c>
      <c r="B4943" s="560" t="s">
        <v>578</v>
      </c>
      <c r="C4943" s="789"/>
      <c r="D4943" s="789"/>
      <c r="E4943" s="791"/>
      <c r="F4943" s="793"/>
      <c r="G4943" s="795"/>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8" t="s">
        <v>31</v>
      </c>
      <c r="B4951" s="799"/>
      <c r="C4951" s="799"/>
      <c r="D4951" s="799"/>
      <c r="E4951" s="799"/>
      <c r="F4951" s="799"/>
      <c r="G4951" s="800"/>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CONCRETO ASFALTICO EN CALIENTE, PARA CONSERVACION Y MEJORAMIENTO  DE LA RED VIAL PROVINCIAL (13 ETAPA)</v>
      </c>
      <c r="C4954" s="539"/>
      <c r="D4954" s="539"/>
      <c r="E4954" s="539"/>
      <c r="F4954" s="535" t="s">
        <v>32</v>
      </c>
      <c r="G4954" s="589">
        <f>Fecha_Base</f>
        <v>0</v>
      </c>
    </row>
    <row r="4955" spans="1:7" ht="19.899999999999999" customHeight="1" x14ac:dyDescent="0.2">
      <c r="A4955" s="590" t="s">
        <v>710</v>
      </c>
      <c r="B4955" s="540" t="str">
        <f>Ubicación</f>
        <v>DEPARTAMENTOS VARIOS</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1">
        <f ca="1">IFERROR(VLOOKUP(B4957,T_Computo_Presupuesto,2,FALSE),0)</f>
        <v>0</v>
      </c>
      <c r="D4957" s="801"/>
      <c r="E4957" s="801"/>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6" t="s">
        <v>576</v>
      </c>
      <c r="B4977" s="797"/>
      <c r="C4977" s="788" t="s">
        <v>0</v>
      </c>
      <c r="D4977" s="802" t="s">
        <v>1866</v>
      </c>
      <c r="E4977" s="802" t="s">
        <v>1865</v>
      </c>
      <c r="F4977" s="792" t="s">
        <v>1007</v>
      </c>
      <c r="G4977" s="794" t="s">
        <v>26</v>
      </c>
    </row>
    <row r="4978" spans="1:7" ht="19.899999999999999" customHeight="1" x14ac:dyDescent="0.2">
      <c r="A4978" s="560" t="s">
        <v>577</v>
      </c>
      <c r="B4978" s="560" t="s">
        <v>578</v>
      </c>
      <c r="C4978" s="789"/>
      <c r="D4978" s="803"/>
      <c r="E4978" s="791"/>
      <c r="F4978" s="793"/>
      <c r="G4978" s="795"/>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6" t="s">
        <v>576</v>
      </c>
      <c r="B4991" s="797"/>
      <c r="C4991" s="788" t="s">
        <v>0</v>
      </c>
      <c r="D4991" s="790" t="s">
        <v>24</v>
      </c>
      <c r="E4991" s="790" t="s">
        <v>1832</v>
      </c>
      <c r="F4991" s="792" t="s">
        <v>1007</v>
      </c>
      <c r="G4991" s="794" t="s">
        <v>26</v>
      </c>
    </row>
    <row r="4992" spans="1:7" ht="19.899999999999999" customHeight="1" x14ac:dyDescent="0.2">
      <c r="A4992" s="560" t="s">
        <v>577</v>
      </c>
      <c r="B4992" s="560" t="s">
        <v>578</v>
      </c>
      <c r="C4992" s="789"/>
      <c r="D4992" s="791"/>
      <c r="E4992" s="791"/>
      <c r="F4992" s="793"/>
      <c r="G4992" s="795"/>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6" t="s">
        <v>576</v>
      </c>
      <c r="B5002" s="797"/>
      <c r="C5002" s="788" t="s">
        <v>0</v>
      </c>
      <c r="D5002" s="788" t="s">
        <v>1867</v>
      </c>
      <c r="E5002" s="790" t="s">
        <v>24</v>
      </c>
      <c r="F5002" s="792" t="s">
        <v>25</v>
      </c>
      <c r="G5002" s="794" t="s">
        <v>26</v>
      </c>
    </row>
    <row r="5003" spans="1:7" ht="19.899999999999999" customHeight="1" x14ac:dyDescent="0.2">
      <c r="A5003" s="560" t="s">
        <v>577</v>
      </c>
      <c r="B5003" s="560" t="s">
        <v>578</v>
      </c>
      <c r="C5003" s="789"/>
      <c r="D5003" s="789"/>
      <c r="E5003" s="791"/>
      <c r="F5003" s="793"/>
      <c r="G5003" s="795"/>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6" t="s">
        <v>576</v>
      </c>
      <c r="B5017" s="797"/>
      <c r="C5017" s="788" t="s">
        <v>0</v>
      </c>
      <c r="D5017" s="788" t="s">
        <v>1867</v>
      </c>
      <c r="E5017" s="790" t="s">
        <v>24</v>
      </c>
      <c r="F5017" s="792" t="s">
        <v>25</v>
      </c>
      <c r="G5017" s="794" t="s">
        <v>26</v>
      </c>
    </row>
    <row r="5018" spans="1:7" ht="19.899999999999999" customHeight="1" x14ac:dyDescent="0.2">
      <c r="A5018" s="560" t="s">
        <v>577</v>
      </c>
      <c r="B5018" s="560" t="s">
        <v>578</v>
      </c>
      <c r="C5018" s="789"/>
      <c r="D5018" s="789"/>
      <c r="E5018" s="791"/>
      <c r="F5018" s="793"/>
      <c r="G5018" s="795"/>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8" t="s">
        <v>31</v>
      </c>
      <c r="B5026" s="799"/>
      <c r="C5026" s="799"/>
      <c r="D5026" s="799"/>
      <c r="E5026" s="799"/>
      <c r="F5026" s="799"/>
      <c r="G5026" s="800"/>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CONCRETO ASFALTICO EN CALIENTE, PARA CONSERVACION Y MEJORAMIENTO  DE LA RED VIAL PROVINCIAL (13 ETAPA)</v>
      </c>
      <c r="C5029" s="539"/>
      <c r="D5029" s="539"/>
      <c r="E5029" s="539"/>
      <c r="F5029" s="535" t="s">
        <v>32</v>
      </c>
      <c r="G5029" s="589">
        <f>Fecha_Base</f>
        <v>0</v>
      </c>
    </row>
    <row r="5030" spans="1:7" ht="19.899999999999999" customHeight="1" x14ac:dyDescent="0.2">
      <c r="A5030" s="590" t="s">
        <v>710</v>
      </c>
      <c r="B5030" s="540" t="str">
        <f>Ubicación</f>
        <v>DEPARTAMENTOS VARIOS</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1">
        <f ca="1">IFERROR(VLOOKUP(B5032,T_Computo_Presupuesto,2,FALSE),0)</f>
        <v>0</v>
      </c>
      <c r="D5032" s="801"/>
      <c r="E5032" s="801"/>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6" t="s">
        <v>576</v>
      </c>
      <c r="B5052" s="797"/>
      <c r="C5052" s="788" t="s">
        <v>0</v>
      </c>
      <c r="D5052" s="802" t="s">
        <v>1866</v>
      </c>
      <c r="E5052" s="802" t="s">
        <v>1865</v>
      </c>
      <c r="F5052" s="792" t="s">
        <v>1007</v>
      </c>
      <c r="G5052" s="794" t="s">
        <v>26</v>
      </c>
    </row>
    <row r="5053" spans="1:7" ht="19.899999999999999" customHeight="1" x14ac:dyDescent="0.2">
      <c r="A5053" s="560" t="s">
        <v>577</v>
      </c>
      <c r="B5053" s="560" t="s">
        <v>578</v>
      </c>
      <c r="C5053" s="789"/>
      <c r="D5053" s="803"/>
      <c r="E5053" s="791"/>
      <c r="F5053" s="793"/>
      <c r="G5053" s="795"/>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6" t="s">
        <v>576</v>
      </c>
      <c r="B5066" s="797"/>
      <c r="C5066" s="788" t="s">
        <v>0</v>
      </c>
      <c r="D5066" s="790" t="s">
        <v>24</v>
      </c>
      <c r="E5066" s="790" t="s">
        <v>1832</v>
      </c>
      <c r="F5066" s="792" t="s">
        <v>1007</v>
      </c>
      <c r="G5066" s="794" t="s">
        <v>26</v>
      </c>
    </row>
    <row r="5067" spans="1:7" ht="19.899999999999999" customHeight="1" x14ac:dyDescent="0.2">
      <c r="A5067" s="560" t="s">
        <v>577</v>
      </c>
      <c r="B5067" s="560" t="s">
        <v>578</v>
      </c>
      <c r="C5067" s="789"/>
      <c r="D5067" s="791"/>
      <c r="E5067" s="791"/>
      <c r="F5067" s="793"/>
      <c r="G5067" s="795"/>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6" t="s">
        <v>576</v>
      </c>
      <c r="B5077" s="797"/>
      <c r="C5077" s="788" t="s">
        <v>0</v>
      </c>
      <c r="D5077" s="788" t="s">
        <v>1867</v>
      </c>
      <c r="E5077" s="790" t="s">
        <v>24</v>
      </c>
      <c r="F5077" s="792" t="s">
        <v>25</v>
      </c>
      <c r="G5077" s="794" t="s">
        <v>26</v>
      </c>
    </row>
    <row r="5078" spans="1:7" ht="19.899999999999999" customHeight="1" x14ac:dyDescent="0.2">
      <c r="A5078" s="560" t="s">
        <v>577</v>
      </c>
      <c r="B5078" s="560" t="s">
        <v>578</v>
      </c>
      <c r="C5078" s="789"/>
      <c r="D5078" s="789"/>
      <c r="E5078" s="791"/>
      <c r="F5078" s="793"/>
      <c r="G5078" s="795"/>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6" t="s">
        <v>576</v>
      </c>
      <c r="B5092" s="797"/>
      <c r="C5092" s="788" t="s">
        <v>0</v>
      </c>
      <c r="D5092" s="788" t="s">
        <v>1867</v>
      </c>
      <c r="E5092" s="790" t="s">
        <v>24</v>
      </c>
      <c r="F5092" s="792" t="s">
        <v>25</v>
      </c>
      <c r="G5092" s="794" t="s">
        <v>26</v>
      </c>
    </row>
    <row r="5093" spans="1:7" ht="19.899999999999999" customHeight="1" x14ac:dyDescent="0.2">
      <c r="A5093" s="560" t="s">
        <v>577</v>
      </c>
      <c r="B5093" s="560" t="s">
        <v>578</v>
      </c>
      <c r="C5093" s="789"/>
      <c r="D5093" s="789"/>
      <c r="E5093" s="791"/>
      <c r="F5093" s="793"/>
      <c r="G5093" s="795"/>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8" t="s">
        <v>31</v>
      </c>
      <c r="B5101" s="799"/>
      <c r="C5101" s="799"/>
      <c r="D5101" s="799"/>
      <c r="E5101" s="799"/>
      <c r="F5101" s="799"/>
      <c r="G5101" s="800"/>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CONCRETO ASFALTICO EN CALIENTE, PARA CONSERVACION Y MEJORAMIENTO  DE LA RED VIAL PROVINCIAL (13 ETAPA)</v>
      </c>
      <c r="C5104" s="539"/>
      <c r="D5104" s="539"/>
      <c r="E5104" s="539"/>
      <c r="F5104" s="535" t="s">
        <v>32</v>
      </c>
      <c r="G5104" s="589">
        <f>Fecha_Base</f>
        <v>0</v>
      </c>
    </row>
    <row r="5105" spans="1:7" ht="19.899999999999999" customHeight="1" x14ac:dyDescent="0.2">
      <c r="A5105" s="590" t="s">
        <v>710</v>
      </c>
      <c r="B5105" s="540" t="str">
        <f>Ubicación</f>
        <v>DEPARTAMENTOS VARIOS</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1">
        <f ca="1">IFERROR(VLOOKUP(B5107,T_Computo_Presupuesto,2,FALSE),0)</f>
        <v>0</v>
      </c>
      <c r="D5107" s="801"/>
      <c r="E5107" s="801"/>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6" t="s">
        <v>576</v>
      </c>
      <c r="B5127" s="797"/>
      <c r="C5127" s="788" t="s">
        <v>0</v>
      </c>
      <c r="D5127" s="802" t="s">
        <v>1866</v>
      </c>
      <c r="E5127" s="802" t="s">
        <v>1865</v>
      </c>
      <c r="F5127" s="792" t="s">
        <v>1007</v>
      </c>
      <c r="G5127" s="794" t="s">
        <v>26</v>
      </c>
    </row>
    <row r="5128" spans="1:7" ht="19.899999999999999" customHeight="1" x14ac:dyDescent="0.2">
      <c r="A5128" s="560" t="s">
        <v>577</v>
      </c>
      <c r="B5128" s="560" t="s">
        <v>578</v>
      </c>
      <c r="C5128" s="789"/>
      <c r="D5128" s="803"/>
      <c r="E5128" s="791"/>
      <c r="F5128" s="793"/>
      <c r="G5128" s="795"/>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6" t="s">
        <v>576</v>
      </c>
      <c r="B5141" s="797"/>
      <c r="C5141" s="788" t="s">
        <v>0</v>
      </c>
      <c r="D5141" s="790" t="s">
        <v>24</v>
      </c>
      <c r="E5141" s="790" t="s">
        <v>1832</v>
      </c>
      <c r="F5141" s="792" t="s">
        <v>1007</v>
      </c>
      <c r="G5141" s="794" t="s">
        <v>26</v>
      </c>
    </row>
    <row r="5142" spans="1:7" ht="19.899999999999999" customHeight="1" x14ac:dyDescent="0.2">
      <c r="A5142" s="560" t="s">
        <v>577</v>
      </c>
      <c r="B5142" s="560" t="s">
        <v>578</v>
      </c>
      <c r="C5142" s="789"/>
      <c r="D5142" s="791"/>
      <c r="E5142" s="791"/>
      <c r="F5142" s="793"/>
      <c r="G5142" s="795"/>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6" t="s">
        <v>576</v>
      </c>
      <c r="B5152" s="797"/>
      <c r="C5152" s="788" t="s">
        <v>0</v>
      </c>
      <c r="D5152" s="788" t="s">
        <v>1867</v>
      </c>
      <c r="E5152" s="790" t="s">
        <v>24</v>
      </c>
      <c r="F5152" s="792" t="s">
        <v>25</v>
      </c>
      <c r="G5152" s="794" t="s">
        <v>26</v>
      </c>
    </row>
    <row r="5153" spans="1:7" ht="19.899999999999999" customHeight="1" x14ac:dyDescent="0.2">
      <c r="A5153" s="560" t="s">
        <v>577</v>
      </c>
      <c r="B5153" s="560" t="s">
        <v>578</v>
      </c>
      <c r="C5153" s="789"/>
      <c r="D5153" s="789"/>
      <c r="E5153" s="791"/>
      <c r="F5153" s="793"/>
      <c r="G5153" s="795"/>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6" t="s">
        <v>576</v>
      </c>
      <c r="B5167" s="797"/>
      <c r="C5167" s="788" t="s">
        <v>0</v>
      </c>
      <c r="D5167" s="788" t="s">
        <v>1867</v>
      </c>
      <c r="E5167" s="790" t="s">
        <v>24</v>
      </c>
      <c r="F5167" s="792" t="s">
        <v>25</v>
      </c>
      <c r="G5167" s="794" t="s">
        <v>26</v>
      </c>
    </row>
    <row r="5168" spans="1:7" ht="19.899999999999999" customHeight="1" x14ac:dyDescent="0.2">
      <c r="A5168" s="560" t="s">
        <v>577</v>
      </c>
      <c r="B5168" s="560" t="s">
        <v>578</v>
      </c>
      <c r="C5168" s="789"/>
      <c r="D5168" s="789"/>
      <c r="E5168" s="791"/>
      <c r="F5168" s="793"/>
      <c r="G5168" s="795"/>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8" t="s">
        <v>31</v>
      </c>
      <c r="B5176" s="799"/>
      <c r="C5176" s="799"/>
      <c r="D5176" s="799"/>
      <c r="E5176" s="799"/>
      <c r="F5176" s="799"/>
      <c r="G5176" s="800"/>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CONCRETO ASFALTICO EN CALIENTE, PARA CONSERVACION Y MEJORAMIENTO  DE LA RED VIAL PROVINCIAL (13 ETAPA)</v>
      </c>
      <c r="C5179" s="539"/>
      <c r="D5179" s="539"/>
      <c r="E5179" s="539"/>
      <c r="F5179" s="535" t="s">
        <v>32</v>
      </c>
      <c r="G5179" s="589">
        <f>Fecha_Base</f>
        <v>0</v>
      </c>
    </row>
    <row r="5180" spans="1:7" ht="19.899999999999999" customHeight="1" x14ac:dyDescent="0.2">
      <c r="A5180" s="590" t="s">
        <v>710</v>
      </c>
      <c r="B5180" s="540" t="str">
        <f>Ubicación</f>
        <v>DEPARTAMENTOS VARIOS</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1">
        <f ca="1">IFERROR(VLOOKUP(B5182,T_Computo_Presupuesto,2,FALSE),0)</f>
        <v>0</v>
      </c>
      <c r="D5182" s="801"/>
      <c r="E5182" s="801"/>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6" t="s">
        <v>576</v>
      </c>
      <c r="B5202" s="797"/>
      <c r="C5202" s="788" t="s">
        <v>0</v>
      </c>
      <c r="D5202" s="802" t="s">
        <v>1866</v>
      </c>
      <c r="E5202" s="802" t="s">
        <v>1865</v>
      </c>
      <c r="F5202" s="792" t="s">
        <v>1007</v>
      </c>
      <c r="G5202" s="794" t="s">
        <v>26</v>
      </c>
    </row>
    <row r="5203" spans="1:7" ht="19.899999999999999" customHeight="1" x14ac:dyDescent="0.2">
      <c r="A5203" s="560" t="s">
        <v>577</v>
      </c>
      <c r="B5203" s="560" t="s">
        <v>578</v>
      </c>
      <c r="C5203" s="789"/>
      <c r="D5203" s="803"/>
      <c r="E5203" s="791"/>
      <c r="F5203" s="793"/>
      <c r="G5203" s="795"/>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6" t="s">
        <v>576</v>
      </c>
      <c r="B5216" s="797"/>
      <c r="C5216" s="788" t="s">
        <v>0</v>
      </c>
      <c r="D5216" s="790" t="s">
        <v>24</v>
      </c>
      <c r="E5216" s="790" t="s">
        <v>1832</v>
      </c>
      <c r="F5216" s="792" t="s">
        <v>1007</v>
      </c>
      <c r="G5216" s="794" t="s">
        <v>26</v>
      </c>
    </row>
    <row r="5217" spans="1:7" ht="19.899999999999999" customHeight="1" x14ac:dyDescent="0.2">
      <c r="A5217" s="560" t="s">
        <v>577</v>
      </c>
      <c r="B5217" s="560" t="s">
        <v>578</v>
      </c>
      <c r="C5217" s="789"/>
      <c r="D5217" s="791"/>
      <c r="E5217" s="791"/>
      <c r="F5217" s="793"/>
      <c r="G5217" s="795"/>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6" t="s">
        <v>576</v>
      </c>
      <c r="B5227" s="797"/>
      <c r="C5227" s="788" t="s">
        <v>0</v>
      </c>
      <c r="D5227" s="788" t="s">
        <v>1867</v>
      </c>
      <c r="E5227" s="790" t="s">
        <v>24</v>
      </c>
      <c r="F5227" s="792" t="s">
        <v>25</v>
      </c>
      <c r="G5227" s="794" t="s">
        <v>26</v>
      </c>
    </row>
    <row r="5228" spans="1:7" ht="19.899999999999999" customHeight="1" x14ac:dyDescent="0.2">
      <c r="A5228" s="560" t="s">
        <v>577</v>
      </c>
      <c r="B5228" s="560" t="s">
        <v>578</v>
      </c>
      <c r="C5228" s="789"/>
      <c r="D5228" s="789"/>
      <c r="E5228" s="791"/>
      <c r="F5228" s="793"/>
      <c r="G5228" s="795"/>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6" t="s">
        <v>576</v>
      </c>
      <c r="B5242" s="797"/>
      <c r="C5242" s="788" t="s">
        <v>0</v>
      </c>
      <c r="D5242" s="788" t="s">
        <v>1867</v>
      </c>
      <c r="E5242" s="790" t="s">
        <v>24</v>
      </c>
      <c r="F5242" s="792" t="s">
        <v>25</v>
      </c>
      <c r="G5242" s="794" t="s">
        <v>26</v>
      </c>
    </row>
    <row r="5243" spans="1:7" ht="19.899999999999999" customHeight="1" x14ac:dyDescent="0.2">
      <c r="A5243" s="560" t="s">
        <v>577</v>
      </c>
      <c r="B5243" s="560" t="s">
        <v>578</v>
      </c>
      <c r="C5243" s="789"/>
      <c r="D5243" s="789"/>
      <c r="E5243" s="791"/>
      <c r="F5243" s="793"/>
      <c r="G5243" s="795"/>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8" t="s">
        <v>31</v>
      </c>
      <c r="B5251" s="799"/>
      <c r="C5251" s="799"/>
      <c r="D5251" s="799"/>
      <c r="E5251" s="799"/>
      <c r="F5251" s="799"/>
      <c r="G5251" s="800"/>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CONCRETO ASFALTICO EN CALIENTE, PARA CONSERVACION Y MEJORAMIENTO  DE LA RED VIAL PROVINCIAL (13 ETAPA)</v>
      </c>
      <c r="C5254" s="539"/>
      <c r="D5254" s="539"/>
      <c r="E5254" s="539"/>
      <c r="F5254" s="535" t="s">
        <v>32</v>
      </c>
      <c r="G5254" s="589">
        <f>Fecha_Base</f>
        <v>0</v>
      </c>
    </row>
    <row r="5255" spans="1:7" ht="19.899999999999999" customHeight="1" x14ac:dyDescent="0.2">
      <c r="A5255" s="590" t="s">
        <v>710</v>
      </c>
      <c r="B5255" s="540" t="str">
        <f>Ubicación</f>
        <v>DEPARTAMENTOS VARIOS</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1">
        <f ca="1">IFERROR(VLOOKUP(B5257,T_Computo_Presupuesto,2,FALSE),0)</f>
        <v>0</v>
      </c>
      <c r="D5257" s="801"/>
      <c r="E5257" s="801"/>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6" t="s">
        <v>576</v>
      </c>
      <c r="B5277" s="797"/>
      <c r="C5277" s="788" t="s">
        <v>0</v>
      </c>
      <c r="D5277" s="802" t="s">
        <v>1866</v>
      </c>
      <c r="E5277" s="802" t="s">
        <v>1865</v>
      </c>
      <c r="F5277" s="792" t="s">
        <v>1007</v>
      </c>
      <c r="G5277" s="794" t="s">
        <v>26</v>
      </c>
    </row>
    <row r="5278" spans="1:7" ht="19.899999999999999" customHeight="1" x14ac:dyDescent="0.2">
      <c r="A5278" s="560" t="s">
        <v>577</v>
      </c>
      <c r="B5278" s="560" t="s">
        <v>578</v>
      </c>
      <c r="C5278" s="789"/>
      <c r="D5278" s="803"/>
      <c r="E5278" s="791"/>
      <c r="F5278" s="793"/>
      <c r="G5278" s="795"/>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6" t="s">
        <v>576</v>
      </c>
      <c r="B5291" s="797"/>
      <c r="C5291" s="788" t="s">
        <v>0</v>
      </c>
      <c r="D5291" s="790" t="s">
        <v>24</v>
      </c>
      <c r="E5291" s="790" t="s">
        <v>1832</v>
      </c>
      <c r="F5291" s="792" t="s">
        <v>1007</v>
      </c>
      <c r="G5291" s="794" t="s">
        <v>26</v>
      </c>
    </row>
    <row r="5292" spans="1:7" ht="19.899999999999999" customHeight="1" x14ac:dyDescent="0.2">
      <c r="A5292" s="560" t="s">
        <v>577</v>
      </c>
      <c r="B5292" s="560" t="s">
        <v>578</v>
      </c>
      <c r="C5292" s="789"/>
      <c r="D5292" s="791"/>
      <c r="E5292" s="791"/>
      <c r="F5292" s="793"/>
      <c r="G5292" s="795"/>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6" t="s">
        <v>576</v>
      </c>
      <c r="B5302" s="797"/>
      <c r="C5302" s="788" t="s">
        <v>0</v>
      </c>
      <c r="D5302" s="788" t="s">
        <v>1867</v>
      </c>
      <c r="E5302" s="790" t="s">
        <v>24</v>
      </c>
      <c r="F5302" s="792" t="s">
        <v>25</v>
      </c>
      <c r="G5302" s="794" t="s">
        <v>26</v>
      </c>
    </row>
    <row r="5303" spans="1:7" ht="19.899999999999999" customHeight="1" x14ac:dyDescent="0.2">
      <c r="A5303" s="560" t="s">
        <v>577</v>
      </c>
      <c r="B5303" s="560" t="s">
        <v>578</v>
      </c>
      <c r="C5303" s="789"/>
      <c r="D5303" s="789"/>
      <c r="E5303" s="791"/>
      <c r="F5303" s="793"/>
      <c r="G5303" s="795"/>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6" t="s">
        <v>576</v>
      </c>
      <c r="B5317" s="797"/>
      <c r="C5317" s="788" t="s">
        <v>0</v>
      </c>
      <c r="D5317" s="788" t="s">
        <v>1867</v>
      </c>
      <c r="E5317" s="790" t="s">
        <v>24</v>
      </c>
      <c r="F5317" s="792" t="s">
        <v>25</v>
      </c>
      <c r="G5317" s="794" t="s">
        <v>26</v>
      </c>
    </row>
    <row r="5318" spans="1:7" ht="19.899999999999999" customHeight="1" x14ac:dyDescent="0.2">
      <c r="A5318" s="560" t="s">
        <v>577</v>
      </c>
      <c r="B5318" s="560" t="s">
        <v>578</v>
      </c>
      <c r="C5318" s="789"/>
      <c r="D5318" s="789"/>
      <c r="E5318" s="791"/>
      <c r="F5318" s="793"/>
      <c r="G5318" s="795"/>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8" t="s">
        <v>31</v>
      </c>
      <c r="B5326" s="799"/>
      <c r="C5326" s="799"/>
      <c r="D5326" s="799"/>
      <c r="E5326" s="799"/>
      <c r="F5326" s="799"/>
      <c r="G5326" s="800"/>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CONCRETO ASFALTICO EN CALIENTE, PARA CONSERVACION Y MEJORAMIENTO  DE LA RED VIAL PROVINCIAL (13 ETAPA)</v>
      </c>
      <c r="C5329" s="539"/>
      <c r="D5329" s="539"/>
      <c r="E5329" s="539"/>
      <c r="F5329" s="535" t="s">
        <v>32</v>
      </c>
      <c r="G5329" s="589">
        <f>Fecha_Base</f>
        <v>0</v>
      </c>
    </row>
    <row r="5330" spans="1:7" ht="19.899999999999999" customHeight="1" x14ac:dyDescent="0.2">
      <c r="A5330" s="590" t="s">
        <v>710</v>
      </c>
      <c r="B5330" s="540" t="str">
        <f>Ubicación</f>
        <v>DEPARTAMENTOS VARIOS</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1">
        <f ca="1">IFERROR(VLOOKUP(B5332,T_Computo_Presupuesto,2,FALSE),0)</f>
        <v>0</v>
      </c>
      <c r="D5332" s="801"/>
      <c r="E5332" s="801"/>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6" t="s">
        <v>576</v>
      </c>
      <c r="B5352" s="797"/>
      <c r="C5352" s="788" t="s">
        <v>0</v>
      </c>
      <c r="D5352" s="802" t="s">
        <v>1866</v>
      </c>
      <c r="E5352" s="802" t="s">
        <v>1865</v>
      </c>
      <c r="F5352" s="792" t="s">
        <v>1007</v>
      </c>
      <c r="G5352" s="794" t="s">
        <v>26</v>
      </c>
    </row>
    <row r="5353" spans="1:7" ht="19.899999999999999" customHeight="1" x14ac:dyDescent="0.2">
      <c r="A5353" s="560" t="s">
        <v>577</v>
      </c>
      <c r="B5353" s="560" t="s">
        <v>578</v>
      </c>
      <c r="C5353" s="789"/>
      <c r="D5353" s="803"/>
      <c r="E5353" s="791"/>
      <c r="F5353" s="793"/>
      <c r="G5353" s="795"/>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6" t="s">
        <v>576</v>
      </c>
      <c r="B5366" s="797"/>
      <c r="C5366" s="788" t="s">
        <v>0</v>
      </c>
      <c r="D5366" s="790" t="s">
        <v>24</v>
      </c>
      <c r="E5366" s="790" t="s">
        <v>1832</v>
      </c>
      <c r="F5366" s="792" t="s">
        <v>1007</v>
      </c>
      <c r="G5366" s="794" t="s">
        <v>26</v>
      </c>
    </row>
    <row r="5367" spans="1:7" ht="19.899999999999999" customHeight="1" x14ac:dyDescent="0.2">
      <c r="A5367" s="560" t="s">
        <v>577</v>
      </c>
      <c r="B5367" s="560" t="s">
        <v>578</v>
      </c>
      <c r="C5367" s="789"/>
      <c r="D5367" s="791"/>
      <c r="E5367" s="791"/>
      <c r="F5367" s="793"/>
      <c r="G5367" s="795"/>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6" t="s">
        <v>576</v>
      </c>
      <c r="B5377" s="797"/>
      <c r="C5377" s="788" t="s">
        <v>0</v>
      </c>
      <c r="D5377" s="788" t="s">
        <v>1867</v>
      </c>
      <c r="E5377" s="790" t="s">
        <v>24</v>
      </c>
      <c r="F5377" s="792" t="s">
        <v>25</v>
      </c>
      <c r="G5377" s="794" t="s">
        <v>26</v>
      </c>
    </row>
    <row r="5378" spans="1:7" ht="19.899999999999999" customHeight="1" x14ac:dyDescent="0.2">
      <c r="A5378" s="560" t="s">
        <v>577</v>
      </c>
      <c r="B5378" s="560" t="s">
        <v>578</v>
      </c>
      <c r="C5378" s="789"/>
      <c r="D5378" s="789"/>
      <c r="E5378" s="791"/>
      <c r="F5378" s="793"/>
      <c r="G5378" s="795"/>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6" t="s">
        <v>576</v>
      </c>
      <c r="B5392" s="797"/>
      <c r="C5392" s="788" t="s">
        <v>0</v>
      </c>
      <c r="D5392" s="788" t="s">
        <v>1867</v>
      </c>
      <c r="E5392" s="790" t="s">
        <v>24</v>
      </c>
      <c r="F5392" s="792" t="s">
        <v>25</v>
      </c>
      <c r="G5392" s="794" t="s">
        <v>26</v>
      </c>
    </row>
    <row r="5393" spans="1:7" ht="19.899999999999999" customHeight="1" x14ac:dyDescent="0.2">
      <c r="A5393" s="560" t="s">
        <v>577</v>
      </c>
      <c r="B5393" s="560" t="s">
        <v>578</v>
      </c>
      <c r="C5393" s="789"/>
      <c r="D5393" s="789"/>
      <c r="E5393" s="791"/>
      <c r="F5393" s="793"/>
      <c r="G5393" s="795"/>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8" t="s">
        <v>31</v>
      </c>
      <c r="B5401" s="799"/>
      <c r="C5401" s="799"/>
      <c r="D5401" s="799"/>
      <c r="E5401" s="799"/>
      <c r="F5401" s="799"/>
      <c r="G5401" s="800"/>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CONCRETO ASFALTICO EN CALIENTE, PARA CONSERVACION Y MEJORAMIENTO  DE LA RED VIAL PROVINCIAL (13 ETAPA)</v>
      </c>
      <c r="C5404" s="539"/>
      <c r="D5404" s="539"/>
      <c r="E5404" s="539"/>
      <c r="F5404" s="535" t="s">
        <v>32</v>
      </c>
      <c r="G5404" s="589">
        <f>Fecha_Base</f>
        <v>0</v>
      </c>
    </row>
    <row r="5405" spans="1:7" ht="19.899999999999999" customHeight="1" x14ac:dyDescent="0.2">
      <c r="A5405" s="590" t="s">
        <v>710</v>
      </c>
      <c r="B5405" s="540" t="str">
        <f>Ubicación</f>
        <v>DEPARTAMENTOS VARIOS</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1">
        <f ca="1">IFERROR(VLOOKUP(B5407,T_Computo_Presupuesto,2,FALSE),0)</f>
        <v>0</v>
      </c>
      <c r="D5407" s="801"/>
      <c r="E5407" s="801"/>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6" t="s">
        <v>576</v>
      </c>
      <c r="B5427" s="797"/>
      <c r="C5427" s="788" t="s">
        <v>0</v>
      </c>
      <c r="D5427" s="802" t="s">
        <v>1866</v>
      </c>
      <c r="E5427" s="802" t="s">
        <v>1865</v>
      </c>
      <c r="F5427" s="792" t="s">
        <v>1007</v>
      </c>
      <c r="G5427" s="794" t="s">
        <v>26</v>
      </c>
    </row>
    <row r="5428" spans="1:7" ht="19.899999999999999" customHeight="1" x14ac:dyDescent="0.2">
      <c r="A5428" s="560" t="s">
        <v>577</v>
      </c>
      <c r="B5428" s="560" t="s">
        <v>578</v>
      </c>
      <c r="C5428" s="789"/>
      <c r="D5428" s="803"/>
      <c r="E5428" s="791"/>
      <c r="F5428" s="793"/>
      <c r="G5428" s="795"/>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6" t="s">
        <v>576</v>
      </c>
      <c r="B5441" s="797"/>
      <c r="C5441" s="788" t="s">
        <v>0</v>
      </c>
      <c r="D5441" s="790" t="s">
        <v>24</v>
      </c>
      <c r="E5441" s="790" t="s">
        <v>1832</v>
      </c>
      <c r="F5441" s="792" t="s">
        <v>1007</v>
      </c>
      <c r="G5441" s="794" t="s">
        <v>26</v>
      </c>
    </row>
    <row r="5442" spans="1:7" ht="19.899999999999999" customHeight="1" x14ac:dyDescent="0.2">
      <c r="A5442" s="560" t="s">
        <v>577</v>
      </c>
      <c r="B5442" s="560" t="s">
        <v>578</v>
      </c>
      <c r="C5442" s="789"/>
      <c r="D5442" s="791"/>
      <c r="E5442" s="791"/>
      <c r="F5442" s="793"/>
      <c r="G5442" s="795"/>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6" t="s">
        <v>576</v>
      </c>
      <c r="B5452" s="797"/>
      <c r="C5452" s="788" t="s">
        <v>0</v>
      </c>
      <c r="D5452" s="788" t="s">
        <v>1867</v>
      </c>
      <c r="E5452" s="790" t="s">
        <v>24</v>
      </c>
      <c r="F5452" s="792" t="s">
        <v>25</v>
      </c>
      <c r="G5452" s="794" t="s">
        <v>26</v>
      </c>
    </row>
    <row r="5453" spans="1:7" ht="19.899999999999999" customHeight="1" x14ac:dyDescent="0.2">
      <c r="A5453" s="560" t="s">
        <v>577</v>
      </c>
      <c r="B5453" s="560" t="s">
        <v>578</v>
      </c>
      <c r="C5453" s="789"/>
      <c r="D5453" s="789"/>
      <c r="E5453" s="791"/>
      <c r="F5453" s="793"/>
      <c r="G5453" s="795"/>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6" t="s">
        <v>576</v>
      </c>
      <c r="B5467" s="797"/>
      <c r="C5467" s="788" t="s">
        <v>0</v>
      </c>
      <c r="D5467" s="788" t="s">
        <v>1867</v>
      </c>
      <c r="E5467" s="790" t="s">
        <v>24</v>
      </c>
      <c r="F5467" s="792" t="s">
        <v>25</v>
      </c>
      <c r="G5467" s="794" t="s">
        <v>26</v>
      </c>
    </row>
    <row r="5468" spans="1:7" ht="19.899999999999999" customHeight="1" x14ac:dyDescent="0.2">
      <c r="A5468" s="560" t="s">
        <v>577</v>
      </c>
      <c r="B5468" s="560" t="s">
        <v>578</v>
      </c>
      <c r="C5468" s="789"/>
      <c r="D5468" s="789"/>
      <c r="E5468" s="791"/>
      <c r="F5468" s="793"/>
      <c r="G5468" s="795"/>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8" t="s">
        <v>31</v>
      </c>
      <c r="B5476" s="799"/>
      <c r="C5476" s="799"/>
      <c r="D5476" s="799"/>
      <c r="E5476" s="799"/>
      <c r="F5476" s="799"/>
      <c r="G5476" s="800"/>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CONCRETO ASFALTICO EN CALIENTE, PARA CONSERVACION Y MEJORAMIENTO  DE LA RED VIAL PROVINCIAL (13 ETAPA)</v>
      </c>
      <c r="C5479" s="539"/>
      <c r="D5479" s="539"/>
      <c r="E5479" s="539"/>
      <c r="F5479" s="535" t="s">
        <v>32</v>
      </c>
      <c r="G5479" s="589">
        <f>Fecha_Base</f>
        <v>0</v>
      </c>
    </row>
    <row r="5480" spans="1:7" ht="19.899999999999999" customHeight="1" x14ac:dyDescent="0.2">
      <c r="A5480" s="590" t="s">
        <v>710</v>
      </c>
      <c r="B5480" s="540" t="str">
        <f>Ubicación</f>
        <v>DEPARTAMENTOS VARIOS</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1">
        <f ca="1">IFERROR(VLOOKUP(B5482,T_Computo_Presupuesto,2,FALSE),0)</f>
        <v>0</v>
      </c>
      <c r="D5482" s="801"/>
      <c r="E5482" s="801"/>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6" t="s">
        <v>576</v>
      </c>
      <c r="B5502" s="797"/>
      <c r="C5502" s="788" t="s">
        <v>0</v>
      </c>
      <c r="D5502" s="802" t="s">
        <v>1866</v>
      </c>
      <c r="E5502" s="802" t="s">
        <v>1865</v>
      </c>
      <c r="F5502" s="792" t="s">
        <v>1007</v>
      </c>
      <c r="G5502" s="794" t="s">
        <v>26</v>
      </c>
    </row>
    <row r="5503" spans="1:7" ht="19.899999999999999" customHeight="1" x14ac:dyDescent="0.2">
      <c r="A5503" s="560" t="s">
        <v>577</v>
      </c>
      <c r="B5503" s="560" t="s">
        <v>578</v>
      </c>
      <c r="C5503" s="789"/>
      <c r="D5503" s="803"/>
      <c r="E5503" s="791"/>
      <c r="F5503" s="793"/>
      <c r="G5503" s="795"/>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6" t="s">
        <v>576</v>
      </c>
      <c r="B5516" s="797"/>
      <c r="C5516" s="788" t="s">
        <v>0</v>
      </c>
      <c r="D5516" s="790" t="s">
        <v>24</v>
      </c>
      <c r="E5516" s="790" t="s">
        <v>1832</v>
      </c>
      <c r="F5516" s="792" t="s">
        <v>1007</v>
      </c>
      <c r="G5516" s="794" t="s">
        <v>26</v>
      </c>
    </row>
    <row r="5517" spans="1:7" ht="19.899999999999999" customHeight="1" x14ac:dyDescent="0.2">
      <c r="A5517" s="560" t="s">
        <v>577</v>
      </c>
      <c r="B5517" s="560" t="s">
        <v>578</v>
      </c>
      <c r="C5517" s="789"/>
      <c r="D5517" s="791"/>
      <c r="E5517" s="791"/>
      <c r="F5517" s="793"/>
      <c r="G5517" s="795"/>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6" t="s">
        <v>576</v>
      </c>
      <c r="B5527" s="797"/>
      <c r="C5527" s="788" t="s">
        <v>0</v>
      </c>
      <c r="D5527" s="788" t="s">
        <v>1867</v>
      </c>
      <c r="E5527" s="790" t="s">
        <v>24</v>
      </c>
      <c r="F5527" s="792" t="s">
        <v>25</v>
      </c>
      <c r="G5527" s="794" t="s">
        <v>26</v>
      </c>
    </row>
    <row r="5528" spans="1:7" ht="19.899999999999999" customHeight="1" x14ac:dyDescent="0.2">
      <c r="A5528" s="560" t="s">
        <v>577</v>
      </c>
      <c r="B5528" s="560" t="s">
        <v>578</v>
      </c>
      <c r="C5528" s="789"/>
      <c r="D5528" s="789"/>
      <c r="E5528" s="791"/>
      <c r="F5528" s="793"/>
      <c r="G5528" s="795"/>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6" t="s">
        <v>576</v>
      </c>
      <c r="B5542" s="797"/>
      <c r="C5542" s="788" t="s">
        <v>0</v>
      </c>
      <c r="D5542" s="788" t="s">
        <v>1867</v>
      </c>
      <c r="E5542" s="790" t="s">
        <v>24</v>
      </c>
      <c r="F5542" s="792" t="s">
        <v>25</v>
      </c>
      <c r="G5542" s="794" t="s">
        <v>26</v>
      </c>
    </row>
    <row r="5543" spans="1:7" ht="19.899999999999999" customHeight="1" x14ac:dyDescent="0.2">
      <c r="A5543" s="560" t="s">
        <v>577</v>
      </c>
      <c r="B5543" s="560" t="s">
        <v>578</v>
      </c>
      <c r="C5543" s="789"/>
      <c r="D5543" s="789"/>
      <c r="E5543" s="791"/>
      <c r="F5543" s="793"/>
      <c r="G5543" s="795"/>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8" t="s">
        <v>31</v>
      </c>
      <c r="B5551" s="799"/>
      <c r="C5551" s="799"/>
      <c r="D5551" s="799"/>
      <c r="E5551" s="799"/>
      <c r="F5551" s="799"/>
      <c r="G5551" s="800"/>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CONCRETO ASFALTICO EN CALIENTE, PARA CONSERVACION Y MEJORAMIENTO  DE LA RED VIAL PROVINCIAL (13 ETAPA)</v>
      </c>
      <c r="C5554" s="539"/>
      <c r="D5554" s="539"/>
      <c r="E5554" s="539"/>
      <c r="F5554" s="535" t="s">
        <v>32</v>
      </c>
      <c r="G5554" s="589">
        <f>Fecha_Base</f>
        <v>0</v>
      </c>
    </row>
    <row r="5555" spans="1:7" ht="19.899999999999999" customHeight="1" x14ac:dyDescent="0.2">
      <c r="A5555" s="590" t="s">
        <v>710</v>
      </c>
      <c r="B5555" s="540" t="str">
        <f>Ubicación</f>
        <v>DEPARTAMENTOS VARIOS</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1">
        <f ca="1">IFERROR(VLOOKUP(B5557,T_Computo_Presupuesto,2,FALSE),0)</f>
        <v>0</v>
      </c>
      <c r="D5557" s="801"/>
      <c r="E5557" s="801"/>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6" t="s">
        <v>576</v>
      </c>
      <c r="B5577" s="797"/>
      <c r="C5577" s="788" t="s">
        <v>0</v>
      </c>
      <c r="D5577" s="802" t="s">
        <v>1866</v>
      </c>
      <c r="E5577" s="802" t="s">
        <v>1865</v>
      </c>
      <c r="F5577" s="792" t="s">
        <v>1007</v>
      </c>
      <c r="G5577" s="794" t="s">
        <v>26</v>
      </c>
    </row>
    <row r="5578" spans="1:7" ht="19.899999999999999" customHeight="1" x14ac:dyDescent="0.2">
      <c r="A5578" s="560" t="s">
        <v>577</v>
      </c>
      <c r="B5578" s="560" t="s">
        <v>578</v>
      </c>
      <c r="C5578" s="789"/>
      <c r="D5578" s="803"/>
      <c r="E5578" s="791"/>
      <c r="F5578" s="793"/>
      <c r="G5578" s="795"/>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6" t="s">
        <v>576</v>
      </c>
      <c r="B5591" s="797"/>
      <c r="C5591" s="788" t="s">
        <v>0</v>
      </c>
      <c r="D5591" s="790" t="s">
        <v>24</v>
      </c>
      <c r="E5591" s="790" t="s">
        <v>1832</v>
      </c>
      <c r="F5591" s="792" t="s">
        <v>1007</v>
      </c>
      <c r="G5591" s="794" t="s">
        <v>26</v>
      </c>
    </row>
    <row r="5592" spans="1:7" ht="19.899999999999999" customHeight="1" x14ac:dyDescent="0.2">
      <c r="A5592" s="560" t="s">
        <v>577</v>
      </c>
      <c r="B5592" s="560" t="s">
        <v>578</v>
      </c>
      <c r="C5592" s="789"/>
      <c r="D5592" s="791"/>
      <c r="E5592" s="791"/>
      <c r="F5592" s="793"/>
      <c r="G5592" s="795"/>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6" t="s">
        <v>576</v>
      </c>
      <c r="B5602" s="797"/>
      <c r="C5602" s="788" t="s">
        <v>0</v>
      </c>
      <c r="D5602" s="788" t="s">
        <v>1867</v>
      </c>
      <c r="E5602" s="790" t="s">
        <v>24</v>
      </c>
      <c r="F5602" s="792" t="s">
        <v>25</v>
      </c>
      <c r="G5602" s="794" t="s">
        <v>26</v>
      </c>
    </row>
    <row r="5603" spans="1:7" ht="19.899999999999999" customHeight="1" x14ac:dyDescent="0.2">
      <c r="A5603" s="560" t="s">
        <v>577</v>
      </c>
      <c r="B5603" s="560" t="s">
        <v>578</v>
      </c>
      <c r="C5603" s="789"/>
      <c r="D5603" s="789"/>
      <c r="E5603" s="791"/>
      <c r="F5603" s="793"/>
      <c r="G5603" s="795"/>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6" t="s">
        <v>576</v>
      </c>
      <c r="B5617" s="797"/>
      <c r="C5617" s="788" t="s">
        <v>0</v>
      </c>
      <c r="D5617" s="788" t="s">
        <v>1867</v>
      </c>
      <c r="E5617" s="790" t="s">
        <v>24</v>
      </c>
      <c r="F5617" s="792" t="s">
        <v>25</v>
      </c>
      <c r="G5617" s="794" t="s">
        <v>26</v>
      </c>
    </row>
    <row r="5618" spans="1:7" ht="19.899999999999999" customHeight="1" x14ac:dyDescent="0.2">
      <c r="A5618" s="560" t="s">
        <v>577</v>
      </c>
      <c r="B5618" s="560" t="s">
        <v>578</v>
      </c>
      <c r="C5618" s="789"/>
      <c r="D5618" s="789"/>
      <c r="E5618" s="791"/>
      <c r="F5618" s="793"/>
      <c r="G5618" s="795"/>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8" t="s">
        <v>31</v>
      </c>
      <c r="B5626" s="799"/>
      <c r="C5626" s="799"/>
      <c r="D5626" s="799"/>
      <c r="E5626" s="799"/>
      <c r="F5626" s="799"/>
      <c r="G5626" s="800"/>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CONCRETO ASFALTICO EN CALIENTE, PARA CONSERVACION Y MEJORAMIENTO  DE LA RED VIAL PROVINCIAL (13 ETAPA)</v>
      </c>
      <c r="C5629" s="539"/>
      <c r="D5629" s="539"/>
      <c r="E5629" s="539"/>
      <c r="F5629" s="535" t="s">
        <v>32</v>
      </c>
      <c r="G5629" s="589">
        <f>Fecha_Base</f>
        <v>0</v>
      </c>
    </row>
    <row r="5630" spans="1:7" ht="19.899999999999999" customHeight="1" x14ac:dyDescent="0.2">
      <c r="A5630" s="590" t="s">
        <v>710</v>
      </c>
      <c r="B5630" s="540" t="str">
        <f>Ubicación</f>
        <v>DEPARTAMENTOS VARIOS</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1">
        <f ca="1">IFERROR(VLOOKUP(B5632,T_Computo_Presupuesto,2,FALSE),0)</f>
        <v>0</v>
      </c>
      <c r="D5632" s="801"/>
      <c r="E5632" s="801"/>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6" t="s">
        <v>576</v>
      </c>
      <c r="B5652" s="797"/>
      <c r="C5652" s="788" t="s">
        <v>0</v>
      </c>
      <c r="D5652" s="802" t="s">
        <v>1866</v>
      </c>
      <c r="E5652" s="802" t="s">
        <v>1865</v>
      </c>
      <c r="F5652" s="792" t="s">
        <v>1007</v>
      </c>
      <c r="G5652" s="794" t="s">
        <v>26</v>
      </c>
    </row>
    <row r="5653" spans="1:7" ht="19.899999999999999" customHeight="1" x14ac:dyDescent="0.2">
      <c r="A5653" s="560" t="s">
        <v>577</v>
      </c>
      <c r="B5653" s="560" t="s">
        <v>578</v>
      </c>
      <c r="C5653" s="789"/>
      <c r="D5653" s="803"/>
      <c r="E5653" s="791"/>
      <c r="F5653" s="793"/>
      <c r="G5653" s="795"/>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6" t="s">
        <v>576</v>
      </c>
      <c r="B5666" s="797"/>
      <c r="C5666" s="788" t="s">
        <v>0</v>
      </c>
      <c r="D5666" s="790" t="s">
        <v>24</v>
      </c>
      <c r="E5666" s="790" t="s">
        <v>1832</v>
      </c>
      <c r="F5666" s="792" t="s">
        <v>1007</v>
      </c>
      <c r="G5666" s="794" t="s">
        <v>26</v>
      </c>
    </row>
    <row r="5667" spans="1:7" ht="19.899999999999999" customHeight="1" x14ac:dyDescent="0.2">
      <c r="A5667" s="560" t="s">
        <v>577</v>
      </c>
      <c r="B5667" s="560" t="s">
        <v>578</v>
      </c>
      <c r="C5667" s="789"/>
      <c r="D5667" s="791"/>
      <c r="E5667" s="791"/>
      <c r="F5667" s="793"/>
      <c r="G5667" s="795"/>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6" t="s">
        <v>576</v>
      </c>
      <c r="B5677" s="797"/>
      <c r="C5677" s="788" t="s">
        <v>0</v>
      </c>
      <c r="D5677" s="788" t="s">
        <v>1867</v>
      </c>
      <c r="E5677" s="790" t="s">
        <v>24</v>
      </c>
      <c r="F5677" s="792" t="s">
        <v>25</v>
      </c>
      <c r="G5677" s="794" t="s">
        <v>26</v>
      </c>
    </row>
    <row r="5678" spans="1:7" ht="19.899999999999999" customHeight="1" x14ac:dyDescent="0.2">
      <c r="A5678" s="560" t="s">
        <v>577</v>
      </c>
      <c r="B5678" s="560" t="s">
        <v>578</v>
      </c>
      <c r="C5678" s="789"/>
      <c r="D5678" s="789"/>
      <c r="E5678" s="791"/>
      <c r="F5678" s="793"/>
      <c r="G5678" s="795"/>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6" t="s">
        <v>576</v>
      </c>
      <c r="B5692" s="797"/>
      <c r="C5692" s="788" t="s">
        <v>0</v>
      </c>
      <c r="D5692" s="788" t="s">
        <v>1867</v>
      </c>
      <c r="E5692" s="790" t="s">
        <v>24</v>
      </c>
      <c r="F5692" s="792" t="s">
        <v>25</v>
      </c>
      <c r="G5692" s="794" t="s">
        <v>26</v>
      </c>
    </row>
    <row r="5693" spans="1:7" ht="19.899999999999999" customHeight="1" x14ac:dyDescent="0.2">
      <c r="A5693" s="560" t="s">
        <v>577</v>
      </c>
      <c r="B5693" s="560" t="s">
        <v>578</v>
      </c>
      <c r="C5693" s="789"/>
      <c r="D5693" s="789"/>
      <c r="E5693" s="791"/>
      <c r="F5693" s="793"/>
      <c r="G5693" s="795"/>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8" t="s">
        <v>31</v>
      </c>
      <c r="B5701" s="799"/>
      <c r="C5701" s="799"/>
      <c r="D5701" s="799"/>
      <c r="E5701" s="799"/>
      <c r="F5701" s="799"/>
      <c r="G5701" s="800"/>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CONCRETO ASFALTICO EN CALIENTE, PARA CONSERVACION Y MEJORAMIENTO  DE LA RED VIAL PROVINCIAL (13 ETAPA)</v>
      </c>
      <c r="C5704" s="539"/>
      <c r="D5704" s="539"/>
      <c r="E5704" s="539"/>
      <c r="F5704" s="535" t="s">
        <v>32</v>
      </c>
      <c r="G5704" s="589">
        <f>Fecha_Base</f>
        <v>0</v>
      </c>
    </row>
    <row r="5705" spans="1:7" ht="19.899999999999999" customHeight="1" x14ac:dyDescent="0.2">
      <c r="A5705" s="590" t="s">
        <v>710</v>
      </c>
      <c r="B5705" s="540" t="str">
        <f>Ubicación</f>
        <v>DEPARTAMENTOS VARIOS</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1">
        <f ca="1">IFERROR(VLOOKUP(B5707,T_Computo_Presupuesto,2,FALSE),0)</f>
        <v>0</v>
      </c>
      <c r="D5707" s="801"/>
      <c r="E5707" s="801"/>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6" t="s">
        <v>576</v>
      </c>
      <c r="B5727" s="797"/>
      <c r="C5727" s="788" t="s">
        <v>0</v>
      </c>
      <c r="D5727" s="802" t="s">
        <v>1866</v>
      </c>
      <c r="E5727" s="802" t="s">
        <v>1865</v>
      </c>
      <c r="F5727" s="792" t="s">
        <v>1007</v>
      </c>
      <c r="G5727" s="794" t="s">
        <v>26</v>
      </c>
    </row>
    <row r="5728" spans="1:7" ht="19.899999999999999" customHeight="1" x14ac:dyDescent="0.2">
      <c r="A5728" s="560" t="s">
        <v>577</v>
      </c>
      <c r="B5728" s="560" t="s">
        <v>578</v>
      </c>
      <c r="C5728" s="789"/>
      <c r="D5728" s="803"/>
      <c r="E5728" s="791"/>
      <c r="F5728" s="793"/>
      <c r="G5728" s="795"/>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6" t="s">
        <v>576</v>
      </c>
      <c r="B5741" s="797"/>
      <c r="C5741" s="788" t="s">
        <v>0</v>
      </c>
      <c r="D5741" s="790" t="s">
        <v>24</v>
      </c>
      <c r="E5741" s="790" t="s">
        <v>1832</v>
      </c>
      <c r="F5741" s="792" t="s">
        <v>1007</v>
      </c>
      <c r="G5741" s="794" t="s">
        <v>26</v>
      </c>
    </row>
    <row r="5742" spans="1:7" ht="19.899999999999999" customHeight="1" x14ac:dyDescent="0.2">
      <c r="A5742" s="560" t="s">
        <v>577</v>
      </c>
      <c r="B5742" s="560" t="s">
        <v>578</v>
      </c>
      <c r="C5742" s="789"/>
      <c r="D5742" s="791"/>
      <c r="E5742" s="791"/>
      <c r="F5742" s="793"/>
      <c r="G5742" s="795"/>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6" t="s">
        <v>576</v>
      </c>
      <c r="B5752" s="797"/>
      <c r="C5752" s="788" t="s">
        <v>0</v>
      </c>
      <c r="D5752" s="788" t="s">
        <v>1867</v>
      </c>
      <c r="E5752" s="790" t="s">
        <v>24</v>
      </c>
      <c r="F5752" s="792" t="s">
        <v>25</v>
      </c>
      <c r="G5752" s="794" t="s">
        <v>26</v>
      </c>
    </row>
    <row r="5753" spans="1:7" ht="19.899999999999999" customHeight="1" x14ac:dyDescent="0.2">
      <c r="A5753" s="560" t="s">
        <v>577</v>
      </c>
      <c r="B5753" s="560" t="s">
        <v>578</v>
      </c>
      <c r="C5753" s="789"/>
      <c r="D5753" s="789"/>
      <c r="E5753" s="791"/>
      <c r="F5753" s="793"/>
      <c r="G5753" s="795"/>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6" t="s">
        <v>576</v>
      </c>
      <c r="B5767" s="797"/>
      <c r="C5767" s="788" t="s">
        <v>0</v>
      </c>
      <c r="D5767" s="788" t="s">
        <v>1867</v>
      </c>
      <c r="E5767" s="790" t="s">
        <v>24</v>
      </c>
      <c r="F5767" s="792" t="s">
        <v>25</v>
      </c>
      <c r="G5767" s="794" t="s">
        <v>26</v>
      </c>
    </row>
    <row r="5768" spans="1:7" ht="19.899999999999999" customHeight="1" x14ac:dyDescent="0.2">
      <c r="A5768" s="560" t="s">
        <v>577</v>
      </c>
      <c r="B5768" s="560" t="s">
        <v>578</v>
      </c>
      <c r="C5768" s="789"/>
      <c r="D5768" s="789"/>
      <c r="E5768" s="791"/>
      <c r="F5768" s="793"/>
      <c r="G5768" s="795"/>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8" t="s">
        <v>31</v>
      </c>
      <c r="B5776" s="799"/>
      <c r="C5776" s="799"/>
      <c r="D5776" s="799"/>
      <c r="E5776" s="799"/>
      <c r="F5776" s="799"/>
      <c r="G5776" s="800"/>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CONCRETO ASFALTICO EN CALIENTE, PARA CONSERVACION Y MEJORAMIENTO  DE LA RED VIAL PROVINCIAL (13 ETAPA)</v>
      </c>
      <c r="C5779" s="539"/>
      <c r="D5779" s="539"/>
      <c r="E5779" s="539"/>
      <c r="F5779" s="535" t="s">
        <v>32</v>
      </c>
      <c r="G5779" s="589">
        <f>Fecha_Base</f>
        <v>0</v>
      </c>
    </row>
    <row r="5780" spans="1:7" ht="19.899999999999999" customHeight="1" x14ac:dyDescent="0.2">
      <c r="A5780" s="590" t="s">
        <v>710</v>
      </c>
      <c r="B5780" s="540" t="str">
        <f>Ubicación</f>
        <v>DEPARTAMENTOS VARIOS</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1">
        <f ca="1">IFERROR(VLOOKUP(B5782,T_Computo_Presupuesto,2,FALSE),0)</f>
        <v>0</v>
      </c>
      <c r="D5782" s="801"/>
      <c r="E5782" s="801"/>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6" t="s">
        <v>576</v>
      </c>
      <c r="B5802" s="797"/>
      <c r="C5802" s="788" t="s">
        <v>0</v>
      </c>
      <c r="D5802" s="802" t="s">
        <v>1866</v>
      </c>
      <c r="E5802" s="802" t="s">
        <v>1865</v>
      </c>
      <c r="F5802" s="792" t="s">
        <v>1007</v>
      </c>
      <c r="G5802" s="794" t="s">
        <v>26</v>
      </c>
    </row>
    <row r="5803" spans="1:7" ht="19.899999999999999" customHeight="1" x14ac:dyDescent="0.2">
      <c r="A5803" s="560" t="s">
        <v>577</v>
      </c>
      <c r="B5803" s="560" t="s">
        <v>578</v>
      </c>
      <c r="C5803" s="789"/>
      <c r="D5803" s="803"/>
      <c r="E5803" s="791"/>
      <c r="F5803" s="793"/>
      <c r="G5803" s="795"/>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6" t="s">
        <v>576</v>
      </c>
      <c r="B5816" s="797"/>
      <c r="C5816" s="788" t="s">
        <v>0</v>
      </c>
      <c r="D5816" s="790" t="s">
        <v>24</v>
      </c>
      <c r="E5816" s="790" t="s">
        <v>1832</v>
      </c>
      <c r="F5816" s="792" t="s">
        <v>1007</v>
      </c>
      <c r="G5816" s="794" t="s">
        <v>26</v>
      </c>
    </row>
    <row r="5817" spans="1:7" ht="19.899999999999999" customHeight="1" x14ac:dyDescent="0.2">
      <c r="A5817" s="560" t="s">
        <v>577</v>
      </c>
      <c r="B5817" s="560" t="s">
        <v>578</v>
      </c>
      <c r="C5817" s="789"/>
      <c r="D5817" s="791"/>
      <c r="E5817" s="791"/>
      <c r="F5817" s="793"/>
      <c r="G5817" s="795"/>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6" t="s">
        <v>576</v>
      </c>
      <c r="B5827" s="797"/>
      <c r="C5827" s="788" t="s">
        <v>0</v>
      </c>
      <c r="D5827" s="788" t="s">
        <v>1867</v>
      </c>
      <c r="E5827" s="790" t="s">
        <v>24</v>
      </c>
      <c r="F5827" s="792" t="s">
        <v>25</v>
      </c>
      <c r="G5827" s="794" t="s">
        <v>26</v>
      </c>
    </row>
    <row r="5828" spans="1:7" ht="19.899999999999999" customHeight="1" x14ac:dyDescent="0.2">
      <c r="A5828" s="560" t="s">
        <v>577</v>
      </c>
      <c r="B5828" s="560" t="s">
        <v>578</v>
      </c>
      <c r="C5828" s="789"/>
      <c r="D5828" s="789"/>
      <c r="E5828" s="791"/>
      <c r="F5828" s="793"/>
      <c r="G5828" s="795"/>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6" t="s">
        <v>576</v>
      </c>
      <c r="B5842" s="797"/>
      <c r="C5842" s="788" t="s">
        <v>0</v>
      </c>
      <c r="D5842" s="788" t="s">
        <v>1867</v>
      </c>
      <c r="E5842" s="790" t="s">
        <v>24</v>
      </c>
      <c r="F5842" s="792" t="s">
        <v>25</v>
      </c>
      <c r="G5842" s="794" t="s">
        <v>26</v>
      </c>
    </row>
    <row r="5843" spans="1:7" ht="19.899999999999999" customHeight="1" x14ac:dyDescent="0.2">
      <c r="A5843" s="560" t="s">
        <v>577</v>
      </c>
      <c r="B5843" s="560" t="s">
        <v>578</v>
      </c>
      <c r="C5843" s="789"/>
      <c r="D5843" s="789"/>
      <c r="E5843" s="791"/>
      <c r="F5843" s="793"/>
      <c r="G5843" s="795"/>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8" t="s">
        <v>31</v>
      </c>
      <c r="B5851" s="799"/>
      <c r="C5851" s="799"/>
      <c r="D5851" s="799"/>
      <c r="E5851" s="799"/>
      <c r="F5851" s="799"/>
      <c r="G5851" s="800"/>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CONCRETO ASFALTICO EN CALIENTE, PARA CONSERVACION Y MEJORAMIENTO  DE LA RED VIAL PROVINCIAL (13 ETAPA)</v>
      </c>
      <c r="C5854" s="539"/>
      <c r="D5854" s="539"/>
      <c r="E5854" s="539"/>
      <c r="F5854" s="535" t="s">
        <v>32</v>
      </c>
      <c r="G5854" s="589">
        <f>Fecha_Base</f>
        <v>0</v>
      </c>
    </row>
    <row r="5855" spans="1:7" ht="19.899999999999999" customHeight="1" x14ac:dyDescent="0.2">
      <c r="A5855" s="590" t="s">
        <v>710</v>
      </c>
      <c r="B5855" s="540" t="str">
        <f>Ubicación</f>
        <v>DEPARTAMENTOS VARIOS</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1">
        <f ca="1">IFERROR(VLOOKUP(B5857,T_Computo_Presupuesto,2,FALSE),0)</f>
        <v>0</v>
      </c>
      <c r="D5857" s="801"/>
      <c r="E5857" s="801"/>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6" t="s">
        <v>576</v>
      </c>
      <c r="B5877" s="797"/>
      <c r="C5877" s="788" t="s">
        <v>0</v>
      </c>
      <c r="D5877" s="802" t="s">
        <v>1866</v>
      </c>
      <c r="E5877" s="802" t="s">
        <v>1865</v>
      </c>
      <c r="F5877" s="792" t="s">
        <v>1007</v>
      </c>
      <c r="G5877" s="794" t="s">
        <v>26</v>
      </c>
    </row>
    <row r="5878" spans="1:7" ht="19.899999999999999" customHeight="1" x14ac:dyDescent="0.2">
      <c r="A5878" s="560" t="s">
        <v>577</v>
      </c>
      <c r="B5878" s="560" t="s">
        <v>578</v>
      </c>
      <c r="C5878" s="789"/>
      <c r="D5878" s="803"/>
      <c r="E5878" s="791"/>
      <c r="F5878" s="793"/>
      <c r="G5878" s="795"/>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6" t="s">
        <v>576</v>
      </c>
      <c r="B5891" s="797"/>
      <c r="C5891" s="788" t="s">
        <v>0</v>
      </c>
      <c r="D5891" s="790" t="s">
        <v>24</v>
      </c>
      <c r="E5891" s="790" t="s">
        <v>1832</v>
      </c>
      <c r="F5891" s="792" t="s">
        <v>1007</v>
      </c>
      <c r="G5891" s="794" t="s">
        <v>26</v>
      </c>
    </row>
    <row r="5892" spans="1:7" ht="19.899999999999999" customHeight="1" x14ac:dyDescent="0.2">
      <c r="A5892" s="560" t="s">
        <v>577</v>
      </c>
      <c r="B5892" s="560" t="s">
        <v>578</v>
      </c>
      <c r="C5892" s="789"/>
      <c r="D5892" s="791"/>
      <c r="E5892" s="791"/>
      <c r="F5892" s="793"/>
      <c r="G5892" s="795"/>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6" t="s">
        <v>576</v>
      </c>
      <c r="B5902" s="797"/>
      <c r="C5902" s="788" t="s">
        <v>0</v>
      </c>
      <c r="D5902" s="788" t="s">
        <v>1867</v>
      </c>
      <c r="E5902" s="790" t="s">
        <v>24</v>
      </c>
      <c r="F5902" s="792" t="s">
        <v>25</v>
      </c>
      <c r="G5902" s="794" t="s">
        <v>26</v>
      </c>
    </row>
    <row r="5903" spans="1:7" ht="19.899999999999999" customHeight="1" x14ac:dyDescent="0.2">
      <c r="A5903" s="560" t="s">
        <v>577</v>
      </c>
      <c r="B5903" s="560" t="s">
        <v>578</v>
      </c>
      <c r="C5903" s="789"/>
      <c r="D5903" s="789"/>
      <c r="E5903" s="791"/>
      <c r="F5903" s="793"/>
      <c r="G5903" s="795"/>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6" t="s">
        <v>576</v>
      </c>
      <c r="B5917" s="797"/>
      <c r="C5917" s="788" t="s">
        <v>0</v>
      </c>
      <c r="D5917" s="788" t="s">
        <v>1867</v>
      </c>
      <c r="E5917" s="790" t="s">
        <v>24</v>
      </c>
      <c r="F5917" s="792" t="s">
        <v>25</v>
      </c>
      <c r="G5917" s="794" t="s">
        <v>26</v>
      </c>
    </row>
    <row r="5918" spans="1:7" ht="19.899999999999999" customHeight="1" x14ac:dyDescent="0.2">
      <c r="A5918" s="560" t="s">
        <v>577</v>
      </c>
      <c r="B5918" s="560" t="s">
        <v>578</v>
      </c>
      <c r="C5918" s="789"/>
      <c r="D5918" s="789"/>
      <c r="E5918" s="791"/>
      <c r="F5918" s="793"/>
      <c r="G5918" s="795"/>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8" t="s">
        <v>31</v>
      </c>
      <c r="B5926" s="799"/>
      <c r="C5926" s="799"/>
      <c r="D5926" s="799"/>
      <c r="E5926" s="799"/>
      <c r="F5926" s="799"/>
      <c r="G5926" s="800"/>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CONCRETO ASFALTICO EN CALIENTE, PARA CONSERVACION Y MEJORAMIENTO  DE LA RED VIAL PROVINCIAL (13 ETAPA)</v>
      </c>
      <c r="C5929" s="539"/>
      <c r="D5929" s="539"/>
      <c r="E5929" s="539"/>
      <c r="F5929" s="535" t="s">
        <v>32</v>
      </c>
      <c r="G5929" s="589">
        <f>Fecha_Base</f>
        <v>0</v>
      </c>
    </row>
    <row r="5930" spans="1:7" ht="19.899999999999999" customHeight="1" x14ac:dyDescent="0.2">
      <c r="A5930" s="590" t="s">
        <v>710</v>
      </c>
      <c r="B5930" s="540" t="str">
        <f>Ubicación</f>
        <v>DEPARTAMENTOS VARIOS</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1">
        <f ca="1">IFERROR(VLOOKUP(B5932,T_Computo_Presupuesto,2,FALSE),0)</f>
        <v>0</v>
      </c>
      <c r="D5932" s="801"/>
      <c r="E5932" s="801"/>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6" t="s">
        <v>576</v>
      </c>
      <c r="B5952" s="797"/>
      <c r="C5952" s="788" t="s">
        <v>0</v>
      </c>
      <c r="D5952" s="802" t="s">
        <v>1866</v>
      </c>
      <c r="E5952" s="802" t="s">
        <v>1865</v>
      </c>
      <c r="F5952" s="792" t="s">
        <v>1007</v>
      </c>
      <c r="G5952" s="794" t="s">
        <v>26</v>
      </c>
    </row>
    <row r="5953" spans="1:7" ht="19.899999999999999" customHeight="1" x14ac:dyDescent="0.2">
      <c r="A5953" s="560" t="s">
        <v>577</v>
      </c>
      <c r="B5953" s="560" t="s">
        <v>578</v>
      </c>
      <c r="C5953" s="789"/>
      <c r="D5953" s="803"/>
      <c r="E5953" s="791"/>
      <c r="F5953" s="793"/>
      <c r="G5953" s="795"/>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6" t="s">
        <v>576</v>
      </c>
      <c r="B5966" s="797"/>
      <c r="C5966" s="788" t="s">
        <v>0</v>
      </c>
      <c r="D5966" s="790" t="s">
        <v>24</v>
      </c>
      <c r="E5966" s="790" t="s">
        <v>1832</v>
      </c>
      <c r="F5966" s="792" t="s">
        <v>1007</v>
      </c>
      <c r="G5966" s="794" t="s">
        <v>26</v>
      </c>
    </row>
    <row r="5967" spans="1:7" ht="19.899999999999999" customHeight="1" x14ac:dyDescent="0.2">
      <c r="A5967" s="560" t="s">
        <v>577</v>
      </c>
      <c r="B5967" s="560" t="s">
        <v>578</v>
      </c>
      <c r="C5967" s="789"/>
      <c r="D5967" s="791"/>
      <c r="E5967" s="791"/>
      <c r="F5967" s="793"/>
      <c r="G5967" s="795"/>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6" t="s">
        <v>576</v>
      </c>
      <c r="B5977" s="797"/>
      <c r="C5977" s="788" t="s">
        <v>0</v>
      </c>
      <c r="D5977" s="788" t="s">
        <v>1867</v>
      </c>
      <c r="E5977" s="790" t="s">
        <v>24</v>
      </c>
      <c r="F5977" s="792" t="s">
        <v>25</v>
      </c>
      <c r="G5977" s="794" t="s">
        <v>26</v>
      </c>
    </row>
    <row r="5978" spans="1:7" ht="19.899999999999999" customHeight="1" x14ac:dyDescent="0.2">
      <c r="A5978" s="560" t="s">
        <v>577</v>
      </c>
      <c r="B5978" s="560" t="s">
        <v>578</v>
      </c>
      <c r="C5978" s="789"/>
      <c r="D5978" s="789"/>
      <c r="E5978" s="791"/>
      <c r="F5978" s="793"/>
      <c r="G5978" s="795"/>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6" t="s">
        <v>576</v>
      </c>
      <c r="B5992" s="797"/>
      <c r="C5992" s="788" t="s">
        <v>0</v>
      </c>
      <c r="D5992" s="788" t="s">
        <v>1867</v>
      </c>
      <c r="E5992" s="790" t="s">
        <v>24</v>
      </c>
      <c r="F5992" s="792" t="s">
        <v>25</v>
      </c>
      <c r="G5992" s="794" t="s">
        <v>26</v>
      </c>
    </row>
    <row r="5993" spans="1:7" ht="19.899999999999999" customHeight="1" x14ac:dyDescent="0.2">
      <c r="A5993" s="560" t="s">
        <v>577</v>
      </c>
      <c r="B5993" s="560" t="s">
        <v>578</v>
      </c>
      <c r="C5993" s="789"/>
      <c r="D5993" s="789"/>
      <c r="E5993" s="791"/>
      <c r="F5993" s="793"/>
      <c r="G5993" s="795"/>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8" t="s">
        <v>31</v>
      </c>
      <c r="B6001" s="799"/>
      <c r="C6001" s="799"/>
      <c r="D6001" s="799"/>
      <c r="E6001" s="799"/>
      <c r="F6001" s="799"/>
      <c r="G6001" s="800"/>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CONCRETO ASFALTICO EN CALIENTE, PARA CONSERVACION Y MEJORAMIENTO  DE LA RED VIAL PROVINCIAL (13 ETAPA)</v>
      </c>
      <c r="C6004" s="539"/>
      <c r="D6004" s="539"/>
      <c r="E6004" s="539"/>
      <c r="F6004" s="535" t="s">
        <v>32</v>
      </c>
      <c r="G6004" s="589">
        <f>Fecha_Base</f>
        <v>0</v>
      </c>
    </row>
    <row r="6005" spans="1:7" ht="19.899999999999999" customHeight="1" x14ac:dyDescent="0.2">
      <c r="A6005" s="590" t="s">
        <v>710</v>
      </c>
      <c r="B6005" s="540" t="str">
        <f>Ubicación</f>
        <v>DEPARTAMENTOS VARIOS</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1">
        <f ca="1">IFERROR(VLOOKUP(B6007,T_Computo_Presupuesto,2,FALSE),0)</f>
        <v>0</v>
      </c>
      <c r="D6007" s="801"/>
      <c r="E6007" s="801"/>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6" t="s">
        <v>576</v>
      </c>
      <c r="B6027" s="797"/>
      <c r="C6027" s="788" t="s">
        <v>0</v>
      </c>
      <c r="D6027" s="802" t="s">
        <v>1866</v>
      </c>
      <c r="E6027" s="802" t="s">
        <v>1865</v>
      </c>
      <c r="F6027" s="792" t="s">
        <v>1007</v>
      </c>
      <c r="G6027" s="794" t="s">
        <v>26</v>
      </c>
    </row>
    <row r="6028" spans="1:7" ht="19.899999999999999" customHeight="1" x14ac:dyDescent="0.2">
      <c r="A6028" s="560" t="s">
        <v>577</v>
      </c>
      <c r="B6028" s="560" t="s">
        <v>578</v>
      </c>
      <c r="C6028" s="789"/>
      <c r="D6028" s="803"/>
      <c r="E6028" s="791"/>
      <c r="F6028" s="793"/>
      <c r="G6028" s="795"/>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6" t="s">
        <v>576</v>
      </c>
      <c r="B6041" s="797"/>
      <c r="C6041" s="788" t="s">
        <v>0</v>
      </c>
      <c r="D6041" s="790" t="s">
        <v>24</v>
      </c>
      <c r="E6041" s="790" t="s">
        <v>1832</v>
      </c>
      <c r="F6041" s="792" t="s">
        <v>1007</v>
      </c>
      <c r="G6041" s="794" t="s">
        <v>26</v>
      </c>
    </row>
    <row r="6042" spans="1:7" ht="19.899999999999999" customHeight="1" x14ac:dyDescent="0.2">
      <c r="A6042" s="560" t="s">
        <v>577</v>
      </c>
      <c r="B6042" s="560" t="s">
        <v>578</v>
      </c>
      <c r="C6042" s="789"/>
      <c r="D6042" s="791"/>
      <c r="E6042" s="791"/>
      <c r="F6042" s="793"/>
      <c r="G6042" s="795"/>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6" t="s">
        <v>576</v>
      </c>
      <c r="B6052" s="797"/>
      <c r="C6052" s="788" t="s">
        <v>0</v>
      </c>
      <c r="D6052" s="788" t="s">
        <v>1867</v>
      </c>
      <c r="E6052" s="790" t="s">
        <v>24</v>
      </c>
      <c r="F6052" s="792" t="s">
        <v>25</v>
      </c>
      <c r="G6052" s="794" t="s">
        <v>26</v>
      </c>
    </row>
    <row r="6053" spans="1:7" ht="19.899999999999999" customHeight="1" x14ac:dyDescent="0.2">
      <c r="A6053" s="560" t="s">
        <v>577</v>
      </c>
      <c r="B6053" s="560" t="s">
        <v>578</v>
      </c>
      <c r="C6053" s="789"/>
      <c r="D6053" s="789"/>
      <c r="E6053" s="791"/>
      <c r="F6053" s="793"/>
      <c r="G6053" s="795"/>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6" t="s">
        <v>576</v>
      </c>
      <c r="B6067" s="797"/>
      <c r="C6067" s="788" t="s">
        <v>0</v>
      </c>
      <c r="D6067" s="788" t="s">
        <v>1867</v>
      </c>
      <c r="E6067" s="790" t="s">
        <v>24</v>
      </c>
      <c r="F6067" s="792" t="s">
        <v>25</v>
      </c>
      <c r="G6067" s="794" t="s">
        <v>26</v>
      </c>
    </row>
    <row r="6068" spans="1:7" ht="19.899999999999999" customHeight="1" x14ac:dyDescent="0.2">
      <c r="A6068" s="560" t="s">
        <v>577</v>
      </c>
      <c r="B6068" s="560" t="s">
        <v>578</v>
      </c>
      <c r="C6068" s="789"/>
      <c r="D6068" s="789"/>
      <c r="E6068" s="791"/>
      <c r="F6068" s="793"/>
      <c r="G6068" s="795"/>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8" t="s">
        <v>31</v>
      </c>
      <c r="B6076" s="799"/>
      <c r="C6076" s="799"/>
      <c r="D6076" s="799"/>
      <c r="E6076" s="799"/>
      <c r="F6076" s="799"/>
      <c r="G6076" s="800"/>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CONCRETO ASFALTICO EN CALIENTE, PARA CONSERVACION Y MEJORAMIENTO  DE LA RED VIAL PROVINCIAL (13 ETAPA)</v>
      </c>
      <c r="C6079" s="539"/>
      <c r="D6079" s="539"/>
      <c r="E6079" s="539"/>
      <c r="F6079" s="535" t="s">
        <v>32</v>
      </c>
      <c r="G6079" s="589">
        <f>Fecha_Base</f>
        <v>0</v>
      </c>
    </row>
    <row r="6080" spans="1:7" ht="19.899999999999999" customHeight="1" x14ac:dyDescent="0.2">
      <c r="A6080" s="590" t="s">
        <v>710</v>
      </c>
      <c r="B6080" s="540" t="str">
        <f>Ubicación</f>
        <v>DEPARTAMENTOS VARIOS</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1">
        <f ca="1">IFERROR(VLOOKUP(B6082,T_Computo_Presupuesto,2,FALSE),0)</f>
        <v>0</v>
      </c>
      <c r="D6082" s="801"/>
      <c r="E6082" s="801"/>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6" t="s">
        <v>576</v>
      </c>
      <c r="B6102" s="797"/>
      <c r="C6102" s="788" t="s">
        <v>0</v>
      </c>
      <c r="D6102" s="802" t="s">
        <v>1866</v>
      </c>
      <c r="E6102" s="802" t="s">
        <v>1865</v>
      </c>
      <c r="F6102" s="792" t="s">
        <v>1007</v>
      </c>
      <c r="G6102" s="794" t="s">
        <v>26</v>
      </c>
    </row>
    <row r="6103" spans="1:7" ht="19.899999999999999" customHeight="1" x14ac:dyDescent="0.2">
      <c r="A6103" s="560" t="s">
        <v>577</v>
      </c>
      <c r="B6103" s="560" t="s">
        <v>578</v>
      </c>
      <c r="C6103" s="789"/>
      <c r="D6103" s="803"/>
      <c r="E6103" s="791"/>
      <c r="F6103" s="793"/>
      <c r="G6103" s="795"/>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6" t="s">
        <v>576</v>
      </c>
      <c r="B6116" s="797"/>
      <c r="C6116" s="788" t="s">
        <v>0</v>
      </c>
      <c r="D6116" s="790" t="s">
        <v>24</v>
      </c>
      <c r="E6116" s="790" t="s">
        <v>1832</v>
      </c>
      <c r="F6116" s="792" t="s">
        <v>1007</v>
      </c>
      <c r="G6116" s="794" t="s">
        <v>26</v>
      </c>
    </row>
    <row r="6117" spans="1:7" ht="19.899999999999999" customHeight="1" x14ac:dyDescent="0.2">
      <c r="A6117" s="560" t="s">
        <v>577</v>
      </c>
      <c r="B6117" s="560" t="s">
        <v>578</v>
      </c>
      <c r="C6117" s="789"/>
      <c r="D6117" s="791"/>
      <c r="E6117" s="791"/>
      <c r="F6117" s="793"/>
      <c r="G6117" s="795"/>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6" t="s">
        <v>576</v>
      </c>
      <c r="B6127" s="797"/>
      <c r="C6127" s="788" t="s">
        <v>0</v>
      </c>
      <c r="D6127" s="788" t="s">
        <v>1867</v>
      </c>
      <c r="E6127" s="790" t="s">
        <v>24</v>
      </c>
      <c r="F6127" s="792" t="s">
        <v>25</v>
      </c>
      <c r="G6127" s="794" t="s">
        <v>26</v>
      </c>
    </row>
    <row r="6128" spans="1:7" ht="19.899999999999999" customHeight="1" x14ac:dyDescent="0.2">
      <c r="A6128" s="560" t="s">
        <v>577</v>
      </c>
      <c r="B6128" s="560" t="s">
        <v>578</v>
      </c>
      <c r="C6128" s="789"/>
      <c r="D6128" s="789"/>
      <c r="E6128" s="791"/>
      <c r="F6128" s="793"/>
      <c r="G6128" s="795"/>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6" t="s">
        <v>576</v>
      </c>
      <c r="B6142" s="797"/>
      <c r="C6142" s="788" t="s">
        <v>0</v>
      </c>
      <c r="D6142" s="788" t="s">
        <v>1867</v>
      </c>
      <c r="E6142" s="790" t="s">
        <v>24</v>
      </c>
      <c r="F6142" s="792" t="s">
        <v>25</v>
      </c>
      <c r="G6142" s="794" t="s">
        <v>26</v>
      </c>
    </row>
    <row r="6143" spans="1:7" ht="19.899999999999999" customHeight="1" x14ac:dyDescent="0.2">
      <c r="A6143" s="560" t="s">
        <v>577</v>
      </c>
      <c r="B6143" s="560" t="s">
        <v>578</v>
      </c>
      <c r="C6143" s="789"/>
      <c r="D6143" s="789"/>
      <c r="E6143" s="791"/>
      <c r="F6143" s="793"/>
      <c r="G6143" s="795"/>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8" t="s">
        <v>31</v>
      </c>
      <c r="B6151" s="799"/>
      <c r="C6151" s="799"/>
      <c r="D6151" s="799"/>
      <c r="E6151" s="799"/>
      <c r="F6151" s="799"/>
      <c r="G6151" s="800"/>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CONCRETO ASFALTICO EN CALIENTE, PARA CONSERVACION Y MEJORAMIENTO  DE LA RED VIAL PROVINCIAL (13 ETAPA)</v>
      </c>
      <c r="C6154" s="539"/>
      <c r="D6154" s="539"/>
      <c r="E6154" s="539"/>
      <c r="F6154" s="535" t="s">
        <v>32</v>
      </c>
      <c r="G6154" s="589">
        <f>Fecha_Base</f>
        <v>0</v>
      </c>
    </row>
    <row r="6155" spans="1:7" ht="19.899999999999999" customHeight="1" x14ac:dyDescent="0.2">
      <c r="A6155" s="590" t="s">
        <v>710</v>
      </c>
      <c r="B6155" s="540" t="str">
        <f>Ubicación</f>
        <v>DEPARTAMENTOS VARIOS</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1">
        <f ca="1">IFERROR(VLOOKUP(B6157,T_Computo_Presupuesto,2,FALSE),0)</f>
        <v>0</v>
      </c>
      <c r="D6157" s="801"/>
      <c r="E6157" s="801"/>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6" t="s">
        <v>576</v>
      </c>
      <c r="B6177" s="797"/>
      <c r="C6177" s="788" t="s">
        <v>0</v>
      </c>
      <c r="D6177" s="802" t="s">
        <v>1866</v>
      </c>
      <c r="E6177" s="802" t="s">
        <v>1865</v>
      </c>
      <c r="F6177" s="792" t="s">
        <v>1007</v>
      </c>
      <c r="G6177" s="794" t="s">
        <v>26</v>
      </c>
    </row>
    <row r="6178" spans="1:7" ht="19.899999999999999" customHeight="1" x14ac:dyDescent="0.2">
      <c r="A6178" s="560" t="s">
        <v>577</v>
      </c>
      <c r="B6178" s="560" t="s">
        <v>578</v>
      </c>
      <c r="C6178" s="789"/>
      <c r="D6178" s="803"/>
      <c r="E6178" s="791"/>
      <c r="F6178" s="793"/>
      <c r="G6178" s="795"/>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6" t="s">
        <v>576</v>
      </c>
      <c r="B6191" s="797"/>
      <c r="C6191" s="788" t="s">
        <v>0</v>
      </c>
      <c r="D6191" s="790" t="s">
        <v>24</v>
      </c>
      <c r="E6191" s="790" t="s">
        <v>1832</v>
      </c>
      <c r="F6191" s="792" t="s">
        <v>1007</v>
      </c>
      <c r="G6191" s="794" t="s">
        <v>26</v>
      </c>
    </row>
    <row r="6192" spans="1:7" ht="19.899999999999999" customHeight="1" x14ac:dyDescent="0.2">
      <c r="A6192" s="560" t="s">
        <v>577</v>
      </c>
      <c r="B6192" s="560" t="s">
        <v>578</v>
      </c>
      <c r="C6192" s="789"/>
      <c r="D6192" s="791"/>
      <c r="E6192" s="791"/>
      <c r="F6192" s="793"/>
      <c r="G6192" s="795"/>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6" t="s">
        <v>576</v>
      </c>
      <c r="B6202" s="797"/>
      <c r="C6202" s="788" t="s">
        <v>0</v>
      </c>
      <c r="D6202" s="788" t="s">
        <v>1867</v>
      </c>
      <c r="E6202" s="790" t="s">
        <v>24</v>
      </c>
      <c r="F6202" s="792" t="s">
        <v>25</v>
      </c>
      <c r="G6202" s="794" t="s">
        <v>26</v>
      </c>
    </row>
    <row r="6203" spans="1:7" ht="19.899999999999999" customHeight="1" x14ac:dyDescent="0.2">
      <c r="A6203" s="560" t="s">
        <v>577</v>
      </c>
      <c r="B6203" s="560" t="s">
        <v>578</v>
      </c>
      <c r="C6203" s="789"/>
      <c r="D6203" s="789"/>
      <c r="E6203" s="791"/>
      <c r="F6203" s="793"/>
      <c r="G6203" s="795"/>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6" t="s">
        <v>576</v>
      </c>
      <c r="B6217" s="797"/>
      <c r="C6217" s="788" t="s">
        <v>0</v>
      </c>
      <c r="D6217" s="788" t="s">
        <v>1867</v>
      </c>
      <c r="E6217" s="790" t="s">
        <v>24</v>
      </c>
      <c r="F6217" s="792" t="s">
        <v>25</v>
      </c>
      <c r="G6217" s="794" t="s">
        <v>26</v>
      </c>
    </row>
    <row r="6218" spans="1:7" ht="19.899999999999999" customHeight="1" x14ac:dyDescent="0.2">
      <c r="A6218" s="560" t="s">
        <v>577</v>
      </c>
      <c r="B6218" s="560" t="s">
        <v>578</v>
      </c>
      <c r="C6218" s="789"/>
      <c r="D6218" s="789"/>
      <c r="E6218" s="791"/>
      <c r="F6218" s="793"/>
      <c r="G6218" s="795"/>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8" t="s">
        <v>31</v>
      </c>
      <c r="B6226" s="799"/>
      <c r="C6226" s="799"/>
      <c r="D6226" s="799"/>
      <c r="E6226" s="799"/>
      <c r="F6226" s="799"/>
      <c r="G6226" s="800"/>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CONCRETO ASFALTICO EN CALIENTE, PARA CONSERVACION Y MEJORAMIENTO  DE LA RED VIAL PROVINCIAL (13 ETAPA)</v>
      </c>
      <c r="C6229" s="539"/>
      <c r="D6229" s="539"/>
      <c r="E6229" s="539"/>
      <c r="F6229" s="535" t="s">
        <v>32</v>
      </c>
      <c r="G6229" s="589">
        <f>Fecha_Base</f>
        <v>0</v>
      </c>
    </row>
    <row r="6230" spans="1:7" ht="19.899999999999999" customHeight="1" x14ac:dyDescent="0.2">
      <c r="A6230" s="590" t="s">
        <v>710</v>
      </c>
      <c r="B6230" s="540" t="str">
        <f>Ubicación</f>
        <v>DEPARTAMENTOS VARIOS</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1">
        <f ca="1">IFERROR(VLOOKUP(B6232,T_Computo_Presupuesto,2,FALSE),0)</f>
        <v>0</v>
      </c>
      <c r="D6232" s="801"/>
      <c r="E6232" s="801"/>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6" t="s">
        <v>576</v>
      </c>
      <c r="B6252" s="797"/>
      <c r="C6252" s="788" t="s">
        <v>0</v>
      </c>
      <c r="D6252" s="802" t="s">
        <v>1866</v>
      </c>
      <c r="E6252" s="802" t="s">
        <v>1865</v>
      </c>
      <c r="F6252" s="792" t="s">
        <v>1007</v>
      </c>
      <c r="G6252" s="794" t="s">
        <v>26</v>
      </c>
    </row>
    <row r="6253" spans="1:7" ht="19.899999999999999" customHeight="1" x14ac:dyDescent="0.2">
      <c r="A6253" s="560" t="s">
        <v>577</v>
      </c>
      <c r="B6253" s="560" t="s">
        <v>578</v>
      </c>
      <c r="C6253" s="789"/>
      <c r="D6253" s="803"/>
      <c r="E6253" s="791"/>
      <c r="F6253" s="793"/>
      <c r="G6253" s="795"/>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6" t="s">
        <v>576</v>
      </c>
      <c r="B6266" s="797"/>
      <c r="C6266" s="788" t="s">
        <v>0</v>
      </c>
      <c r="D6266" s="790" t="s">
        <v>24</v>
      </c>
      <c r="E6266" s="790" t="s">
        <v>1832</v>
      </c>
      <c r="F6266" s="792" t="s">
        <v>1007</v>
      </c>
      <c r="G6266" s="794" t="s">
        <v>26</v>
      </c>
    </row>
    <row r="6267" spans="1:7" ht="19.899999999999999" customHeight="1" x14ac:dyDescent="0.2">
      <c r="A6267" s="560" t="s">
        <v>577</v>
      </c>
      <c r="B6267" s="560" t="s">
        <v>578</v>
      </c>
      <c r="C6267" s="789"/>
      <c r="D6267" s="791"/>
      <c r="E6267" s="791"/>
      <c r="F6267" s="793"/>
      <c r="G6267" s="795"/>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6" t="s">
        <v>576</v>
      </c>
      <c r="B6277" s="797"/>
      <c r="C6277" s="788" t="s">
        <v>0</v>
      </c>
      <c r="D6277" s="788" t="s">
        <v>1867</v>
      </c>
      <c r="E6277" s="790" t="s">
        <v>24</v>
      </c>
      <c r="F6277" s="792" t="s">
        <v>25</v>
      </c>
      <c r="G6277" s="794" t="s">
        <v>26</v>
      </c>
    </row>
    <row r="6278" spans="1:7" ht="19.899999999999999" customHeight="1" x14ac:dyDescent="0.2">
      <c r="A6278" s="560" t="s">
        <v>577</v>
      </c>
      <c r="B6278" s="560" t="s">
        <v>578</v>
      </c>
      <c r="C6278" s="789"/>
      <c r="D6278" s="789"/>
      <c r="E6278" s="791"/>
      <c r="F6278" s="793"/>
      <c r="G6278" s="795"/>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6" t="s">
        <v>576</v>
      </c>
      <c r="B6292" s="797"/>
      <c r="C6292" s="788" t="s">
        <v>0</v>
      </c>
      <c r="D6292" s="788" t="s">
        <v>1867</v>
      </c>
      <c r="E6292" s="790" t="s">
        <v>24</v>
      </c>
      <c r="F6292" s="792" t="s">
        <v>25</v>
      </c>
      <c r="G6292" s="794" t="s">
        <v>26</v>
      </c>
    </row>
    <row r="6293" spans="1:7" ht="19.899999999999999" customHeight="1" x14ac:dyDescent="0.2">
      <c r="A6293" s="560" t="s">
        <v>577</v>
      </c>
      <c r="B6293" s="560" t="s">
        <v>578</v>
      </c>
      <c r="C6293" s="789"/>
      <c r="D6293" s="789"/>
      <c r="E6293" s="791"/>
      <c r="F6293" s="793"/>
      <c r="G6293" s="795"/>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8" t="s">
        <v>31</v>
      </c>
      <c r="B6301" s="799"/>
      <c r="C6301" s="799"/>
      <c r="D6301" s="799"/>
      <c r="E6301" s="799"/>
      <c r="F6301" s="799"/>
      <c r="G6301" s="800"/>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CONCRETO ASFALTICO EN CALIENTE, PARA CONSERVACION Y MEJORAMIENTO  DE LA RED VIAL PROVINCIAL (13 ETAPA)</v>
      </c>
      <c r="C6304" s="539"/>
      <c r="D6304" s="539"/>
      <c r="E6304" s="539"/>
      <c r="F6304" s="535" t="s">
        <v>32</v>
      </c>
      <c r="G6304" s="589">
        <f>Fecha_Base</f>
        <v>0</v>
      </c>
    </row>
    <row r="6305" spans="1:7" ht="19.899999999999999" customHeight="1" x14ac:dyDescent="0.2">
      <c r="A6305" s="590" t="s">
        <v>710</v>
      </c>
      <c r="B6305" s="540" t="str">
        <f>Ubicación</f>
        <v>DEPARTAMENTOS VARIOS</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1">
        <f ca="1">IFERROR(VLOOKUP(B6307,T_Computo_Presupuesto,2,FALSE),0)</f>
        <v>0</v>
      </c>
      <c r="D6307" s="801"/>
      <c r="E6307" s="801"/>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6" t="s">
        <v>576</v>
      </c>
      <c r="B6327" s="797"/>
      <c r="C6327" s="788" t="s">
        <v>0</v>
      </c>
      <c r="D6327" s="802" t="s">
        <v>1866</v>
      </c>
      <c r="E6327" s="802" t="s">
        <v>1865</v>
      </c>
      <c r="F6327" s="792" t="s">
        <v>1007</v>
      </c>
      <c r="G6327" s="794" t="s">
        <v>26</v>
      </c>
    </row>
    <row r="6328" spans="1:7" ht="19.899999999999999" customHeight="1" x14ac:dyDescent="0.2">
      <c r="A6328" s="560" t="s">
        <v>577</v>
      </c>
      <c r="B6328" s="560" t="s">
        <v>578</v>
      </c>
      <c r="C6328" s="789"/>
      <c r="D6328" s="803"/>
      <c r="E6328" s="791"/>
      <c r="F6328" s="793"/>
      <c r="G6328" s="795"/>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6" t="s">
        <v>576</v>
      </c>
      <c r="B6341" s="797"/>
      <c r="C6341" s="788" t="s">
        <v>0</v>
      </c>
      <c r="D6341" s="790" t="s">
        <v>24</v>
      </c>
      <c r="E6341" s="790" t="s">
        <v>1832</v>
      </c>
      <c r="F6341" s="792" t="s">
        <v>1007</v>
      </c>
      <c r="G6341" s="794" t="s">
        <v>26</v>
      </c>
    </row>
    <row r="6342" spans="1:7" ht="19.899999999999999" customHeight="1" x14ac:dyDescent="0.2">
      <c r="A6342" s="560" t="s">
        <v>577</v>
      </c>
      <c r="B6342" s="560" t="s">
        <v>578</v>
      </c>
      <c r="C6342" s="789"/>
      <c r="D6342" s="791"/>
      <c r="E6342" s="791"/>
      <c r="F6342" s="793"/>
      <c r="G6342" s="795"/>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6" t="s">
        <v>576</v>
      </c>
      <c r="B6352" s="797"/>
      <c r="C6352" s="788" t="s">
        <v>0</v>
      </c>
      <c r="D6352" s="788" t="s">
        <v>1867</v>
      </c>
      <c r="E6352" s="790" t="s">
        <v>24</v>
      </c>
      <c r="F6352" s="792" t="s">
        <v>25</v>
      </c>
      <c r="G6352" s="794" t="s">
        <v>26</v>
      </c>
    </row>
    <row r="6353" spans="1:7" ht="19.899999999999999" customHeight="1" x14ac:dyDescent="0.2">
      <c r="A6353" s="560" t="s">
        <v>577</v>
      </c>
      <c r="B6353" s="560" t="s">
        <v>578</v>
      </c>
      <c r="C6353" s="789"/>
      <c r="D6353" s="789"/>
      <c r="E6353" s="791"/>
      <c r="F6353" s="793"/>
      <c r="G6353" s="795"/>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6" t="s">
        <v>576</v>
      </c>
      <c r="B6367" s="797"/>
      <c r="C6367" s="788" t="s">
        <v>0</v>
      </c>
      <c r="D6367" s="788" t="s">
        <v>1867</v>
      </c>
      <c r="E6367" s="790" t="s">
        <v>24</v>
      </c>
      <c r="F6367" s="792" t="s">
        <v>25</v>
      </c>
      <c r="G6367" s="794" t="s">
        <v>26</v>
      </c>
    </row>
    <row r="6368" spans="1:7" ht="19.899999999999999" customHeight="1" x14ac:dyDescent="0.2">
      <c r="A6368" s="560" t="s">
        <v>577</v>
      </c>
      <c r="B6368" s="560" t="s">
        <v>578</v>
      </c>
      <c r="C6368" s="789"/>
      <c r="D6368" s="789"/>
      <c r="E6368" s="791"/>
      <c r="F6368" s="793"/>
      <c r="G6368" s="795"/>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8" t="s">
        <v>31</v>
      </c>
      <c r="B6376" s="799"/>
      <c r="C6376" s="799"/>
      <c r="D6376" s="799"/>
      <c r="E6376" s="799"/>
      <c r="F6376" s="799"/>
      <c r="G6376" s="800"/>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CONCRETO ASFALTICO EN CALIENTE, PARA CONSERVACION Y MEJORAMIENTO  DE LA RED VIAL PROVINCIAL (13 ETAPA)</v>
      </c>
      <c r="C6379" s="539"/>
      <c r="D6379" s="539"/>
      <c r="E6379" s="539"/>
      <c r="F6379" s="535" t="s">
        <v>32</v>
      </c>
      <c r="G6379" s="589">
        <f>Fecha_Base</f>
        <v>0</v>
      </c>
    </row>
    <row r="6380" spans="1:7" ht="19.899999999999999" customHeight="1" x14ac:dyDescent="0.2">
      <c r="A6380" s="590" t="s">
        <v>710</v>
      </c>
      <c r="B6380" s="540" t="str">
        <f>Ubicación</f>
        <v>DEPARTAMENTOS VARIOS</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1">
        <f ca="1">IFERROR(VLOOKUP(B6382,T_Computo_Presupuesto,2,FALSE),0)</f>
        <v>0</v>
      </c>
      <c r="D6382" s="801"/>
      <c r="E6382" s="801"/>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6" t="s">
        <v>576</v>
      </c>
      <c r="B6402" s="797"/>
      <c r="C6402" s="788" t="s">
        <v>0</v>
      </c>
      <c r="D6402" s="802" t="s">
        <v>1866</v>
      </c>
      <c r="E6402" s="802" t="s">
        <v>1865</v>
      </c>
      <c r="F6402" s="792" t="s">
        <v>1007</v>
      </c>
      <c r="G6402" s="794" t="s">
        <v>26</v>
      </c>
    </row>
    <row r="6403" spans="1:7" ht="19.899999999999999" customHeight="1" x14ac:dyDescent="0.2">
      <c r="A6403" s="560" t="s">
        <v>577</v>
      </c>
      <c r="B6403" s="560" t="s">
        <v>578</v>
      </c>
      <c r="C6403" s="789"/>
      <c r="D6403" s="803"/>
      <c r="E6403" s="791"/>
      <c r="F6403" s="793"/>
      <c r="G6403" s="795"/>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6" t="s">
        <v>576</v>
      </c>
      <c r="B6416" s="797"/>
      <c r="C6416" s="788" t="s">
        <v>0</v>
      </c>
      <c r="D6416" s="790" t="s">
        <v>24</v>
      </c>
      <c r="E6416" s="790" t="s">
        <v>1832</v>
      </c>
      <c r="F6416" s="792" t="s">
        <v>1007</v>
      </c>
      <c r="G6416" s="794" t="s">
        <v>26</v>
      </c>
    </row>
    <row r="6417" spans="1:7" ht="19.899999999999999" customHeight="1" x14ac:dyDescent="0.2">
      <c r="A6417" s="560" t="s">
        <v>577</v>
      </c>
      <c r="B6417" s="560" t="s">
        <v>578</v>
      </c>
      <c r="C6417" s="789"/>
      <c r="D6417" s="791"/>
      <c r="E6417" s="791"/>
      <c r="F6417" s="793"/>
      <c r="G6417" s="795"/>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6" t="s">
        <v>576</v>
      </c>
      <c r="B6427" s="797"/>
      <c r="C6427" s="788" t="s">
        <v>0</v>
      </c>
      <c r="D6427" s="788" t="s">
        <v>1867</v>
      </c>
      <c r="E6427" s="790" t="s">
        <v>24</v>
      </c>
      <c r="F6427" s="792" t="s">
        <v>25</v>
      </c>
      <c r="G6427" s="794" t="s">
        <v>26</v>
      </c>
    </row>
    <row r="6428" spans="1:7" ht="19.899999999999999" customHeight="1" x14ac:dyDescent="0.2">
      <c r="A6428" s="560" t="s">
        <v>577</v>
      </c>
      <c r="B6428" s="560" t="s">
        <v>578</v>
      </c>
      <c r="C6428" s="789"/>
      <c r="D6428" s="789"/>
      <c r="E6428" s="791"/>
      <c r="F6428" s="793"/>
      <c r="G6428" s="795"/>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6" t="s">
        <v>576</v>
      </c>
      <c r="B6442" s="797"/>
      <c r="C6442" s="788" t="s">
        <v>0</v>
      </c>
      <c r="D6442" s="788" t="s">
        <v>1867</v>
      </c>
      <c r="E6442" s="790" t="s">
        <v>24</v>
      </c>
      <c r="F6442" s="792" t="s">
        <v>25</v>
      </c>
      <c r="G6442" s="794" t="s">
        <v>26</v>
      </c>
    </row>
    <row r="6443" spans="1:7" ht="19.899999999999999" customHeight="1" x14ac:dyDescent="0.2">
      <c r="A6443" s="560" t="s">
        <v>577</v>
      </c>
      <c r="B6443" s="560" t="s">
        <v>578</v>
      </c>
      <c r="C6443" s="789"/>
      <c r="D6443" s="789"/>
      <c r="E6443" s="791"/>
      <c r="F6443" s="793"/>
      <c r="G6443" s="795"/>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8" t="s">
        <v>31</v>
      </c>
      <c r="B6451" s="799"/>
      <c r="C6451" s="799"/>
      <c r="D6451" s="799"/>
      <c r="E6451" s="799"/>
      <c r="F6451" s="799"/>
      <c r="G6451" s="800"/>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CONCRETO ASFALTICO EN CALIENTE, PARA CONSERVACION Y MEJORAMIENTO  DE LA RED VIAL PROVINCIAL (13 ETAPA)</v>
      </c>
      <c r="C6454" s="539"/>
      <c r="D6454" s="539"/>
      <c r="E6454" s="539"/>
      <c r="F6454" s="535" t="s">
        <v>32</v>
      </c>
      <c r="G6454" s="589">
        <f>Fecha_Base</f>
        <v>0</v>
      </c>
    </row>
    <row r="6455" spans="1:7" ht="19.899999999999999" customHeight="1" x14ac:dyDescent="0.2">
      <c r="A6455" s="590" t="s">
        <v>710</v>
      </c>
      <c r="B6455" s="540" t="str">
        <f>Ubicación</f>
        <v>DEPARTAMENTOS VARIOS</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1">
        <f ca="1">IFERROR(VLOOKUP(B6457,T_Computo_Presupuesto,2,FALSE),0)</f>
        <v>0</v>
      </c>
      <c r="D6457" s="801"/>
      <c r="E6457" s="801"/>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6" t="s">
        <v>576</v>
      </c>
      <c r="B6477" s="797"/>
      <c r="C6477" s="788" t="s">
        <v>0</v>
      </c>
      <c r="D6477" s="802" t="s">
        <v>1866</v>
      </c>
      <c r="E6477" s="802" t="s">
        <v>1865</v>
      </c>
      <c r="F6477" s="792" t="s">
        <v>1007</v>
      </c>
      <c r="G6477" s="794" t="s">
        <v>26</v>
      </c>
    </row>
    <row r="6478" spans="1:7" ht="19.899999999999999" customHeight="1" x14ac:dyDescent="0.2">
      <c r="A6478" s="560" t="s">
        <v>577</v>
      </c>
      <c r="B6478" s="560" t="s">
        <v>578</v>
      </c>
      <c r="C6478" s="789"/>
      <c r="D6478" s="803"/>
      <c r="E6478" s="791"/>
      <c r="F6478" s="793"/>
      <c r="G6478" s="795"/>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6" t="s">
        <v>576</v>
      </c>
      <c r="B6491" s="797"/>
      <c r="C6491" s="788" t="s">
        <v>0</v>
      </c>
      <c r="D6491" s="790" t="s">
        <v>24</v>
      </c>
      <c r="E6491" s="790" t="s">
        <v>1832</v>
      </c>
      <c r="F6491" s="792" t="s">
        <v>1007</v>
      </c>
      <c r="G6491" s="794" t="s">
        <v>26</v>
      </c>
    </row>
    <row r="6492" spans="1:7" ht="19.899999999999999" customHeight="1" x14ac:dyDescent="0.2">
      <c r="A6492" s="560" t="s">
        <v>577</v>
      </c>
      <c r="B6492" s="560" t="s">
        <v>578</v>
      </c>
      <c r="C6492" s="789"/>
      <c r="D6492" s="791"/>
      <c r="E6492" s="791"/>
      <c r="F6492" s="793"/>
      <c r="G6492" s="795"/>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6" t="s">
        <v>576</v>
      </c>
      <c r="B6502" s="797"/>
      <c r="C6502" s="788" t="s">
        <v>0</v>
      </c>
      <c r="D6502" s="788" t="s">
        <v>1867</v>
      </c>
      <c r="E6502" s="790" t="s">
        <v>24</v>
      </c>
      <c r="F6502" s="792" t="s">
        <v>25</v>
      </c>
      <c r="G6502" s="794" t="s">
        <v>26</v>
      </c>
    </row>
    <row r="6503" spans="1:7" ht="19.899999999999999" customHeight="1" x14ac:dyDescent="0.2">
      <c r="A6503" s="560" t="s">
        <v>577</v>
      </c>
      <c r="B6503" s="560" t="s">
        <v>578</v>
      </c>
      <c r="C6503" s="789"/>
      <c r="D6503" s="789"/>
      <c r="E6503" s="791"/>
      <c r="F6503" s="793"/>
      <c r="G6503" s="795"/>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6" t="s">
        <v>576</v>
      </c>
      <c r="B6517" s="797"/>
      <c r="C6517" s="788" t="s">
        <v>0</v>
      </c>
      <c r="D6517" s="788" t="s">
        <v>1867</v>
      </c>
      <c r="E6517" s="790" t="s">
        <v>24</v>
      </c>
      <c r="F6517" s="792" t="s">
        <v>25</v>
      </c>
      <c r="G6517" s="794" t="s">
        <v>26</v>
      </c>
    </row>
    <row r="6518" spans="1:7" ht="19.899999999999999" customHeight="1" x14ac:dyDescent="0.2">
      <c r="A6518" s="560" t="s">
        <v>577</v>
      </c>
      <c r="B6518" s="560" t="s">
        <v>578</v>
      </c>
      <c r="C6518" s="789"/>
      <c r="D6518" s="789"/>
      <c r="E6518" s="791"/>
      <c r="F6518" s="793"/>
      <c r="G6518" s="795"/>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8" t="s">
        <v>31</v>
      </c>
      <c r="B6526" s="799"/>
      <c r="C6526" s="799"/>
      <c r="D6526" s="799"/>
      <c r="E6526" s="799"/>
      <c r="F6526" s="799"/>
      <c r="G6526" s="800"/>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CONCRETO ASFALTICO EN CALIENTE, PARA CONSERVACION Y MEJORAMIENTO  DE LA RED VIAL PROVINCIAL (13 ETAPA)</v>
      </c>
      <c r="C6529" s="539"/>
      <c r="D6529" s="539"/>
      <c r="E6529" s="539"/>
      <c r="F6529" s="535" t="s">
        <v>32</v>
      </c>
      <c r="G6529" s="589">
        <f>Fecha_Base</f>
        <v>0</v>
      </c>
    </row>
    <row r="6530" spans="1:7" ht="19.899999999999999" customHeight="1" x14ac:dyDescent="0.2">
      <c r="A6530" s="590" t="s">
        <v>710</v>
      </c>
      <c r="B6530" s="540" t="str">
        <f>Ubicación</f>
        <v>DEPARTAMENTOS VARIOS</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1">
        <f ca="1">IFERROR(VLOOKUP(B6532,T_Computo_Presupuesto,2,FALSE),0)</f>
        <v>0</v>
      </c>
      <c r="D6532" s="801"/>
      <c r="E6532" s="801"/>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6" t="s">
        <v>576</v>
      </c>
      <c r="B6552" s="797"/>
      <c r="C6552" s="788" t="s">
        <v>0</v>
      </c>
      <c r="D6552" s="802" t="s">
        <v>1866</v>
      </c>
      <c r="E6552" s="802" t="s">
        <v>1865</v>
      </c>
      <c r="F6552" s="792" t="s">
        <v>1007</v>
      </c>
      <c r="G6552" s="794" t="s">
        <v>26</v>
      </c>
    </row>
    <row r="6553" spans="1:7" ht="19.899999999999999" customHeight="1" x14ac:dyDescent="0.2">
      <c r="A6553" s="560" t="s">
        <v>577</v>
      </c>
      <c r="B6553" s="560" t="s">
        <v>578</v>
      </c>
      <c r="C6553" s="789"/>
      <c r="D6553" s="803"/>
      <c r="E6553" s="791"/>
      <c r="F6553" s="793"/>
      <c r="G6553" s="795"/>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6" t="s">
        <v>576</v>
      </c>
      <c r="B6566" s="797"/>
      <c r="C6566" s="788" t="s">
        <v>0</v>
      </c>
      <c r="D6566" s="790" t="s">
        <v>24</v>
      </c>
      <c r="E6566" s="790" t="s">
        <v>1832</v>
      </c>
      <c r="F6566" s="792" t="s">
        <v>1007</v>
      </c>
      <c r="G6566" s="794" t="s">
        <v>26</v>
      </c>
    </row>
    <row r="6567" spans="1:7" ht="19.899999999999999" customHeight="1" x14ac:dyDescent="0.2">
      <c r="A6567" s="560" t="s">
        <v>577</v>
      </c>
      <c r="B6567" s="560" t="s">
        <v>578</v>
      </c>
      <c r="C6567" s="789"/>
      <c r="D6567" s="791"/>
      <c r="E6567" s="791"/>
      <c r="F6567" s="793"/>
      <c r="G6567" s="795"/>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6" t="s">
        <v>576</v>
      </c>
      <c r="B6577" s="797"/>
      <c r="C6577" s="788" t="s">
        <v>0</v>
      </c>
      <c r="D6577" s="788" t="s">
        <v>1867</v>
      </c>
      <c r="E6577" s="790" t="s">
        <v>24</v>
      </c>
      <c r="F6577" s="792" t="s">
        <v>25</v>
      </c>
      <c r="G6577" s="794" t="s">
        <v>26</v>
      </c>
    </row>
    <row r="6578" spans="1:7" ht="19.899999999999999" customHeight="1" x14ac:dyDescent="0.2">
      <c r="A6578" s="560" t="s">
        <v>577</v>
      </c>
      <c r="B6578" s="560" t="s">
        <v>578</v>
      </c>
      <c r="C6578" s="789"/>
      <c r="D6578" s="789"/>
      <c r="E6578" s="791"/>
      <c r="F6578" s="793"/>
      <c r="G6578" s="795"/>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6" t="s">
        <v>576</v>
      </c>
      <c r="B6592" s="797"/>
      <c r="C6592" s="788" t="s">
        <v>0</v>
      </c>
      <c r="D6592" s="788" t="s">
        <v>1867</v>
      </c>
      <c r="E6592" s="790" t="s">
        <v>24</v>
      </c>
      <c r="F6592" s="792" t="s">
        <v>25</v>
      </c>
      <c r="G6592" s="794" t="s">
        <v>26</v>
      </c>
    </row>
    <row r="6593" spans="1:7" ht="19.899999999999999" customHeight="1" x14ac:dyDescent="0.2">
      <c r="A6593" s="560" t="s">
        <v>577</v>
      </c>
      <c r="B6593" s="560" t="s">
        <v>578</v>
      </c>
      <c r="C6593" s="789"/>
      <c r="D6593" s="789"/>
      <c r="E6593" s="791"/>
      <c r="F6593" s="793"/>
      <c r="G6593" s="795"/>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8" t="s">
        <v>31</v>
      </c>
      <c r="B6601" s="799"/>
      <c r="C6601" s="799"/>
      <c r="D6601" s="799"/>
      <c r="E6601" s="799"/>
      <c r="F6601" s="799"/>
      <c r="G6601" s="800"/>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CONCRETO ASFALTICO EN CALIENTE, PARA CONSERVACION Y MEJORAMIENTO  DE LA RED VIAL PROVINCIAL (13 ETAPA)</v>
      </c>
      <c r="C6604" s="539"/>
      <c r="D6604" s="539"/>
      <c r="E6604" s="539"/>
      <c r="F6604" s="535" t="s">
        <v>32</v>
      </c>
      <c r="G6604" s="589">
        <f>Fecha_Base</f>
        <v>0</v>
      </c>
    </row>
    <row r="6605" spans="1:7" ht="19.899999999999999" customHeight="1" x14ac:dyDescent="0.2">
      <c r="A6605" s="590" t="s">
        <v>710</v>
      </c>
      <c r="B6605" s="540" t="str">
        <f>Ubicación</f>
        <v>DEPARTAMENTOS VARIOS</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1">
        <f ca="1">IFERROR(VLOOKUP(B6607,T_Computo_Presupuesto,2,FALSE),0)</f>
        <v>0</v>
      </c>
      <c r="D6607" s="801"/>
      <c r="E6607" s="801"/>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6" t="s">
        <v>576</v>
      </c>
      <c r="B6627" s="797"/>
      <c r="C6627" s="788" t="s">
        <v>0</v>
      </c>
      <c r="D6627" s="802" t="s">
        <v>1866</v>
      </c>
      <c r="E6627" s="802" t="s">
        <v>1865</v>
      </c>
      <c r="F6627" s="792" t="s">
        <v>1007</v>
      </c>
      <c r="G6627" s="794" t="s">
        <v>26</v>
      </c>
    </row>
    <row r="6628" spans="1:7" ht="19.899999999999999" customHeight="1" x14ac:dyDescent="0.2">
      <c r="A6628" s="560" t="s">
        <v>577</v>
      </c>
      <c r="B6628" s="560" t="s">
        <v>578</v>
      </c>
      <c r="C6628" s="789"/>
      <c r="D6628" s="803"/>
      <c r="E6628" s="791"/>
      <c r="F6628" s="793"/>
      <c r="G6628" s="795"/>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6" t="s">
        <v>576</v>
      </c>
      <c r="B6641" s="797"/>
      <c r="C6641" s="788" t="s">
        <v>0</v>
      </c>
      <c r="D6641" s="790" t="s">
        <v>24</v>
      </c>
      <c r="E6641" s="790" t="s">
        <v>1832</v>
      </c>
      <c r="F6641" s="792" t="s">
        <v>1007</v>
      </c>
      <c r="G6641" s="794" t="s">
        <v>26</v>
      </c>
    </row>
    <row r="6642" spans="1:7" ht="19.899999999999999" customHeight="1" x14ac:dyDescent="0.2">
      <c r="A6642" s="560" t="s">
        <v>577</v>
      </c>
      <c r="B6642" s="560" t="s">
        <v>578</v>
      </c>
      <c r="C6642" s="789"/>
      <c r="D6642" s="791"/>
      <c r="E6642" s="791"/>
      <c r="F6642" s="793"/>
      <c r="G6642" s="795"/>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6" t="s">
        <v>576</v>
      </c>
      <c r="B6652" s="797"/>
      <c r="C6652" s="788" t="s">
        <v>0</v>
      </c>
      <c r="D6652" s="788" t="s">
        <v>1867</v>
      </c>
      <c r="E6652" s="790" t="s">
        <v>24</v>
      </c>
      <c r="F6652" s="792" t="s">
        <v>25</v>
      </c>
      <c r="G6652" s="794" t="s">
        <v>26</v>
      </c>
    </row>
    <row r="6653" spans="1:7" ht="19.899999999999999" customHeight="1" x14ac:dyDescent="0.2">
      <c r="A6653" s="560" t="s">
        <v>577</v>
      </c>
      <c r="B6653" s="560" t="s">
        <v>578</v>
      </c>
      <c r="C6653" s="789"/>
      <c r="D6653" s="789"/>
      <c r="E6653" s="791"/>
      <c r="F6653" s="793"/>
      <c r="G6653" s="795"/>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6" t="s">
        <v>576</v>
      </c>
      <c r="B6667" s="797"/>
      <c r="C6667" s="788" t="s">
        <v>0</v>
      </c>
      <c r="D6667" s="788" t="s">
        <v>1867</v>
      </c>
      <c r="E6667" s="790" t="s">
        <v>24</v>
      </c>
      <c r="F6667" s="792" t="s">
        <v>25</v>
      </c>
      <c r="G6667" s="794" t="s">
        <v>26</v>
      </c>
    </row>
    <row r="6668" spans="1:7" ht="19.899999999999999" customHeight="1" x14ac:dyDescent="0.2">
      <c r="A6668" s="560" t="s">
        <v>577</v>
      </c>
      <c r="B6668" s="560" t="s">
        <v>578</v>
      </c>
      <c r="C6668" s="789"/>
      <c r="D6668" s="789"/>
      <c r="E6668" s="791"/>
      <c r="F6668" s="793"/>
      <c r="G6668" s="795"/>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8" t="s">
        <v>31</v>
      </c>
      <c r="B6676" s="799"/>
      <c r="C6676" s="799"/>
      <c r="D6676" s="799"/>
      <c r="E6676" s="799"/>
      <c r="F6676" s="799"/>
      <c r="G6676" s="800"/>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CONCRETO ASFALTICO EN CALIENTE, PARA CONSERVACION Y MEJORAMIENTO  DE LA RED VIAL PROVINCIAL (13 ETAPA)</v>
      </c>
      <c r="C6679" s="539"/>
      <c r="D6679" s="539"/>
      <c r="E6679" s="539"/>
      <c r="F6679" s="535" t="s">
        <v>32</v>
      </c>
      <c r="G6679" s="589">
        <f>Fecha_Base</f>
        <v>0</v>
      </c>
    </row>
    <row r="6680" spans="1:7" ht="19.899999999999999" customHeight="1" x14ac:dyDescent="0.2">
      <c r="A6680" s="590" t="s">
        <v>710</v>
      </c>
      <c r="B6680" s="540" t="str">
        <f>Ubicación</f>
        <v>DEPARTAMENTOS VARIOS</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1">
        <f ca="1">IFERROR(VLOOKUP(B6682,T_Computo_Presupuesto,2,FALSE),0)</f>
        <v>0</v>
      </c>
      <c r="D6682" s="801"/>
      <c r="E6682" s="801"/>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6" t="s">
        <v>576</v>
      </c>
      <c r="B6702" s="797"/>
      <c r="C6702" s="788" t="s">
        <v>0</v>
      </c>
      <c r="D6702" s="802" t="s">
        <v>1866</v>
      </c>
      <c r="E6702" s="802" t="s">
        <v>1865</v>
      </c>
      <c r="F6702" s="792" t="s">
        <v>1007</v>
      </c>
      <c r="G6702" s="794" t="s">
        <v>26</v>
      </c>
    </row>
    <row r="6703" spans="1:7" ht="19.899999999999999" customHeight="1" x14ac:dyDescent="0.2">
      <c r="A6703" s="560" t="s">
        <v>577</v>
      </c>
      <c r="B6703" s="560" t="s">
        <v>578</v>
      </c>
      <c r="C6703" s="789"/>
      <c r="D6703" s="803"/>
      <c r="E6703" s="791"/>
      <c r="F6703" s="793"/>
      <c r="G6703" s="795"/>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6" t="s">
        <v>576</v>
      </c>
      <c r="B6716" s="797"/>
      <c r="C6716" s="788" t="s">
        <v>0</v>
      </c>
      <c r="D6716" s="790" t="s">
        <v>24</v>
      </c>
      <c r="E6716" s="790" t="s">
        <v>1832</v>
      </c>
      <c r="F6716" s="792" t="s">
        <v>1007</v>
      </c>
      <c r="G6716" s="794" t="s">
        <v>26</v>
      </c>
    </row>
    <row r="6717" spans="1:7" ht="19.899999999999999" customHeight="1" x14ac:dyDescent="0.2">
      <c r="A6717" s="560" t="s">
        <v>577</v>
      </c>
      <c r="B6717" s="560" t="s">
        <v>578</v>
      </c>
      <c r="C6717" s="789"/>
      <c r="D6717" s="791"/>
      <c r="E6717" s="791"/>
      <c r="F6717" s="793"/>
      <c r="G6717" s="795"/>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6" t="s">
        <v>576</v>
      </c>
      <c r="B6727" s="797"/>
      <c r="C6727" s="788" t="s">
        <v>0</v>
      </c>
      <c r="D6727" s="788" t="s">
        <v>1867</v>
      </c>
      <c r="E6727" s="790" t="s">
        <v>24</v>
      </c>
      <c r="F6727" s="792" t="s">
        <v>25</v>
      </c>
      <c r="G6727" s="794" t="s">
        <v>26</v>
      </c>
    </row>
    <row r="6728" spans="1:7" ht="19.899999999999999" customHeight="1" x14ac:dyDescent="0.2">
      <c r="A6728" s="560" t="s">
        <v>577</v>
      </c>
      <c r="B6728" s="560" t="s">
        <v>578</v>
      </c>
      <c r="C6728" s="789"/>
      <c r="D6728" s="789"/>
      <c r="E6728" s="791"/>
      <c r="F6728" s="793"/>
      <c r="G6728" s="795"/>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6" t="s">
        <v>576</v>
      </c>
      <c r="B6742" s="797"/>
      <c r="C6742" s="788" t="s">
        <v>0</v>
      </c>
      <c r="D6742" s="788" t="s">
        <v>1867</v>
      </c>
      <c r="E6742" s="790" t="s">
        <v>24</v>
      </c>
      <c r="F6742" s="792" t="s">
        <v>25</v>
      </c>
      <c r="G6742" s="794" t="s">
        <v>26</v>
      </c>
    </row>
    <row r="6743" spans="1:7" ht="19.899999999999999" customHeight="1" x14ac:dyDescent="0.2">
      <c r="A6743" s="560" t="s">
        <v>577</v>
      </c>
      <c r="B6743" s="560" t="s">
        <v>578</v>
      </c>
      <c r="C6743" s="789"/>
      <c r="D6743" s="789"/>
      <c r="E6743" s="791"/>
      <c r="F6743" s="793"/>
      <c r="G6743" s="795"/>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8" t="s">
        <v>31</v>
      </c>
      <c r="B6751" s="799"/>
      <c r="C6751" s="799"/>
      <c r="D6751" s="799"/>
      <c r="E6751" s="799"/>
      <c r="F6751" s="799"/>
      <c r="G6751" s="800"/>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CONCRETO ASFALTICO EN CALIENTE, PARA CONSERVACION Y MEJORAMIENTO  DE LA RED VIAL PROVINCIAL (13 ETAPA)</v>
      </c>
      <c r="C6754" s="539"/>
      <c r="D6754" s="539"/>
      <c r="E6754" s="539"/>
      <c r="F6754" s="535" t="s">
        <v>32</v>
      </c>
      <c r="G6754" s="589">
        <f>Fecha_Base</f>
        <v>0</v>
      </c>
    </row>
    <row r="6755" spans="1:7" ht="19.899999999999999" customHeight="1" x14ac:dyDescent="0.2">
      <c r="A6755" s="590" t="s">
        <v>710</v>
      </c>
      <c r="B6755" s="540" t="str">
        <f>Ubicación</f>
        <v>DEPARTAMENTOS VARIOS</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1">
        <f ca="1">IFERROR(VLOOKUP(B6757,T_Computo_Presupuesto,2,FALSE),0)</f>
        <v>0</v>
      </c>
      <c r="D6757" s="801"/>
      <c r="E6757" s="801"/>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6" t="s">
        <v>576</v>
      </c>
      <c r="B6777" s="797"/>
      <c r="C6777" s="788" t="s">
        <v>0</v>
      </c>
      <c r="D6777" s="802" t="s">
        <v>1866</v>
      </c>
      <c r="E6777" s="802" t="s">
        <v>1865</v>
      </c>
      <c r="F6777" s="792" t="s">
        <v>1007</v>
      </c>
      <c r="G6777" s="794" t="s">
        <v>26</v>
      </c>
    </row>
    <row r="6778" spans="1:7" ht="19.899999999999999" customHeight="1" x14ac:dyDescent="0.2">
      <c r="A6778" s="560" t="s">
        <v>577</v>
      </c>
      <c r="B6778" s="560" t="s">
        <v>578</v>
      </c>
      <c r="C6778" s="789"/>
      <c r="D6778" s="803"/>
      <c r="E6778" s="791"/>
      <c r="F6778" s="793"/>
      <c r="G6778" s="795"/>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6" t="s">
        <v>576</v>
      </c>
      <c r="B6791" s="797"/>
      <c r="C6791" s="788" t="s">
        <v>0</v>
      </c>
      <c r="D6791" s="790" t="s">
        <v>24</v>
      </c>
      <c r="E6791" s="790" t="s">
        <v>1832</v>
      </c>
      <c r="F6791" s="792" t="s">
        <v>1007</v>
      </c>
      <c r="G6791" s="794" t="s">
        <v>26</v>
      </c>
    </row>
    <row r="6792" spans="1:7" ht="19.899999999999999" customHeight="1" x14ac:dyDescent="0.2">
      <c r="A6792" s="560" t="s">
        <v>577</v>
      </c>
      <c r="B6792" s="560" t="s">
        <v>578</v>
      </c>
      <c r="C6792" s="789"/>
      <c r="D6792" s="791"/>
      <c r="E6792" s="791"/>
      <c r="F6792" s="793"/>
      <c r="G6792" s="795"/>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6" t="s">
        <v>576</v>
      </c>
      <c r="B6802" s="797"/>
      <c r="C6802" s="788" t="s">
        <v>0</v>
      </c>
      <c r="D6802" s="788" t="s">
        <v>1867</v>
      </c>
      <c r="E6802" s="790" t="s">
        <v>24</v>
      </c>
      <c r="F6802" s="792" t="s">
        <v>25</v>
      </c>
      <c r="G6802" s="794" t="s">
        <v>26</v>
      </c>
    </row>
    <row r="6803" spans="1:7" ht="19.899999999999999" customHeight="1" x14ac:dyDescent="0.2">
      <c r="A6803" s="560" t="s">
        <v>577</v>
      </c>
      <c r="B6803" s="560" t="s">
        <v>578</v>
      </c>
      <c r="C6803" s="789"/>
      <c r="D6803" s="789"/>
      <c r="E6803" s="791"/>
      <c r="F6803" s="793"/>
      <c r="G6803" s="795"/>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6" t="s">
        <v>576</v>
      </c>
      <c r="B6817" s="797"/>
      <c r="C6817" s="788" t="s">
        <v>0</v>
      </c>
      <c r="D6817" s="788" t="s">
        <v>1867</v>
      </c>
      <c r="E6817" s="790" t="s">
        <v>24</v>
      </c>
      <c r="F6817" s="792" t="s">
        <v>25</v>
      </c>
      <c r="G6817" s="794" t="s">
        <v>26</v>
      </c>
    </row>
    <row r="6818" spans="1:7" ht="19.899999999999999" customHeight="1" x14ac:dyDescent="0.2">
      <c r="A6818" s="560" t="s">
        <v>577</v>
      </c>
      <c r="B6818" s="560" t="s">
        <v>578</v>
      </c>
      <c r="C6818" s="789"/>
      <c r="D6818" s="789"/>
      <c r="E6818" s="791"/>
      <c r="F6818" s="793"/>
      <c r="G6818" s="795"/>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8" t="s">
        <v>31</v>
      </c>
      <c r="B6826" s="799"/>
      <c r="C6826" s="799"/>
      <c r="D6826" s="799"/>
      <c r="E6826" s="799"/>
      <c r="F6826" s="799"/>
      <c r="G6826" s="800"/>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CONCRETO ASFALTICO EN CALIENTE, PARA CONSERVACION Y MEJORAMIENTO  DE LA RED VIAL PROVINCIAL (13 ETAPA)</v>
      </c>
      <c r="C6829" s="539"/>
      <c r="D6829" s="539"/>
      <c r="E6829" s="539"/>
      <c r="F6829" s="535" t="s">
        <v>32</v>
      </c>
      <c r="G6829" s="589">
        <f>Fecha_Base</f>
        <v>0</v>
      </c>
    </row>
    <row r="6830" spans="1:7" ht="19.899999999999999" customHeight="1" x14ac:dyDescent="0.2">
      <c r="A6830" s="590" t="s">
        <v>710</v>
      </c>
      <c r="B6830" s="540" t="str">
        <f>Ubicación</f>
        <v>DEPARTAMENTOS VARIOS</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1">
        <f ca="1">IFERROR(VLOOKUP(B6832,T_Computo_Presupuesto,2,FALSE),0)</f>
        <v>0</v>
      </c>
      <c r="D6832" s="801"/>
      <c r="E6832" s="801"/>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6" t="s">
        <v>576</v>
      </c>
      <c r="B6852" s="797"/>
      <c r="C6852" s="788" t="s">
        <v>0</v>
      </c>
      <c r="D6852" s="802" t="s">
        <v>1866</v>
      </c>
      <c r="E6852" s="802" t="s">
        <v>1865</v>
      </c>
      <c r="F6852" s="792" t="s">
        <v>1007</v>
      </c>
      <c r="G6852" s="794" t="s">
        <v>26</v>
      </c>
    </row>
    <row r="6853" spans="1:7" ht="19.899999999999999" customHeight="1" x14ac:dyDescent="0.2">
      <c r="A6853" s="560" t="s">
        <v>577</v>
      </c>
      <c r="B6853" s="560" t="s">
        <v>578</v>
      </c>
      <c r="C6853" s="789"/>
      <c r="D6853" s="803"/>
      <c r="E6853" s="791"/>
      <c r="F6853" s="793"/>
      <c r="G6853" s="795"/>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6" t="s">
        <v>576</v>
      </c>
      <c r="B6866" s="797"/>
      <c r="C6866" s="788" t="s">
        <v>0</v>
      </c>
      <c r="D6866" s="790" t="s">
        <v>24</v>
      </c>
      <c r="E6866" s="790" t="s">
        <v>1832</v>
      </c>
      <c r="F6866" s="792" t="s">
        <v>1007</v>
      </c>
      <c r="G6866" s="794" t="s">
        <v>26</v>
      </c>
    </row>
    <row r="6867" spans="1:7" ht="19.899999999999999" customHeight="1" x14ac:dyDescent="0.2">
      <c r="A6867" s="560" t="s">
        <v>577</v>
      </c>
      <c r="B6867" s="560" t="s">
        <v>578</v>
      </c>
      <c r="C6867" s="789"/>
      <c r="D6867" s="791"/>
      <c r="E6867" s="791"/>
      <c r="F6867" s="793"/>
      <c r="G6867" s="795"/>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6" t="s">
        <v>576</v>
      </c>
      <c r="B6877" s="797"/>
      <c r="C6877" s="788" t="s">
        <v>0</v>
      </c>
      <c r="D6877" s="788" t="s">
        <v>1867</v>
      </c>
      <c r="E6877" s="790" t="s">
        <v>24</v>
      </c>
      <c r="F6877" s="792" t="s">
        <v>25</v>
      </c>
      <c r="G6877" s="794" t="s">
        <v>26</v>
      </c>
    </row>
    <row r="6878" spans="1:7" ht="19.899999999999999" customHeight="1" x14ac:dyDescent="0.2">
      <c r="A6878" s="560" t="s">
        <v>577</v>
      </c>
      <c r="B6878" s="560" t="s">
        <v>578</v>
      </c>
      <c r="C6878" s="789"/>
      <c r="D6878" s="789"/>
      <c r="E6878" s="791"/>
      <c r="F6878" s="793"/>
      <c r="G6878" s="795"/>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6" t="s">
        <v>576</v>
      </c>
      <c r="B6892" s="797"/>
      <c r="C6892" s="788" t="s">
        <v>0</v>
      </c>
      <c r="D6892" s="788" t="s">
        <v>1867</v>
      </c>
      <c r="E6892" s="790" t="s">
        <v>24</v>
      </c>
      <c r="F6892" s="792" t="s">
        <v>25</v>
      </c>
      <c r="G6892" s="794" t="s">
        <v>26</v>
      </c>
    </row>
    <row r="6893" spans="1:7" ht="19.899999999999999" customHeight="1" x14ac:dyDescent="0.2">
      <c r="A6893" s="560" t="s">
        <v>577</v>
      </c>
      <c r="B6893" s="560" t="s">
        <v>578</v>
      </c>
      <c r="C6893" s="789"/>
      <c r="D6893" s="789"/>
      <c r="E6893" s="791"/>
      <c r="F6893" s="793"/>
      <c r="G6893" s="795"/>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8" t="s">
        <v>31</v>
      </c>
      <c r="B6901" s="799"/>
      <c r="C6901" s="799"/>
      <c r="D6901" s="799"/>
      <c r="E6901" s="799"/>
      <c r="F6901" s="799"/>
      <c r="G6901" s="800"/>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CONCRETO ASFALTICO EN CALIENTE, PARA CONSERVACION Y MEJORAMIENTO  DE LA RED VIAL PROVINCIAL (13 ETAPA)</v>
      </c>
      <c r="C6904" s="539"/>
      <c r="D6904" s="539"/>
      <c r="E6904" s="539"/>
      <c r="F6904" s="535" t="s">
        <v>32</v>
      </c>
      <c r="G6904" s="589">
        <f>Fecha_Base</f>
        <v>0</v>
      </c>
    </row>
    <row r="6905" spans="1:7" ht="19.899999999999999" customHeight="1" x14ac:dyDescent="0.2">
      <c r="A6905" s="590" t="s">
        <v>710</v>
      </c>
      <c r="B6905" s="540" t="str">
        <f>Ubicación</f>
        <v>DEPARTAMENTOS VARIOS</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1">
        <f ca="1">IFERROR(VLOOKUP(B6907,T_Computo_Presupuesto,2,FALSE),0)</f>
        <v>0</v>
      </c>
      <c r="D6907" s="801"/>
      <c r="E6907" s="801"/>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6" t="s">
        <v>576</v>
      </c>
      <c r="B6927" s="797"/>
      <c r="C6927" s="788" t="s">
        <v>0</v>
      </c>
      <c r="D6927" s="802" t="s">
        <v>1866</v>
      </c>
      <c r="E6927" s="802" t="s">
        <v>1865</v>
      </c>
      <c r="F6927" s="792" t="s">
        <v>1007</v>
      </c>
      <c r="G6927" s="794" t="s">
        <v>26</v>
      </c>
    </row>
    <row r="6928" spans="1:7" ht="19.899999999999999" customHeight="1" x14ac:dyDescent="0.2">
      <c r="A6928" s="560" t="s">
        <v>577</v>
      </c>
      <c r="B6928" s="560" t="s">
        <v>578</v>
      </c>
      <c r="C6928" s="789"/>
      <c r="D6928" s="803"/>
      <c r="E6928" s="791"/>
      <c r="F6928" s="793"/>
      <c r="G6928" s="795"/>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6" t="s">
        <v>576</v>
      </c>
      <c r="B6941" s="797"/>
      <c r="C6941" s="788" t="s">
        <v>0</v>
      </c>
      <c r="D6941" s="790" t="s">
        <v>24</v>
      </c>
      <c r="E6941" s="790" t="s">
        <v>1832</v>
      </c>
      <c r="F6941" s="792" t="s">
        <v>1007</v>
      </c>
      <c r="G6941" s="794" t="s">
        <v>26</v>
      </c>
    </row>
    <row r="6942" spans="1:7" ht="19.899999999999999" customHeight="1" x14ac:dyDescent="0.2">
      <c r="A6942" s="560" t="s">
        <v>577</v>
      </c>
      <c r="B6942" s="560" t="s">
        <v>578</v>
      </c>
      <c r="C6942" s="789"/>
      <c r="D6942" s="791"/>
      <c r="E6942" s="791"/>
      <c r="F6942" s="793"/>
      <c r="G6942" s="795"/>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6" t="s">
        <v>576</v>
      </c>
      <c r="B6952" s="797"/>
      <c r="C6952" s="788" t="s">
        <v>0</v>
      </c>
      <c r="D6952" s="788" t="s">
        <v>1867</v>
      </c>
      <c r="E6952" s="790" t="s">
        <v>24</v>
      </c>
      <c r="F6952" s="792" t="s">
        <v>25</v>
      </c>
      <c r="G6952" s="794" t="s">
        <v>26</v>
      </c>
    </row>
    <row r="6953" spans="1:7" ht="19.899999999999999" customHeight="1" x14ac:dyDescent="0.2">
      <c r="A6953" s="560" t="s">
        <v>577</v>
      </c>
      <c r="B6953" s="560" t="s">
        <v>578</v>
      </c>
      <c r="C6953" s="789"/>
      <c r="D6953" s="789"/>
      <c r="E6953" s="791"/>
      <c r="F6953" s="793"/>
      <c r="G6953" s="795"/>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6" t="s">
        <v>576</v>
      </c>
      <c r="B6967" s="797"/>
      <c r="C6967" s="788" t="s">
        <v>0</v>
      </c>
      <c r="D6967" s="788" t="s">
        <v>1867</v>
      </c>
      <c r="E6967" s="790" t="s">
        <v>24</v>
      </c>
      <c r="F6967" s="792" t="s">
        <v>25</v>
      </c>
      <c r="G6967" s="794" t="s">
        <v>26</v>
      </c>
    </row>
    <row r="6968" spans="1:7" ht="19.899999999999999" customHeight="1" x14ac:dyDescent="0.2">
      <c r="A6968" s="560" t="s">
        <v>577</v>
      </c>
      <c r="B6968" s="560" t="s">
        <v>578</v>
      </c>
      <c r="C6968" s="789"/>
      <c r="D6968" s="789"/>
      <c r="E6968" s="791"/>
      <c r="F6968" s="793"/>
      <c r="G6968" s="795"/>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8" t="s">
        <v>31</v>
      </c>
      <c r="B6976" s="799"/>
      <c r="C6976" s="799"/>
      <c r="D6976" s="799"/>
      <c r="E6976" s="799"/>
      <c r="F6976" s="799"/>
      <c r="G6976" s="800"/>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CONCRETO ASFALTICO EN CALIENTE, PARA CONSERVACION Y MEJORAMIENTO  DE LA RED VIAL PROVINCIAL (13 ETAPA)</v>
      </c>
      <c r="C6979" s="539"/>
      <c r="D6979" s="539"/>
      <c r="E6979" s="539"/>
      <c r="F6979" s="535" t="s">
        <v>32</v>
      </c>
      <c r="G6979" s="589">
        <f>Fecha_Base</f>
        <v>0</v>
      </c>
    </row>
    <row r="6980" spans="1:7" ht="19.899999999999999" customHeight="1" x14ac:dyDescent="0.2">
      <c r="A6980" s="590" t="s">
        <v>710</v>
      </c>
      <c r="B6980" s="540" t="str">
        <f>Ubicación</f>
        <v>DEPARTAMENTOS VARIOS</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1">
        <f ca="1">IFERROR(VLOOKUP(B6982,T_Computo_Presupuesto,2,FALSE),0)</f>
        <v>0</v>
      </c>
      <c r="D6982" s="801"/>
      <c r="E6982" s="801"/>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6" t="s">
        <v>576</v>
      </c>
      <c r="B7002" s="797"/>
      <c r="C7002" s="788" t="s">
        <v>0</v>
      </c>
      <c r="D7002" s="802" t="s">
        <v>1866</v>
      </c>
      <c r="E7002" s="802" t="s">
        <v>1865</v>
      </c>
      <c r="F7002" s="792" t="s">
        <v>1007</v>
      </c>
      <c r="G7002" s="794" t="s">
        <v>26</v>
      </c>
    </row>
    <row r="7003" spans="1:7" ht="19.899999999999999" customHeight="1" x14ac:dyDescent="0.2">
      <c r="A7003" s="560" t="s">
        <v>577</v>
      </c>
      <c r="B7003" s="560" t="s">
        <v>578</v>
      </c>
      <c r="C7003" s="789"/>
      <c r="D7003" s="803"/>
      <c r="E7003" s="791"/>
      <c r="F7003" s="793"/>
      <c r="G7003" s="795"/>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6" t="s">
        <v>576</v>
      </c>
      <c r="B7016" s="797"/>
      <c r="C7016" s="788" t="s">
        <v>0</v>
      </c>
      <c r="D7016" s="790" t="s">
        <v>24</v>
      </c>
      <c r="E7016" s="790" t="s">
        <v>1832</v>
      </c>
      <c r="F7016" s="792" t="s">
        <v>1007</v>
      </c>
      <c r="G7016" s="794" t="s">
        <v>26</v>
      </c>
    </row>
    <row r="7017" spans="1:7" ht="19.899999999999999" customHeight="1" x14ac:dyDescent="0.2">
      <c r="A7017" s="560" t="s">
        <v>577</v>
      </c>
      <c r="B7017" s="560" t="s">
        <v>578</v>
      </c>
      <c r="C7017" s="789"/>
      <c r="D7017" s="791"/>
      <c r="E7017" s="791"/>
      <c r="F7017" s="793"/>
      <c r="G7017" s="795"/>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6" t="s">
        <v>576</v>
      </c>
      <c r="B7027" s="797"/>
      <c r="C7027" s="788" t="s">
        <v>0</v>
      </c>
      <c r="D7027" s="788" t="s">
        <v>1867</v>
      </c>
      <c r="E7027" s="790" t="s">
        <v>24</v>
      </c>
      <c r="F7027" s="792" t="s">
        <v>25</v>
      </c>
      <c r="G7027" s="794" t="s">
        <v>26</v>
      </c>
    </row>
    <row r="7028" spans="1:7" ht="19.899999999999999" customHeight="1" x14ac:dyDescent="0.2">
      <c r="A7028" s="560" t="s">
        <v>577</v>
      </c>
      <c r="B7028" s="560" t="s">
        <v>578</v>
      </c>
      <c r="C7028" s="789"/>
      <c r="D7028" s="789"/>
      <c r="E7028" s="791"/>
      <c r="F7028" s="793"/>
      <c r="G7028" s="795"/>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6" t="s">
        <v>576</v>
      </c>
      <c r="B7042" s="797"/>
      <c r="C7042" s="788" t="s">
        <v>0</v>
      </c>
      <c r="D7042" s="788" t="s">
        <v>1867</v>
      </c>
      <c r="E7042" s="790" t="s">
        <v>24</v>
      </c>
      <c r="F7042" s="792" t="s">
        <v>25</v>
      </c>
      <c r="G7042" s="794" t="s">
        <v>26</v>
      </c>
    </row>
    <row r="7043" spans="1:7" ht="19.899999999999999" customHeight="1" x14ac:dyDescent="0.2">
      <c r="A7043" s="560" t="s">
        <v>577</v>
      </c>
      <c r="B7043" s="560" t="s">
        <v>578</v>
      </c>
      <c r="C7043" s="789"/>
      <c r="D7043" s="789"/>
      <c r="E7043" s="791"/>
      <c r="F7043" s="793"/>
      <c r="G7043" s="795"/>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8" t="s">
        <v>31</v>
      </c>
      <c r="B7051" s="799"/>
      <c r="C7051" s="799"/>
      <c r="D7051" s="799"/>
      <c r="E7051" s="799"/>
      <c r="F7051" s="799"/>
      <c r="G7051" s="800"/>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CONCRETO ASFALTICO EN CALIENTE, PARA CONSERVACION Y MEJORAMIENTO  DE LA RED VIAL PROVINCIAL (13 ETAPA)</v>
      </c>
      <c r="C7054" s="539"/>
      <c r="D7054" s="539"/>
      <c r="E7054" s="539"/>
      <c r="F7054" s="535" t="s">
        <v>32</v>
      </c>
      <c r="G7054" s="589">
        <f>Fecha_Base</f>
        <v>0</v>
      </c>
    </row>
    <row r="7055" spans="1:7" ht="19.899999999999999" customHeight="1" x14ac:dyDescent="0.2">
      <c r="A7055" s="590" t="s">
        <v>710</v>
      </c>
      <c r="B7055" s="540" t="str">
        <f>Ubicación</f>
        <v>DEPARTAMENTOS VARIOS</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1">
        <f ca="1">IFERROR(VLOOKUP(B7057,T_Computo_Presupuesto,2,FALSE),0)</f>
        <v>0</v>
      </c>
      <c r="D7057" s="801"/>
      <c r="E7057" s="801"/>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6" t="s">
        <v>576</v>
      </c>
      <c r="B7077" s="797"/>
      <c r="C7077" s="788" t="s">
        <v>0</v>
      </c>
      <c r="D7077" s="802" t="s">
        <v>1866</v>
      </c>
      <c r="E7077" s="802" t="s">
        <v>1865</v>
      </c>
      <c r="F7077" s="792" t="s">
        <v>1007</v>
      </c>
      <c r="G7077" s="794" t="s">
        <v>26</v>
      </c>
    </row>
    <row r="7078" spans="1:7" ht="19.899999999999999" customHeight="1" x14ac:dyDescent="0.2">
      <c r="A7078" s="560" t="s">
        <v>577</v>
      </c>
      <c r="B7078" s="560" t="s">
        <v>578</v>
      </c>
      <c r="C7078" s="789"/>
      <c r="D7078" s="803"/>
      <c r="E7078" s="791"/>
      <c r="F7078" s="793"/>
      <c r="G7078" s="795"/>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6" t="s">
        <v>576</v>
      </c>
      <c r="B7091" s="797"/>
      <c r="C7091" s="788" t="s">
        <v>0</v>
      </c>
      <c r="D7091" s="790" t="s">
        <v>24</v>
      </c>
      <c r="E7091" s="790" t="s">
        <v>1832</v>
      </c>
      <c r="F7091" s="792" t="s">
        <v>1007</v>
      </c>
      <c r="G7091" s="794" t="s">
        <v>26</v>
      </c>
    </row>
    <row r="7092" spans="1:7" ht="19.899999999999999" customHeight="1" x14ac:dyDescent="0.2">
      <c r="A7092" s="560" t="s">
        <v>577</v>
      </c>
      <c r="B7092" s="560" t="s">
        <v>578</v>
      </c>
      <c r="C7092" s="789"/>
      <c r="D7092" s="791"/>
      <c r="E7092" s="791"/>
      <c r="F7092" s="793"/>
      <c r="G7092" s="795"/>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6" t="s">
        <v>576</v>
      </c>
      <c r="B7102" s="797"/>
      <c r="C7102" s="788" t="s">
        <v>0</v>
      </c>
      <c r="D7102" s="788" t="s">
        <v>1867</v>
      </c>
      <c r="E7102" s="790" t="s">
        <v>24</v>
      </c>
      <c r="F7102" s="792" t="s">
        <v>25</v>
      </c>
      <c r="G7102" s="794" t="s">
        <v>26</v>
      </c>
    </row>
    <row r="7103" spans="1:7" ht="19.899999999999999" customHeight="1" x14ac:dyDescent="0.2">
      <c r="A7103" s="560" t="s">
        <v>577</v>
      </c>
      <c r="B7103" s="560" t="s">
        <v>578</v>
      </c>
      <c r="C7103" s="789"/>
      <c r="D7103" s="789"/>
      <c r="E7103" s="791"/>
      <c r="F7103" s="793"/>
      <c r="G7103" s="795"/>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6" t="s">
        <v>576</v>
      </c>
      <c r="B7117" s="797"/>
      <c r="C7117" s="788" t="s">
        <v>0</v>
      </c>
      <c r="D7117" s="788" t="s">
        <v>1867</v>
      </c>
      <c r="E7117" s="790" t="s">
        <v>24</v>
      </c>
      <c r="F7117" s="792" t="s">
        <v>25</v>
      </c>
      <c r="G7117" s="794" t="s">
        <v>26</v>
      </c>
    </row>
    <row r="7118" spans="1:7" ht="19.899999999999999" customHeight="1" x14ac:dyDescent="0.2">
      <c r="A7118" s="560" t="s">
        <v>577</v>
      </c>
      <c r="B7118" s="560" t="s">
        <v>578</v>
      </c>
      <c r="C7118" s="789"/>
      <c r="D7118" s="789"/>
      <c r="E7118" s="791"/>
      <c r="F7118" s="793"/>
      <c r="G7118" s="795"/>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8" t="s">
        <v>31</v>
      </c>
      <c r="B7126" s="799"/>
      <c r="C7126" s="799"/>
      <c r="D7126" s="799"/>
      <c r="E7126" s="799"/>
      <c r="F7126" s="799"/>
      <c r="G7126" s="800"/>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CONCRETO ASFALTICO EN CALIENTE, PARA CONSERVACION Y MEJORAMIENTO  DE LA RED VIAL PROVINCIAL (13 ETAPA)</v>
      </c>
      <c r="C7129" s="539"/>
      <c r="D7129" s="539"/>
      <c r="E7129" s="539"/>
      <c r="F7129" s="535" t="s">
        <v>32</v>
      </c>
      <c r="G7129" s="589">
        <f>Fecha_Base</f>
        <v>0</v>
      </c>
    </row>
    <row r="7130" spans="1:7" ht="19.899999999999999" customHeight="1" x14ac:dyDescent="0.2">
      <c r="A7130" s="590" t="s">
        <v>710</v>
      </c>
      <c r="B7130" s="540" t="str">
        <f>Ubicación</f>
        <v>DEPARTAMENTOS VARIOS</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1">
        <f ca="1">IFERROR(VLOOKUP(B7132,T_Computo_Presupuesto,2,FALSE),0)</f>
        <v>0</v>
      </c>
      <c r="D7132" s="801"/>
      <c r="E7132" s="801"/>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6" t="s">
        <v>576</v>
      </c>
      <c r="B7152" s="797"/>
      <c r="C7152" s="788" t="s">
        <v>0</v>
      </c>
      <c r="D7152" s="802" t="s">
        <v>1866</v>
      </c>
      <c r="E7152" s="802" t="s">
        <v>1865</v>
      </c>
      <c r="F7152" s="792" t="s">
        <v>1007</v>
      </c>
      <c r="G7152" s="794" t="s">
        <v>26</v>
      </c>
    </row>
    <row r="7153" spans="1:7" ht="19.899999999999999" customHeight="1" x14ac:dyDescent="0.2">
      <c r="A7153" s="560" t="s">
        <v>577</v>
      </c>
      <c r="B7153" s="560" t="s">
        <v>578</v>
      </c>
      <c r="C7153" s="789"/>
      <c r="D7153" s="803"/>
      <c r="E7153" s="791"/>
      <c r="F7153" s="793"/>
      <c r="G7153" s="795"/>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6" t="s">
        <v>576</v>
      </c>
      <c r="B7166" s="797"/>
      <c r="C7166" s="788" t="s">
        <v>0</v>
      </c>
      <c r="D7166" s="790" t="s">
        <v>24</v>
      </c>
      <c r="E7166" s="790" t="s">
        <v>1832</v>
      </c>
      <c r="F7166" s="792" t="s">
        <v>1007</v>
      </c>
      <c r="G7166" s="794" t="s">
        <v>26</v>
      </c>
    </row>
    <row r="7167" spans="1:7" ht="19.899999999999999" customHeight="1" x14ac:dyDescent="0.2">
      <c r="A7167" s="560" t="s">
        <v>577</v>
      </c>
      <c r="B7167" s="560" t="s">
        <v>578</v>
      </c>
      <c r="C7167" s="789"/>
      <c r="D7167" s="791"/>
      <c r="E7167" s="791"/>
      <c r="F7167" s="793"/>
      <c r="G7167" s="795"/>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6" t="s">
        <v>576</v>
      </c>
      <c r="B7177" s="797"/>
      <c r="C7177" s="788" t="s">
        <v>0</v>
      </c>
      <c r="D7177" s="788" t="s">
        <v>1867</v>
      </c>
      <c r="E7177" s="790" t="s">
        <v>24</v>
      </c>
      <c r="F7177" s="792" t="s">
        <v>25</v>
      </c>
      <c r="G7177" s="794" t="s">
        <v>26</v>
      </c>
    </row>
    <row r="7178" spans="1:7" ht="19.899999999999999" customHeight="1" x14ac:dyDescent="0.2">
      <c r="A7178" s="560" t="s">
        <v>577</v>
      </c>
      <c r="B7178" s="560" t="s">
        <v>578</v>
      </c>
      <c r="C7178" s="789"/>
      <c r="D7178" s="789"/>
      <c r="E7178" s="791"/>
      <c r="F7178" s="793"/>
      <c r="G7178" s="795"/>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6" t="s">
        <v>576</v>
      </c>
      <c r="B7192" s="797"/>
      <c r="C7192" s="788" t="s">
        <v>0</v>
      </c>
      <c r="D7192" s="788" t="s">
        <v>1867</v>
      </c>
      <c r="E7192" s="790" t="s">
        <v>24</v>
      </c>
      <c r="F7192" s="792" t="s">
        <v>25</v>
      </c>
      <c r="G7192" s="794" t="s">
        <v>26</v>
      </c>
    </row>
    <row r="7193" spans="1:7" ht="19.899999999999999" customHeight="1" x14ac:dyDescent="0.2">
      <c r="A7193" s="560" t="s">
        <v>577</v>
      </c>
      <c r="B7193" s="560" t="s">
        <v>578</v>
      </c>
      <c r="C7193" s="789"/>
      <c r="D7193" s="789"/>
      <c r="E7193" s="791"/>
      <c r="F7193" s="793"/>
      <c r="G7193" s="795"/>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8" t="s">
        <v>31</v>
      </c>
      <c r="B7201" s="799"/>
      <c r="C7201" s="799"/>
      <c r="D7201" s="799"/>
      <c r="E7201" s="799"/>
      <c r="F7201" s="799"/>
      <c r="G7201" s="800"/>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CONCRETO ASFALTICO EN CALIENTE, PARA CONSERVACION Y MEJORAMIENTO  DE LA RED VIAL PROVINCIAL (13 ETAPA)</v>
      </c>
      <c r="C7204" s="539"/>
      <c r="D7204" s="539"/>
      <c r="E7204" s="539"/>
      <c r="F7204" s="535" t="s">
        <v>32</v>
      </c>
      <c r="G7204" s="589">
        <f>Fecha_Base</f>
        <v>0</v>
      </c>
    </row>
    <row r="7205" spans="1:7" ht="19.899999999999999" customHeight="1" x14ac:dyDescent="0.2">
      <c r="A7205" s="590" t="s">
        <v>710</v>
      </c>
      <c r="B7205" s="540" t="str">
        <f>Ubicación</f>
        <v>DEPARTAMENTOS VARIOS</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1">
        <f ca="1">IFERROR(VLOOKUP(B7207,T_Computo_Presupuesto,2,FALSE),0)</f>
        <v>0</v>
      </c>
      <c r="D7207" s="801"/>
      <c r="E7207" s="801"/>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6" t="s">
        <v>576</v>
      </c>
      <c r="B7227" s="797"/>
      <c r="C7227" s="788" t="s">
        <v>0</v>
      </c>
      <c r="D7227" s="802" t="s">
        <v>1866</v>
      </c>
      <c r="E7227" s="802" t="s">
        <v>1865</v>
      </c>
      <c r="F7227" s="792" t="s">
        <v>1007</v>
      </c>
      <c r="G7227" s="794" t="s">
        <v>26</v>
      </c>
    </row>
    <row r="7228" spans="1:7" ht="19.899999999999999" customHeight="1" x14ac:dyDescent="0.2">
      <c r="A7228" s="560" t="s">
        <v>577</v>
      </c>
      <c r="B7228" s="560" t="s">
        <v>578</v>
      </c>
      <c r="C7228" s="789"/>
      <c r="D7228" s="803"/>
      <c r="E7228" s="791"/>
      <c r="F7228" s="793"/>
      <c r="G7228" s="795"/>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6" t="s">
        <v>576</v>
      </c>
      <c r="B7241" s="797"/>
      <c r="C7241" s="788" t="s">
        <v>0</v>
      </c>
      <c r="D7241" s="790" t="s">
        <v>24</v>
      </c>
      <c r="E7241" s="790" t="s">
        <v>1832</v>
      </c>
      <c r="F7241" s="792" t="s">
        <v>1007</v>
      </c>
      <c r="G7241" s="794" t="s">
        <v>26</v>
      </c>
    </row>
    <row r="7242" spans="1:7" ht="19.899999999999999" customHeight="1" x14ac:dyDescent="0.2">
      <c r="A7242" s="560" t="s">
        <v>577</v>
      </c>
      <c r="B7242" s="560" t="s">
        <v>578</v>
      </c>
      <c r="C7242" s="789"/>
      <c r="D7242" s="791"/>
      <c r="E7242" s="791"/>
      <c r="F7242" s="793"/>
      <c r="G7242" s="795"/>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6" t="s">
        <v>576</v>
      </c>
      <c r="B7252" s="797"/>
      <c r="C7252" s="788" t="s">
        <v>0</v>
      </c>
      <c r="D7252" s="788" t="s">
        <v>1867</v>
      </c>
      <c r="E7252" s="790" t="s">
        <v>24</v>
      </c>
      <c r="F7252" s="792" t="s">
        <v>25</v>
      </c>
      <c r="G7252" s="794" t="s">
        <v>26</v>
      </c>
    </row>
    <row r="7253" spans="1:7" ht="19.899999999999999" customHeight="1" x14ac:dyDescent="0.2">
      <c r="A7253" s="560" t="s">
        <v>577</v>
      </c>
      <c r="B7253" s="560" t="s">
        <v>578</v>
      </c>
      <c r="C7253" s="789"/>
      <c r="D7253" s="789"/>
      <c r="E7253" s="791"/>
      <c r="F7253" s="793"/>
      <c r="G7253" s="795"/>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6" t="s">
        <v>576</v>
      </c>
      <c r="B7267" s="797"/>
      <c r="C7267" s="788" t="s">
        <v>0</v>
      </c>
      <c r="D7267" s="788" t="s">
        <v>1867</v>
      </c>
      <c r="E7267" s="790" t="s">
        <v>24</v>
      </c>
      <c r="F7267" s="792" t="s">
        <v>25</v>
      </c>
      <c r="G7267" s="794" t="s">
        <v>26</v>
      </c>
    </row>
    <row r="7268" spans="1:7" ht="19.899999999999999" customHeight="1" x14ac:dyDescent="0.2">
      <c r="A7268" s="560" t="s">
        <v>577</v>
      </c>
      <c r="B7268" s="560" t="s">
        <v>578</v>
      </c>
      <c r="C7268" s="789"/>
      <c r="D7268" s="789"/>
      <c r="E7268" s="791"/>
      <c r="F7268" s="793"/>
      <c r="G7268" s="795"/>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8" t="s">
        <v>31</v>
      </c>
      <c r="B7276" s="799"/>
      <c r="C7276" s="799"/>
      <c r="D7276" s="799"/>
      <c r="E7276" s="799"/>
      <c r="F7276" s="799"/>
      <c r="G7276" s="800"/>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CONCRETO ASFALTICO EN CALIENTE, PARA CONSERVACION Y MEJORAMIENTO  DE LA RED VIAL PROVINCIAL (13 ETAPA)</v>
      </c>
      <c r="C7279" s="539"/>
      <c r="D7279" s="539"/>
      <c r="E7279" s="539"/>
      <c r="F7279" s="535" t="s">
        <v>32</v>
      </c>
      <c r="G7279" s="589">
        <f>Fecha_Base</f>
        <v>0</v>
      </c>
    </row>
    <row r="7280" spans="1:7" ht="19.899999999999999" customHeight="1" x14ac:dyDescent="0.2">
      <c r="A7280" s="590" t="s">
        <v>710</v>
      </c>
      <c r="B7280" s="540" t="str">
        <f>Ubicación</f>
        <v>DEPARTAMENTOS VARIOS</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1">
        <f ca="1">IFERROR(VLOOKUP(B7282,T_Computo_Presupuesto,2,FALSE),0)</f>
        <v>0</v>
      </c>
      <c r="D7282" s="801"/>
      <c r="E7282" s="801"/>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6" t="s">
        <v>576</v>
      </c>
      <c r="B7302" s="797"/>
      <c r="C7302" s="788" t="s">
        <v>0</v>
      </c>
      <c r="D7302" s="802" t="s">
        <v>1866</v>
      </c>
      <c r="E7302" s="802" t="s">
        <v>1865</v>
      </c>
      <c r="F7302" s="792" t="s">
        <v>1007</v>
      </c>
      <c r="G7302" s="794" t="s">
        <v>26</v>
      </c>
    </row>
    <row r="7303" spans="1:7" ht="19.899999999999999" customHeight="1" x14ac:dyDescent="0.2">
      <c r="A7303" s="560" t="s">
        <v>577</v>
      </c>
      <c r="B7303" s="560" t="s">
        <v>578</v>
      </c>
      <c r="C7303" s="789"/>
      <c r="D7303" s="803"/>
      <c r="E7303" s="791"/>
      <c r="F7303" s="793"/>
      <c r="G7303" s="795"/>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6" t="s">
        <v>576</v>
      </c>
      <c r="B7316" s="797"/>
      <c r="C7316" s="788" t="s">
        <v>0</v>
      </c>
      <c r="D7316" s="790" t="s">
        <v>24</v>
      </c>
      <c r="E7316" s="790" t="s">
        <v>1832</v>
      </c>
      <c r="F7316" s="792" t="s">
        <v>1007</v>
      </c>
      <c r="G7316" s="794" t="s">
        <v>26</v>
      </c>
    </row>
    <row r="7317" spans="1:7" ht="19.899999999999999" customHeight="1" x14ac:dyDescent="0.2">
      <c r="A7317" s="560" t="s">
        <v>577</v>
      </c>
      <c r="B7317" s="560" t="s">
        <v>578</v>
      </c>
      <c r="C7317" s="789"/>
      <c r="D7317" s="791"/>
      <c r="E7317" s="791"/>
      <c r="F7317" s="793"/>
      <c r="G7317" s="795"/>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6" t="s">
        <v>576</v>
      </c>
      <c r="B7327" s="797"/>
      <c r="C7327" s="788" t="s">
        <v>0</v>
      </c>
      <c r="D7327" s="788" t="s">
        <v>1867</v>
      </c>
      <c r="E7327" s="790" t="s">
        <v>24</v>
      </c>
      <c r="F7327" s="792" t="s">
        <v>25</v>
      </c>
      <c r="G7327" s="794" t="s">
        <v>26</v>
      </c>
    </row>
    <row r="7328" spans="1:7" ht="19.899999999999999" customHeight="1" x14ac:dyDescent="0.2">
      <c r="A7328" s="560" t="s">
        <v>577</v>
      </c>
      <c r="B7328" s="560" t="s">
        <v>578</v>
      </c>
      <c r="C7328" s="789"/>
      <c r="D7328" s="789"/>
      <c r="E7328" s="791"/>
      <c r="F7328" s="793"/>
      <c r="G7328" s="795"/>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6" t="s">
        <v>576</v>
      </c>
      <c r="B7342" s="797"/>
      <c r="C7342" s="788" t="s">
        <v>0</v>
      </c>
      <c r="D7342" s="788" t="s">
        <v>1867</v>
      </c>
      <c r="E7342" s="790" t="s">
        <v>24</v>
      </c>
      <c r="F7342" s="792" t="s">
        <v>25</v>
      </c>
      <c r="G7342" s="794" t="s">
        <v>26</v>
      </c>
    </row>
    <row r="7343" spans="1:7" ht="19.899999999999999" customHeight="1" x14ac:dyDescent="0.2">
      <c r="A7343" s="560" t="s">
        <v>577</v>
      </c>
      <c r="B7343" s="560" t="s">
        <v>578</v>
      </c>
      <c r="C7343" s="789"/>
      <c r="D7343" s="789"/>
      <c r="E7343" s="791"/>
      <c r="F7343" s="793"/>
      <c r="G7343" s="795"/>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8" t="s">
        <v>31</v>
      </c>
      <c r="B7351" s="799"/>
      <c r="C7351" s="799"/>
      <c r="D7351" s="799"/>
      <c r="E7351" s="799"/>
      <c r="F7351" s="799"/>
      <c r="G7351" s="800"/>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CONCRETO ASFALTICO EN CALIENTE, PARA CONSERVACION Y MEJORAMIENTO  DE LA RED VIAL PROVINCIAL (13 ETAPA)</v>
      </c>
      <c r="C7354" s="539"/>
      <c r="D7354" s="539"/>
      <c r="E7354" s="539"/>
      <c r="F7354" s="535" t="s">
        <v>32</v>
      </c>
      <c r="G7354" s="589">
        <f>Fecha_Base</f>
        <v>0</v>
      </c>
    </row>
    <row r="7355" spans="1:7" ht="19.899999999999999" customHeight="1" x14ac:dyDescent="0.2">
      <c r="A7355" s="590" t="s">
        <v>710</v>
      </c>
      <c r="B7355" s="540" t="str">
        <f>Ubicación</f>
        <v>DEPARTAMENTOS VARIOS</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1">
        <f ca="1">IFERROR(VLOOKUP(B7357,T_Computo_Presupuesto,2,FALSE),0)</f>
        <v>0</v>
      </c>
      <c r="D7357" s="801"/>
      <c r="E7357" s="801"/>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6" t="s">
        <v>576</v>
      </c>
      <c r="B7377" s="797"/>
      <c r="C7377" s="788" t="s">
        <v>0</v>
      </c>
      <c r="D7377" s="802" t="s">
        <v>1866</v>
      </c>
      <c r="E7377" s="802" t="s">
        <v>1865</v>
      </c>
      <c r="F7377" s="792" t="s">
        <v>1007</v>
      </c>
      <c r="G7377" s="794" t="s">
        <v>26</v>
      </c>
    </row>
    <row r="7378" spans="1:7" ht="19.899999999999999" customHeight="1" x14ac:dyDescent="0.2">
      <c r="A7378" s="560" t="s">
        <v>577</v>
      </c>
      <c r="B7378" s="560" t="s">
        <v>578</v>
      </c>
      <c r="C7378" s="789"/>
      <c r="D7378" s="803"/>
      <c r="E7378" s="791"/>
      <c r="F7378" s="793"/>
      <c r="G7378" s="795"/>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6" t="s">
        <v>576</v>
      </c>
      <c r="B7391" s="797"/>
      <c r="C7391" s="788" t="s">
        <v>0</v>
      </c>
      <c r="D7391" s="790" t="s">
        <v>24</v>
      </c>
      <c r="E7391" s="790" t="s">
        <v>1832</v>
      </c>
      <c r="F7391" s="792" t="s">
        <v>1007</v>
      </c>
      <c r="G7391" s="794" t="s">
        <v>26</v>
      </c>
    </row>
    <row r="7392" spans="1:7" ht="19.899999999999999" customHeight="1" x14ac:dyDescent="0.2">
      <c r="A7392" s="560" t="s">
        <v>577</v>
      </c>
      <c r="B7392" s="560" t="s">
        <v>578</v>
      </c>
      <c r="C7392" s="789"/>
      <c r="D7392" s="791"/>
      <c r="E7392" s="791"/>
      <c r="F7392" s="793"/>
      <c r="G7392" s="795"/>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6" t="s">
        <v>576</v>
      </c>
      <c r="B7402" s="797"/>
      <c r="C7402" s="788" t="s">
        <v>0</v>
      </c>
      <c r="D7402" s="788" t="s">
        <v>1867</v>
      </c>
      <c r="E7402" s="790" t="s">
        <v>24</v>
      </c>
      <c r="F7402" s="792" t="s">
        <v>25</v>
      </c>
      <c r="G7402" s="794" t="s">
        <v>26</v>
      </c>
    </row>
    <row r="7403" spans="1:7" ht="19.899999999999999" customHeight="1" x14ac:dyDescent="0.2">
      <c r="A7403" s="560" t="s">
        <v>577</v>
      </c>
      <c r="B7403" s="560" t="s">
        <v>578</v>
      </c>
      <c r="C7403" s="789"/>
      <c r="D7403" s="789"/>
      <c r="E7403" s="791"/>
      <c r="F7403" s="793"/>
      <c r="G7403" s="795"/>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6" t="s">
        <v>576</v>
      </c>
      <c r="B7417" s="797"/>
      <c r="C7417" s="788" t="s">
        <v>0</v>
      </c>
      <c r="D7417" s="788" t="s">
        <v>1867</v>
      </c>
      <c r="E7417" s="790" t="s">
        <v>24</v>
      </c>
      <c r="F7417" s="792" t="s">
        <v>25</v>
      </c>
      <c r="G7417" s="794" t="s">
        <v>26</v>
      </c>
    </row>
    <row r="7418" spans="1:7" ht="19.899999999999999" customHeight="1" x14ac:dyDescent="0.2">
      <c r="A7418" s="560" t="s">
        <v>577</v>
      </c>
      <c r="B7418" s="560" t="s">
        <v>578</v>
      </c>
      <c r="C7418" s="789"/>
      <c r="D7418" s="789"/>
      <c r="E7418" s="791"/>
      <c r="F7418" s="793"/>
      <c r="G7418" s="795"/>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8" t="s">
        <v>31</v>
      </c>
      <c r="B7426" s="799"/>
      <c r="C7426" s="799"/>
      <c r="D7426" s="799"/>
      <c r="E7426" s="799"/>
      <c r="F7426" s="799"/>
      <c r="G7426" s="800"/>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CONCRETO ASFALTICO EN CALIENTE, PARA CONSERVACION Y MEJORAMIENTO  DE LA RED VIAL PROVINCIAL (13 ETAPA)</v>
      </c>
      <c r="C7429" s="539"/>
      <c r="D7429" s="539"/>
      <c r="E7429" s="539"/>
      <c r="F7429" s="535" t="s">
        <v>32</v>
      </c>
      <c r="G7429" s="589">
        <f>Fecha_Base</f>
        <v>0</v>
      </c>
    </row>
    <row r="7430" spans="1:7" ht="19.899999999999999" customHeight="1" x14ac:dyDescent="0.2">
      <c r="A7430" s="590" t="s">
        <v>710</v>
      </c>
      <c r="B7430" s="540" t="str">
        <f>Ubicación</f>
        <v>DEPARTAMENTOS VARIOS</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1">
        <f ca="1">IFERROR(VLOOKUP(B7432,T_Computo_Presupuesto,2,FALSE),0)</f>
        <v>0</v>
      </c>
      <c r="D7432" s="801"/>
      <c r="E7432" s="801"/>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6" t="s">
        <v>576</v>
      </c>
      <c r="B7452" s="797"/>
      <c r="C7452" s="788" t="s">
        <v>0</v>
      </c>
      <c r="D7452" s="802" t="s">
        <v>1866</v>
      </c>
      <c r="E7452" s="802" t="s">
        <v>1865</v>
      </c>
      <c r="F7452" s="792" t="s">
        <v>1007</v>
      </c>
      <c r="G7452" s="794" t="s">
        <v>26</v>
      </c>
    </row>
    <row r="7453" spans="1:7" ht="19.899999999999999" customHeight="1" x14ac:dyDescent="0.2">
      <c r="A7453" s="560" t="s">
        <v>577</v>
      </c>
      <c r="B7453" s="560" t="s">
        <v>578</v>
      </c>
      <c r="C7453" s="789"/>
      <c r="D7453" s="803"/>
      <c r="E7453" s="791"/>
      <c r="F7453" s="793"/>
      <c r="G7453" s="795"/>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6" t="s">
        <v>576</v>
      </c>
      <c r="B7466" s="797"/>
      <c r="C7466" s="788" t="s">
        <v>0</v>
      </c>
      <c r="D7466" s="790" t="s">
        <v>24</v>
      </c>
      <c r="E7466" s="790" t="s">
        <v>1832</v>
      </c>
      <c r="F7466" s="792" t="s">
        <v>1007</v>
      </c>
      <c r="G7466" s="794" t="s">
        <v>26</v>
      </c>
    </row>
    <row r="7467" spans="1:7" ht="19.899999999999999" customHeight="1" x14ac:dyDescent="0.2">
      <c r="A7467" s="560" t="s">
        <v>577</v>
      </c>
      <c r="B7467" s="560" t="s">
        <v>578</v>
      </c>
      <c r="C7467" s="789"/>
      <c r="D7467" s="791"/>
      <c r="E7467" s="791"/>
      <c r="F7467" s="793"/>
      <c r="G7467" s="795"/>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6" t="s">
        <v>576</v>
      </c>
      <c r="B7477" s="797"/>
      <c r="C7477" s="788" t="s">
        <v>0</v>
      </c>
      <c r="D7477" s="788" t="s">
        <v>1867</v>
      </c>
      <c r="E7477" s="790" t="s">
        <v>24</v>
      </c>
      <c r="F7477" s="792" t="s">
        <v>25</v>
      </c>
      <c r="G7477" s="794" t="s">
        <v>26</v>
      </c>
    </row>
    <row r="7478" spans="1:7" ht="19.899999999999999" customHeight="1" x14ac:dyDescent="0.2">
      <c r="A7478" s="560" t="s">
        <v>577</v>
      </c>
      <c r="B7478" s="560" t="s">
        <v>578</v>
      </c>
      <c r="C7478" s="789"/>
      <c r="D7478" s="789"/>
      <c r="E7478" s="791"/>
      <c r="F7478" s="793"/>
      <c r="G7478" s="795"/>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6" t="s">
        <v>576</v>
      </c>
      <c r="B7492" s="797"/>
      <c r="C7492" s="788" t="s">
        <v>0</v>
      </c>
      <c r="D7492" s="788" t="s">
        <v>1867</v>
      </c>
      <c r="E7492" s="790" t="s">
        <v>24</v>
      </c>
      <c r="F7492" s="792" t="s">
        <v>25</v>
      </c>
      <c r="G7492" s="794" t="s">
        <v>26</v>
      </c>
    </row>
    <row r="7493" spans="1:7" ht="19.899999999999999" customHeight="1" x14ac:dyDescent="0.2">
      <c r="A7493" s="560" t="s">
        <v>577</v>
      </c>
      <c r="B7493" s="560" t="s">
        <v>578</v>
      </c>
      <c r="C7493" s="789"/>
      <c r="D7493" s="789"/>
      <c r="E7493" s="791"/>
      <c r="F7493" s="793"/>
      <c r="G7493" s="795"/>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8" t="s">
        <v>31</v>
      </c>
      <c r="B7501" s="799"/>
      <c r="C7501" s="799"/>
      <c r="D7501" s="799"/>
      <c r="E7501" s="799"/>
      <c r="F7501" s="799"/>
      <c r="G7501" s="800"/>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CONCRETO ASFALTICO EN CALIENTE, PARA CONSERVACION Y MEJORAMIENTO  DE LA RED VIAL PROVINCIAL (13 ETAPA)</v>
      </c>
      <c r="C7504" s="539"/>
      <c r="D7504" s="539"/>
      <c r="E7504" s="539"/>
      <c r="F7504" s="535" t="s">
        <v>32</v>
      </c>
      <c r="G7504" s="589">
        <f>Fecha_Base</f>
        <v>0</v>
      </c>
    </row>
    <row r="7505" spans="1:7" ht="19.899999999999999" customHeight="1" x14ac:dyDescent="0.2">
      <c r="A7505" s="590" t="s">
        <v>710</v>
      </c>
      <c r="B7505" s="540" t="str">
        <f>Ubicación</f>
        <v>DEPARTAMENTOS VARIOS</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1">
        <f ca="1">IFERROR(VLOOKUP(B7507,T_Computo_Presupuesto,2,FALSE),0)</f>
        <v>0</v>
      </c>
      <c r="D7507" s="801"/>
      <c r="E7507" s="801"/>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6" t="s">
        <v>576</v>
      </c>
      <c r="B7527" s="797"/>
      <c r="C7527" s="788" t="s">
        <v>0</v>
      </c>
      <c r="D7527" s="802" t="s">
        <v>1866</v>
      </c>
      <c r="E7527" s="802" t="s">
        <v>1865</v>
      </c>
      <c r="F7527" s="792" t="s">
        <v>1007</v>
      </c>
      <c r="G7527" s="794" t="s">
        <v>26</v>
      </c>
    </row>
    <row r="7528" spans="1:7" ht="19.899999999999999" customHeight="1" x14ac:dyDescent="0.2">
      <c r="A7528" s="560" t="s">
        <v>577</v>
      </c>
      <c r="B7528" s="560" t="s">
        <v>578</v>
      </c>
      <c r="C7528" s="789"/>
      <c r="D7528" s="803"/>
      <c r="E7528" s="791"/>
      <c r="F7528" s="793"/>
      <c r="G7528" s="795"/>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6" t="s">
        <v>576</v>
      </c>
      <c r="B7541" s="797"/>
      <c r="C7541" s="788" t="s">
        <v>0</v>
      </c>
      <c r="D7541" s="790" t="s">
        <v>24</v>
      </c>
      <c r="E7541" s="790" t="s">
        <v>1832</v>
      </c>
      <c r="F7541" s="792" t="s">
        <v>1007</v>
      </c>
      <c r="G7541" s="794" t="s">
        <v>26</v>
      </c>
    </row>
    <row r="7542" spans="1:7" ht="19.899999999999999" customHeight="1" x14ac:dyDescent="0.2">
      <c r="A7542" s="560" t="s">
        <v>577</v>
      </c>
      <c r="B7542" s="560" t="s">
        <v>578</v>
      </c>
      <c r="C7542" s="789"/>
      <c r="D7542" s="791"/>
      <c r="E7542" s="791"/>
      <c r="F7542" s="793"/>
      <c r="G7542" s="795"/>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6" t="s">
        <v>576</v>
      </c>
      <c r="B7552" s="797"/>
      <c r="C7552" s="788" t="s">
        <v>0</v>
      </c>
      <c r="D7552" s="788" t="s">
        <v>1867</v>
      </c>
      <c r="E7552" s="790" t="s">
        <v>24</v>
      </c>
      <c r="F7552" s="792" t="s">
        <v>25</v>
      </c>
      <c r="G7552" s="794" t="s">
        <v>26</v>
      </c>
    </row>
    <row r="7553" spans="1:7" ht="19.899999999999999" customHeight="1" x14ac:dyDescent="0.2">
      <c r="A7553" s="560" t="s">
        <v>577</v>
      </c>
      <c r="B7553" s="560" t="s">
        <v>578</v>
      </c>
      <c r="C7553" s="789"/>
      <c r="D7553" s="789"/>
      <c r="E7553" s="791"/>
      <c r="F7553" s="793"/>
      <c r="G7553" s="795"/>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6" t="s">
        <v>576</v>
      </c>
      <c r="B7567" s="797"/>
      <c r="C7567" s="788" t="s">
        <v>0</v>
      </c>
      <c r="D7567" s="788" t="s">
        <v>1867</v>
      </c>
      <c r="E7567" s="790" t="s">
        <v>24</v>
      </c>
      <c r="F7567" s="792" t="s">
        <v>25</v>
      </c>
      <c r="G7567" s="794" t="s">
        <v>26</v>
      </c>
    </row>
    <row r="7568" spans="1:7" ht="19.899999999999999" customHeight="1" x14ac:dyDescent="0.2">
      <c r="A7568" s="560" t="s">
        <v>577</v>
      </c>
      <c r="B7568" s="560" t="s">
        <v>578</v>
      </c>
      <c r="C7568" s="789"/>
      <c r="D7568" s="789"/>
      <c r="E7568" s="791"/>
      <c r="F7568" s="793"/>
      <c r="G7568" s="795"/>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8" t="s">
        <v>31</v>
      </c>
      <c r="B7576" s="799"/>
      <c r="C7576" s="799"/>
      <c r="D7576" s="799"/>
      <c r="E7576" s="799"/>
      <c r="F7576" s="799"/>
      <c r="G7576" s="800"/>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CONCRETO ASFALTICO EN CALIENTE, PARA CONSERVACION Y MEJORAMIENTO  DE LA RED VIAL PROVINCIAL (13 ETAPA)</v>
      </c>
      <c r="C7579" s="539"/>
      <c r="D7579" s="539"/>
      <c r="E7579" s="539"/>
      <c r="F7579" s="535" t="s">
        <v>32</v>
      </c>
      <c r="G7579" s="589">
        <f>Fecha_Base</f>
        <v>0</v>
      </c>
    </row>
    <row r="7580" spans="1:7" ht="19.899999999999999" customHeight="1" x14ac:dyDescent="0.2">
      <c r="A7580" s="590" t="s">
        <v>710</v>
      </c>
      <c r="B7580" s="540" t="str">
        <f>Ubicación</f>
        <v>DEPARTAMENTOS VARIOS</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1">
        <f ca="1">IFERROR(VLOOKUP(B7582,T_Computo_Presupuesto,2,FALSE),0)</f>
        <v>0</v>
      </c>
      <c r="D7582" s="801"/>
      <c r="E7582" s="801"/>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6" t="s">
        <v>576</v>
      </c>
      <c r="B7602" s="797"/>
      <c r="C7602" s="788" t="s">
        <v>0</v>
      </c>
      <c r="D7602" s="802" t="s">
        <v>1866</v>
      </c>
      <c r="E7602" s="802" t="s">
        <v>1865</v>
      </c>
      <c r="F7602" s="792" t="s">
        <v>1007</v>
      </c>
      <c r="G7602" s="794" t="s">
        <v>26</v>
      </c>
    </row>
    <row r="7603" spans="1:7" ht="19.899999999999999" customHeight="1" x14ac:dyDescent="0.2">
      <c r="A7603" s="560" t="s">
        <v>577</v>
      </c>
      <c r="B7603" s="560" t="s">
        <v>578</v>
      </c>
      <c r="C7603" s="789"/>
      <c r="D7603" s="803"/>
      <c r="E7603" s="791"/>
      <c r="F7603" s="793"/>
      <c r="G7603" s="795"/>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6" t="s">
        <v>576</v>
      </c>
      <c r="B7616" s="797"/>
      <c r="C7616" s="788" t="s">
        <v>0</v>
      </c>
      <c r="D7616" s="790" t="s">
        <v>24</v>
      </c>
      <c r="E7616" s="790" t="s">
        <v>1832</v>
      </c>
      <c r="F7616" s="792" t="s">
        <v>1007</v>
      </c>
      <c r="G7616" s="794" t="s">
        <v>26</v>
      </c>
    </row>
    <row r="7617" spans="1:7" ht="19.899999999999999" customHeight="1" x14ac:dyDescent="0.2">
      <c r="A7617" s="560" t="s">
        <v>577</v>
      </c>
      <c r="B7617" s="560" t="s">
        <v>578</v>
      </c>
      <c r="C7617" s="789"/>
      <c r="D7617" s="791"/>
      <c r="E7617" s="791"/>
      <c r="F7617" s="793"/>
      <c r="G7617" s="795"/>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6" t="s">
        <v>576</v>
      </c>
      <c r="B7627" s="797"/>
      <c r="C7627" s="788" t="s">
        <v>0</v>
      </c>
      <c r="D7627" s="788" t="s">
        <v>1867</v>
      </c>
      <c r="E7627" s="790" t="s">
        <v>24</v>
      </c>
      <c r="F7627" s="792" t="s">
        <v>25</v>
      </c>
      <c r="G7627" s="794" t="s">
        <v>26</v>
      </c>
    </row>
    <row r="7628" spans="1:7" ht="19.899999999999999" customHeight="1" x14ac:dyDescent="0.2">
      <c r="A7628" s="560" t="s">
        <v>577</v>
      </c>
      <c r="B7628" s="560" t="s">
        <v>578</v>
      </c>
      <c r="C7628" s="789"/>
      <c r="D7628" s="789"/>
      <c r="E7628" s="791"/>
      <c r="F7628" s="793"/>
      <c r="G7628" s="795"/>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6" t="s">
        <v>576</v>
      </c>
      <c r="B7642" s="797"/>
      <c r="C7642" s="788" t="s">
        <v>0</v>
      </c>
      <c r="D7642" s="788" t="s">
        <v>1867</v>
      </c>
      <c r="E7642" s="790" t="s">
        <v>24</v>
      </c>
      <c r="F7642" s="792" t="s">
        <v>25</v>
      </c>
      <c r="G7642" s="794" t="s">
        <v>26</v>
      </c>
    </row>
    <row r="7643" spans="1:7" ht="19.899999999999999" customHeight="1" x14ac:dyDescent="0.2">
      <c r="A7643" s="560" t="s">
        <v>577</v>
      </c>
      <c r="B7643" s="560" t="s">
        <v>578</v>
      </c>
      <c r="C7643" s="789"/>
      <c r="D7643" s="789"/>
      <c r="E7643" s="791"/>
      <c r="F7643" s="793"/>
      <c r="G7643" s="795"/>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8" t="s">
        <v>31</v>
      </c>
      <c r="B7651" s="799"/>
      <c r="C7651" s="799"/>
      <c r="D7651" s="799"/>
      <c r="E7651" s="799"/>
      <c r="F7651" s="799"/>
      <c r="G7651" s="800"/>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CONCRETO ASFALTICO EN CALIENTE, PARA CONSERVACION Y MEJORAMIENTO  DE LA RED VIAL PROVINCIAL (13 ETAPA)</v>
      </c>
      <c r="C7654" s="539"/>
      <c r="D7654" s="539"/>
      <c r="E7654" s="539"/>
      <c r="F7654" s="535" t="s">
        <v>32</v>
      </c>
      <c r="G7654" s="589">
        <f>Fecha_Base</f>
        <v>0</v>
      </c>
    </row>
    <row r="7655" spans="1:7" ht="19.899999999999999" customHeight="1" x14ac:dyDescent="0.2">
      <c r="A7655" s="590" t="s">
        <v>710</v>
      </c>
      <c r="B7655" s="540" t="str">
        <f>Ubicación</f>
        <v>DEPARTAMENTOS VARIOS</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1">
        <f ca="1">IFERROR(VLOOKUP(B7657,T_Computo_Presupuesto,2,FALSE),0)</f>
        <v>0</v>
      </c>
      <c r="D7657" s="801"/>
      <c r="E7657" s="801"/>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6" t="s">
        <v>576</v>
      </c>
      <c r="B7677" s="797"/>
      <c r="C7677" s="788" t="s">
        <v>0</v>
      </c>
      <c r="D7677" s="802" t="s">
        <v>1866</v>
      </c>
      <c r="E7677" s="802" t="s">
        <v>1865</v>
      </c>
      <c r="F7677" s="792" t="s">
        <v>1007</v>
      </c>
      <c r="G7677" s="794" t="s">
        <v>26</v>
      </c>
    </row>
    <row r="7678" spans="1:7" ht="19.899999999999999" customHeight="1" x14ac:dyDescent="0.2">
      <c r="A7678" s="560" t="s">
        <v>577</v>
      </c>
      <c r="B7678" s="560" t="s">
        <v>578</v>
      </c>
      <c r="C7678" s="789"/>
      <c r="D7678" s="803"/>
      <c r="E7678" s="791"/>
      <c r="F7678" s="793"/>
      <c r="G7678" s="795"/>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6" t="s">
        <v>576</v>
      </c>
      <c r="B7691" s="797"/>
      <c r="C7691" s="788" t="s">
        <v>0</v>
      </c>
      <c r="D7691" s="790" t="s">
        <v>24</v>
      </c>
      <c r="E7691" s="790" t="s">
        <v>1832</v>
      </c>
      <c r="F7691" s="792" t="s">
        <v>1007</v>
      </c>
      <c r="G7691" s="794" t="s">
        <v>26</v>
      </c>
    </row>
    <row r="7692" spans="1:7" ht="19.899999999999999" customHeight="1" x14ac:dyDescent="0.2">
      <c r="A7692" s="560" t="s">
        <v>577</v>
      </c>
      <c r="B7692" s="560" t="s">
        <v>578</v>
      </c>
      <c r="C7692" s="789"/>
      <c r="D7692" s="791"/>
      <c r="E7692" s="791"/>
      <c r="F7692" s="793"/>
      <c r="G7692" s="795"/>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6" t="s">
        <v>576</v>
      </c>
      <c r="B7702" s="797"/>
      <c r="C7702" s="788" t="s">
        <v>0</v>
      </c>
      <c r="D7702" s="788" t="s">
        <v>1867</v>
      </c>
      <c r="E7702" s="790" t="s">
        <v>24</v>
      </c>
      <c r="F7702" s="792" t="s">
        <v>25</v>
      </c>
      <c r="G7702" s="794" t="s">
        <v>26</v>
      </c>
    </row>
    <row r="7703" spans="1:7" ht="19.899999999999999" customHeight="1" x14ac:dyDescent="0.2">
      <c r="A7703" s="560" t="s">
        <v>577</v>
      </c>
      <c r="B7703" s="560" t="s">
        <v>578</v>
      </c>
      <c r="C7703" s="789"/>
      <c r="D7703" s="789"/>
      <c r="E7703" s="791"/>
      <c r="F7703" s="793"/>
      <c r="G7703" s="795"/>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6" t="s">
        <v>576</v>
      </c>
      <c r="B7717" s="797"/>
      <c r="C7717" s="788" t="s">
        <v>0</v>
      </c>
      <c r="D7717" s="788" t="s">
        <v>1867</v>
      </c>
      <c r="E7717" s="790" t="s">
        <v>24</v>
      </c>
      <c r="F7717" s="792" t="s">
        <v>25</v>
      </c>
      <c r="G7717" s="794" t="s">
        <v>26</v>
      </c>
    </row>
    <row r="7718" spans="1:7" ht="19.899999999999999" customHeight="1" x14ac:dyDescent="0.2">
      <c r="A7718" s="560" t="s">
        <v>577</v>
      </c>
      <c r="B7718" s="560" t="s">
        <v>578</v>
      </c>
      <c r="C7718" s="789"/>
      <c r="D7718" s="789"/>
      <c r="E7718" s="791"/>
      <c r="F7718" s="793"/>
      <c r="G7718" s="795"/>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8" t="s">
        <v>31</v>
      </c>
      <c r="B7726" s="799"/>
      <c r="C7726" s="799"/>
      <c r="D7726" s="799"/>
      <c r="E7726" s="799"/>
      <c r="F7726" s="799"/>
      <c r="G7726" s="800"/>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CONCRETO ASFALTICO EN CALIENTE, PARA CONSERVACION Y MEJORAMIENTO  DE LA RED VIAL PROVINCIAL (13 ETAPA)</v>
      </c>
      <c r="C7729" s="539"/>
      <c r="D7729" s="539"/>
      <c r="E7729" s="539"/>
      <c r="F7729" s="535" t="s">
        <v>32</v>
      </c>
      <c r="G7729" s="589">
        <f>Fecha_Base</f>
        <v>0</v>
      </c>
    </row>
    <row r="7730" spans="1:7" ht="19.899999999999999" customHeight="1" x14ac:dyDescent="0.2">
      <c r="A7730" s="590" t="s">
        <v>710</v>
      </c>
      <c r="B7730" s="540" t="str">
        <f>Ubicación</f>
        <v>DEPARTAMENTOS VARIOS</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1">
        <f ca="1">IFERROR(VLOOKUP(B7732,T_Computo_Presupuesto,2,FALSE),0)</f>
        <v>0</v>
      </c>
      <c r="D7732" s="801"/>
      <c r="E7732" s="801"/>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6" t="s">
        <v>576</v>
      </c>
      <c r="B7752" s="797"/>
      <c r="C7752" s="788" t="s">
        <v>0</v>
      </c>
      <c r="D7752" s="802" t="s">
        <v>1866</v>
      </c>
      <c r="E7752" s="802" t="s">
        <v>1865</v>
      </c>
      <c r="F7752" s="792" t="s">
        <v>1007</v>
      </c>
      <c r="G7752" s="794" t="s">
        <v>26</v>
      </c>
    </row>
    <row r="7753" spans="1:7" ht="19.899999999999999" customHeight="1" x14ac:dyDescent="0.2">
      <c r="A7753" s="560" t="s">
        <v>577</v>
      </c>
      <c r="B7753" s="560" t="s">
        <v>578</v>
      </c>
      <c r="C7753" s="789"/>
      <c r="D7753" s="803"/>
      <c r="E7753" s="791"/>
      <c r="F7753" s="793"/>
      <c r="G7753" s="795"/>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6" t="s">
        <v>576</v>
      </c>
      <c r="B7766" s="797"/>
      <c r="C7766" s="788" t="s">
        <v>0</v>
      </c>
      <c r="D7766" s="790" t="s">
        <v>24</v>
      </c>
      <c r="E7766" s="790" t="s">
        <v>1832</v>
      </c>
      <c r="F7766" s="792" t="s">
        <v>1007</v>
      </c>
      <c r="G7766" s="794" t="s">
        <v>26</v>
      </c>
    </row>
    <row r="7767" spans="1:7" ht="19.899999999999999" customHeight="1" x14ac:dyDescent="0.2">
      <c r="A7767" s="560" t="s">
        <v>577</v>
      </c>
      <c r="B7767" s="560" t="s">
        <v>578</v>
      </c>
      <c r="C7767" s="789"/>
      <c r="D7767" s="791"/>
      <c r="E7767" s="791"/>
      <c r="F7767" s="793"/>
      <c r="G7767" s="795"/>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6" t="s">
        <v>576</v>
      </c>
      <c r="B7777" s="797"/>
      <c r="C7777" s="788" t="s">
        <v>0</v>
      </c>
      <c r="D7777" s="788" t="s">
        <v>1867</v>
      </c>
      <c r="E7777" s="790" t="s">
        <v>24</v>
      </c>
      <c r="F7777" s="792" t="s">
        <v>25</v>
      </c>
      <c r="G7777" s="794" t="s">
        <v>26</v>
      </c>
    </row>
    <row r="7778" spans="1:7" ht="19.899999999999999" customHeight="1" x14ac:dyDescent="0.2">
      <c r="A7778" s="560" t="s">
        <v>577</v>
      </c>
      <c r="B7778" s="560" t="s">
        <v>578</v>
      </c>
      <c r="C7778" s="789"/>
      <c r="D7778" s="789"/>
      <c r="E7778" s="791"/>
      <c r="F7778" s="793"/>
      <c r="G7778" s="795"/>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6" t="s">
        <v>576</v>
      </c>
      <c r="B7792" s="797"/>
      <c r="C7792" s="788" t="s">
        <v>0</v>
      </c>
      <c r="D7792" s="788" t="s">
        <v>1867</v>
      </c>
      <c r="E7792" s="790" t="s">
        <v>24</v>
      </c>
      <c r="F7792" s="792" t="s">
        <v>25</v>
      </c>
      <c r="G7792" s="794" t="s">
        <v>26</v>
      </c>
    </row>
    <row r="7793" spans="1:7" ht="19.899999999999999" customHeight="1" x14ac:dyDescent="0.2">
      <c r="A7793" s="560" t="s">
        <v>577</v>
      </c>
      <c r="B7793" s="560" t="s">
        <v>578</v>
      </c>
      <c r="C7793" s="789"/>
      <c r="D7793" s="789"/>
      <c r="E7793" s="791"/>
      <c r="F7793" s="793"/>
      <c r="G7793" s="795"/>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8" t="s">
        <v>31</v>
      </c>
      <c r="B7801" s="799"/>
      <c r="C7801" s="799"/>
      <c r="D7801" s="799"/>
      <c r="E7801" s="799"/>
      <c r="F7801" s="799"/>
      <c r="G7801" s="800"/>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CONCRETO ASFALTICO EN CALIENTE, PARA CONSERVACION Y MEJORAMIENTO  DE LA RED VIAL PROVINCIAL (13 ETAPA)</v>
      </c>
      <c r="C7804" s="539"/>
      <c r="D7804" s="539"/>
      <c r="E7804" s="539"/>
      <c r="F7804" s="535" t="s">
        <v>32</v>
      </c>
      <c r="G7804" s="589">
        <f>Fecha_Base</f>
        <v>0</v>
      </c>
    </row>
    <row r="7805" spans="1:7" ht="19.899999999999999" customHeight="1" x14ac:dyDescent="0.2">
      <c r="A7805" s="590" t="s">
        <v>710</v>
      </c>
      <c r="B7805" s="540" t="str">
        <f>Ubicación</f>
        <v>DEPARTAMENTOS VARIOS</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1">
        <f ca="1">IFERROR(VLOOKUP(B7807,T_Computo_Presupuesto,2,FALSE),0)</f>
        <v>0</v>
      </c>
      <c r="D7807" s="801"/>
      <c r="E7807" s="801"/>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6" t="s">
        <v>576</v>
      </c>
      <c r="B7827" s="797"/>
      <c r="C7827" s="788" t="s">
        <v>0</v>
      </c>
      <c r="D7827" s="802" t="s">
        <v>1866</v>
      </c>
      <c r="E7827" s="802" t="s">
        <v>1865</v>
      </c>
      <c r="F7827" s="792" t="s">
        <v>1007</v>
      </c>
      <c r="G7827" s="794" t="s">
        <v>26</v>
      </c>
    </row>
    <row r="7828" spans="1:7" ht="19.899999999999999" customHeight="1" x14ac:dyDescent="0.2">
      <c r="A7828" s="560" t="s">
        <v>577</v>
      </c>
      <c r="B7828" s="560" t="s">
        <v>578</v>
      </c>
      <c r="C7828" s="789"/>
      <c r="D7828" s="803"/>
      <c r="E7828" s="791"/>
      <c r="F7828" s="793"/>
      <c r="G7828" s="795"/>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6" t="s">
        <v>576</v>
      </c>
      <c r="B7841" s="797"/>
      <c r="C7841" s="788" t="s">
        <v>0</v>
      </c>
      <c r="D7841" s="790" t="s">
        <v>24</v>
      </c>
      <c r="E7841" s="790" t="s">
        <v>1832</v>
      </c>
      <c r="F7841" s="792" t="s">
        <v>1007</v>
      </c>
      <c r="G7841" s="794" t="s">
        <v>26</v>
      </c>
    </row>
    <row r="7842" spans="1:7" ht="19.899999999999999" customHeight="1" x14ac:dyDescent="0.2">
      <c r="A7842" s="560" t="s">
        <v>577</v>
      </c>
      <c r="B7842" s="560" t="s">
        <v>578</v>
      </c>
      <c r="C7842" s="789"/>
      <c r="D7842" s="791"/>
      <c r="E7842" s="791"/>
      <c r="F7842" s="793"/>
      <c r="G7842" s="795"/>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6" t="s">
        <v>576</v>
      </c>
      <c r="B7852" s="797"/>
      <c r="C7852" s="788" t="s">
        <v>0</v>
      </c>
      <c r="D7852" s="788" t="s">
        <v>1867</v>
      </c>
      <c r="E7852" s="790" t="s">
        <v>24</v>
      </c>
      <c r="F7852" s="792" t="s">
        <v>25</v>
      </c>
      <c r="G7852" s="794" t="s">
        <v>26</v>
      </c>
    </row>
    <row r="7853" spans="1:7" ht="19.899999999999999" customHeight="1" x14ac:dyDescent="0.2">
      <c r="A7853" s="560" t="s">
        <v>577</v>
      </c>
      <c r="B7853" s="560" t="s">
        <v>578</v>
      </c>
      <c r="C7853" s="789"/>
      <c r="D7853" s="789"/>
      <c r="E7853" s="791"/>
      <c r="F7853" s="793"/>
      <c r="G7853" s="795"/>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6" t="s">
        <v>576</v>
      </c>
      <c r="B7867" s="797"/>
      <c r="C7867" s="788" t="s">
        <v>0</v>
      </c>
      <c r="D7867" s="788" t="s">
        <v>1867</v>
      </c>
      <c r="E7867" s="790" t="s">
        <v>24</v>
      </c>
      <c r="F7867" s="792" t="s">
        <v>25</v>
      </c>
      <c r="G7867" s="794" t="s">
        <v>26</v>
      </c>
    </row>
    <row r="7868" spans="1:7" ht="19.899999999999999" customHeight="1" x14ac:dyDescent="0.2">
      <c r="A7868" s="560" t="s">
        <v>577</v>
      </c>
      <c r="B7868" s="560" t="s">
        <v>578</v>
      </c>
      <c r="C7868" s="789"/>
      <c r="D7868" s="789"/>
      <c r="E7868" s="791"/>
      <c r="F7868" s="793"/>
      <c r="G7868" s="795"/>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8" t="s">
        <v>31</v>
      </c>
      <c r="B7876" s="799"/>
      <c r="C7876" s="799"/>
      <c r="D7876" s="799"/>
      <c r="E7876" s="799"/>
      <c r="F7876" s="799"/>
      <c r="G7876" s="800"/>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CONCRETO ASFALTICO EN CALIENTE, PARA CONSERVACION Y MEJORAMIENTO  DE LA RED VIAL PROVINCIAL (13 ETAPA)</v>
      </c>
      <c r="C7879" s="539"/>
      <c r="D7879" s="539"/>
      <c r="E7879" s="539"/>
      <c r="F7879" s="535" t="s">
        <v>32</v>
      </c>
      <c r="G7879" s="589">
        <f>Fecha_Base</f>
        <v>0</v>
      </c>
    </row>
    <row r="7880" spans="1:7" ht="19.899999999999999" customHeight="1" x14ac:dyDescent="0.2">
      <c r="A7880" s="590" t="s">
        <v>710</v>
      </c>
      <c r="B7880" s="540" t="str">
        <f>Ubicación</f>
        <v>DEPARTAMENTOS VARIOS</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1">
        <f ca="1">IFERROR(VLOOKUP(B7882,T_Computo_Presupuesto,2,FALSE),0)</f>
        <v>0</v>
      </c>
      <c r="D7882" s="801"/>
      <c r="E7882" s="801"/>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6" t="s">
        <v>576</v>
      </c>
      <c r="B7902" s="797"/>
      <c r="C7902" s="788" t="s">
        <v>0</v>
      </c>
      <c r="D7902" s="802" t="s">
        <v>1866</v>
      </c>
      <c r="E7902" s="802" t="s">
        <v>1865</v>
      </c>
      <c r="F7902" s="792" t="s">
        <v>1007</v>
      </c>
      <c r="G7902" s="794" t="s">
        <v>26</v>
      </c>
    </row>
    <row r="7903" spans="1:7" ht="19.899999999999999" customHeight="1" x14ac:dyDescent="0.2">
      <c r="A7903" s="560" t="s">
        <v>577</v>
      </c>
      <c r="B7903" s="560" t="s">
        <v>578</v>
      </c>
      <c r="C7903" s="789"/>
      <c r="D7903" s="803"/>
      <c r="E7903" s="791"/>
      <c r="F7903" s="793"/>
      <c r="G7903" s="795"/>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6" t="s">
        <v>576</v>
      </c>
      <c r="B7916" s="797"/>
      <c r="C7916" s="788" t="s">
        <v>0</v>
      </c>
      <c r="D7916" s="790" t="s">
        <v>24</v>
      </c>
      <c r="E7916" s="790" t="s">
        <v>1832</v>
      </c>
      <c r="F7916" s="792" t="s">
        <v>1007</v>
      </c>
      <c r="G7916" s="794" t="s">
        <v>26</v>
      </c>
    </row>
    <row r="7917" spans="1:7" ht="19.899999999999999" customHeight="1" x14ac:dyDescent="0.2">
      <c r="A7917" s="560" t="s">
        <v>577</v>
      </c>
      <c r="B7917" s="560" t="s">
        <v>578</v>
      </c>
      <c r="C7917" s="789"/>
      <c r="D7917" s="791"/>
      <c r="E7917" s="791"/>
      <c r="F7917" s="793"/>
      <c r="G7917" s="795"/>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6" t="s">
        <v>576</v>
      </c>
      <c r="B7927" s="797"/>
      <c r="C7927" s="788" t="s">
        <v>0</v>
      </c>
      <c r="D7927" s="788" t="s">
        <v>1867</v>
      </c>
      <c r="E7927" s="790" t="s">
        <v>24</v>
      </c>
      <c r="F7927" s="792" t="s">
        <v>25</v>
      </c>
      <c r="G7927" s="794" t="s">
        <v>26</v>
      </c>
    </row>
    <row r="7928" spans="1:7" ht="19.899999999999999" customHeight="1" x14ac:dyDescent="0.2">
      <c r="A7928" s="560" t="s">
        <v>577</v>
      </c>
      <c r="B7928" s="560" t="s">
        <v>578</v>
      </c>
      <c r="C7928" s="789"/>
      <c r="D7928" s="789"/>
      <c r="E7928" s="791"/>
      <c r="F7928" s="793"/>
      <c r="G7928" s="795"/>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6" t="s">
        <v>576</v>
      </c>
      <c r="B7942" s="797"/>
      <c r="C7942" s="788" t="s">
        <v>0</v>
      </c>
      <c r="D7942" s="788" t="s">
        <v>1867</v>
      </c>
      <c r="E7942" s="790" t="s">
        <v>24</v>
      </c>
      <c r="F7942" s="792" t="s">
        <v>25</v>
      </c>
      <c r="G7942" s="794" t="s">
        <v>26</v>
      </c>
    </row>
    <row r="7943" spans="1:7" ht="19.899999999999999" customHeight="1" x14ac:dyDescent="0.2">
      <c r="A7943" s="560" t="s">
        <v>577</v>
      </c>
      <c r="B7943" s="560" t="s">
        <v>578</v>
      </c>
      <c r="C7943" s="789"/>
      <c r="D7943" s="789"/>
      <c r="E7943" s="791"/>
      <c r="F7943" s="793"/>
      <c r="G7943" s="795"/>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8" t="s">
        <v>31</v>
      </c>
      <c r="B7951" s="799"/>
      <c r="C7951" s="799"/>
      <c r="D7951" s="799"/>
      <c r="E7951" s="799"/>
      <c r="F7951" s="799"/>
      <c r="G7951" s="800"/>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CONCRETO ASFALTICO EN CALIENTE, PARA CONSERVACION Y MEJORAMIENTO  DE LA RED VIAL PROVINCIAL (13 ETAPA)</v>
      </c>
      <c r="C7954" s="539"/>
      <c r="D7954" s="539"/>
      <c r="E7954" s="539"/>
      <c r="F7954" s="535" t="s">
        <v>32</v>
      </c>
      <c r="G7954" s="589">
        <f>Fecha_Base</f>
        <v>0</v>
      </c>
    </row>
    <row r="7955" spans="1:7" ht="19.899999999999999" customHeight="1" x14ac:dyDescent="0.2">
      <c r="A7955" s="590" t="s">
        <v>710</v>
      </c>
      <c r="B7955" s="540" t="str">
        <f>Ubicación</f>
        <v>DEPARTAMENTOS VARIOS</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1">
        <f ca="1">IFERROR(VLOOKUP(B7957,T_Computo_Presupuesto,2,FALSE),0)</f>
        <v>0</v>
      </c>
      <c r="D7957" s="801"/>
      <c r="E7957" s="801"/>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6" t="s">
        <v>576</v>
      </c>
      <c r="B7977" s="797"/>
      <c r="C7977" s="788" t="s">
        <v>0</v>
      </c>
      <c r="D7977" s="802" t="s">
        <v>1866</v>
      </c>
      <c r="E7977" s="802" t="s">
        <v>1865</v>
      </c>
      <c r="F7977" s="792" t="s">
        <v>1007</v>
      </c>
      <c r="G7977" s="794" t="s">
        <v>26</v>
      </c>
    </row>
    <row r="7978" spans="1:7" ht="19.899999999999999" customHeight="1" x14ac:dyDescent="0.2">
      <c r="A7978" s="560" t="s">
        <v>577</v>
      </c>
      <c r="B7978" s="560" t="s">
        <v>578</v>
      </c>
      <c r="C7978" s="789"/>
      <c r="D7978" s="803"/>
      <c r="E7978" s="791"/>
      <c r="F7978" s="793"/>
      <c r="G7978" s="795"/>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6" t="s">
        <v>576</v>
      </c>
      <c r="B7991" s="797"/>
      <c r="C7991" s="788" t="s">
        <v>0</v>
      </c>
      <c r="D7991" s="790" t="s">
        <v>24</v>
      </c>
      <c r="E7991" s="790" t="s">
        <v>1832</v>
      </c>
      <c r="F7991" s="792" t="s">
        <v>1007</v>
      </c>
      <c r="G7991" s="794" t="s">
        <v>26</v>
      </c>
    </row>
    <row r="7992" spans="1:7" ht="19.899999999999999" customHeight="1" x14ac:dyDescent="0.2">
      <c r="A7992" s="560" t="s">
        <v>577</v>
      </c>
      <c r="B7992" s="560" t="s">
        <v>578</v>
      </c>
      <c r="C7992" s="789"/>
      <c r="D7992" s="791"/>
      <c r="E7992" s="791"/>
      <c r="F7992" s="793"/>
      <c r="G7992" s="795"/>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6" t="s">
        <v>576</v>
      </c>
      <c r="B8002" s="797"/>
      <c r="C8002" s="788" t="s">
        <v>0</v>
      </c>
      <c r="D8002" s="788" t="s">
        <v>1867</v>
      </c>
      <c r="E8002" s="790" t="s">
        <v>24</v>
      </c>
      <c r="F8002" s="792" t="s">
        <v>25</v>
      </c>
      <c r="G8002" s="794" t="s">
        <v>26</v>
      </c>
    </row>
    <row r="8003" spans="1:7" ht="19.899999999999999" customHeight="1" x14ac:dyDescent="0.2">
      <c r="A8003" s="560" t="s">
        <v>577</v>
      </c>
      <c r="B8003" s="560" t="s">
        <v>578</v>
      </c>
      <c r="C8003" s="789"/>
      <c r="D8003" s="789"/>
      <c r="E8003" s="791"/>
      <c r="F8003" s="793"/>
      <c r="G8003" s="795"/>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6" t="s">
        <v>576</v>
      </c>
      <c r="B8017" s="797"/>
      <c r="C8017" s="788" t="s">
        <v>0</v>
      </c>
      <c r="D8017" s="788" t="s">
        <v>1867</v>
      </c>
      <c r="E8017" s="790" t="s">
        <v>24</v>
      </c>
      <c r="F8017" s="792" t="s">
        <v>25</v>
      </c>
      <c r="G8017" s="794" t="s">
        <v>26</v>
      </c>
    </row>
    <row r="8018" spans="1:7" ht="19.899999999999999" customHeight="1" x14ac:dyDescent="0.2">
      <c r="A8018" s="560" t="s">
        <v>577</v>
      </c>
      <c r="B8018" s="560" t="s">
        <v>578</v>
      </c>
      <c r="C8018" s="789"/>
      <c r="D8018" s="789"/>
      <c r="E8018" s="791"/>
      <c r="F8018" s="793"/>
      <c r="G8018" s="795"/>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8" t="s">
        <v>31</v>
      </c>
      <c r="B8026" s="799"/>
      <c r="C8026" s="799"/>
      <c r="D8026" s="799"/>
      <c r="E8026" s="799"/>
      <c r="F8026" s="799"/>
      <c r="G8026" s="800"/>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CONCRETO ASFALTICO EN CALIENTE, PARA CONSERVACION Y MEJORAMIENTO  DE LA RED VIAL PROVINCIAL (13 ETAPA)</v>
      </c>
      <c r="C8029" s="539"/>
      <c r="D8029" s="539"/>
      <c r="E8029" s="539"/>
      <c r="F8029" s="535" t="s">
        <v>32</v>
      </c>
      <c r="G8029" s="589">
        <f>Fecha_Base</f>
        <v>0</v>
      </c>
    </row>
    <row r="8030" spans="1:7" ht="19.899999999999999" customHeight="1" x14ac:dyDescent="0.2">
      <c r="A8030" s="590" t="s">
        <v>710</v>
      </c>
      <c r="B8030" s="540" t="str">
        <f>Ubicación</f>
        <v>DEPARTAMENTOS VARIOS</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1">
        <f ca="1">IFERROR(VLOOKUP(B8032,T_Computo_Presupuesto,2,FALSE),0)</f>
        <v>0</v>
      </c>
      <c r="D8032" s="801"/>
      <c r="E8032" s="801"/>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6" t="s">
        <v>576</v>
      </c>
      <c r="B8052" s="797"/>
      <c r="C8052" s="788" t="s">
        <v>0</v>
      </c>
      <c r="D8052" s="802" t="s">
        <v>1866</v>
      </c>
      <c r="E8052" s="802" t="s">
        <v>1865</v>
      </c>
      <c r="F8052" s="792" t="s">
        <v>1007</v>
      </c>
      <c r="G8052" s="794" t="s">
        <v>26</v>
      </c>
    </row>
    <row r="8053" spans="1:7" ht="19.899999999999999" customHeight="1" x14ac:dyDescent="0.2">
      <c r="A8053" s="560" t="s">
        <v>577</v>
      </c>
      <c r="B8053" s="560" t="s">
        <v>578</v>
      </c>
      <c r="C8053" s="789"/>
      <c r="D8053" s="803"/>
      <c r="E8053" s="791"/>
      <c r="F8053" s="793"/>
      <c r="G8053" s="795"/>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6" t="s">
        <v>576</v>
      </c>
      <c r="B8066" s="797"/>
      <c r="C8066" s="788" t="s">
        <v>0</v>
      </c>
      <c r="D8066" s="790" t="s">
        <v>24</v>
      </c>
      <c r="E8066" s="790" t="s">
        <v>1832</v>
      </c>
      <c r="F8066" s="792" t="s">
        <v>1007</v>
      </c>
      <c r="G8066" s="794" t="s">
        <v>26</v>
      </c>
    </row>
    <row r="8067" spans="1:7" ht="19.899999999999999" customHeight="1" x14ac:dyDescent="0.2">
      <c r="A8067" s="560" t="s">
        <v>577</v>
      </c>
      <c r="B8067" s="560" t="s">
        <v>578</v>
      </c>
      <c r="C8067" s="789"/>
      <c r="D8067" s="791"/>
      <c r="E8067" s="791"/>
      <c r="F8067" s="793"/>
      <c r="G8067" s="795"/>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6" t="s">
        <v>576</v>
      </c>
      <c r="B8077" s="797"/>
      <c r="C8077" s="788" t="s">
        <v>0</v>
      </c>
      <c r="D8077" s="788" t="s">
        <v>1867</v>
      </c>
      <c r="E8077" s="790" t="s">
        <v>24</v>
      </c>
      <c r="F8077" s="792" t="s">
        <v>25</v>
      </c>
      <c r="G8077" s="794" t="s">
        <v>26</v>
      </c>
    </row>
    <row r="8078" spans="1:7" ht="19.899999999999999" customHeight="1" x14ac:dyDescent="0.2">
      <c r="A8078" s="560" t="s">
        <v>577</v>
      </c>
      <c r="B8078" s="560" t="s">
        <v>578</v>
      </c>
      <c r="C8078" s="789"/>
      <c r="D8078" s="789"/>
      <c r="E8078" s="791"/>
      <c r="F8078" s="793"/>
      <c r="G8078" s="795"/>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6" t="s">
        <v>576</v>
      </c>
      <c r="B8092" s="797"/>
      <c r="C8092" s="788" t="s">
        <v>0</v>
      </c>
      <c r="D8092" s="788" t="s">
        <v>1867</v>
      </c>
      <c r="E8092" s="790" t="s">
        <v>24</v>
      </c>
      <c r="F8092" s="792" t="s">
        <v>25</v>
      </c>
      <c r="G8092" s="794" t="s">
        <v>26</v>
      </c>
    </row>
    <row r="8093" spans="1:7" ht="19.899999999999999" customHeight="1" x14ac:dyDescent="0.2">
      <c r="A8093" s="560" t="s">
        <v>577</v>
      </c>
      <c r="B8093" s="560" t="s">
        <v>578</v>
      </c>
      <c r="C8093" s="789"/>
      <c r="D8093" s="789"/>
      <c r="E8093" s="791"/>
      <c r="F8093" s="793"/>
      <c r="G8093" s="795"/>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8" t="s">
        <v>31</v>
      </c>
      <c r="B8101" s="799"/>
      <c r="C8101" s="799"/>
      <c r="D8101" s="799"/>
      <c r="E8101" s="799"/>
      <c r="F8101" s="799"/>
      <c r="G8101" s="800"/>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CONCRETO ASFALTICO EN CALIENTE, PARA CONSERVACION Y MEJORAMIENTO  DE LA RED VIAL PROVINCIAL (13 ETAPA)</v>
      </c>
      <c r="C8104" s="539"/>
      <c r="D8104" s="539"/>
      <c r="E8104" s="539"/>
      <c r="F8104" s="535" t="s">
        <v>32</v>
      </c>
      <c r="G8104" s="589">
        <f>Fecha_Base</f>
        <v>0</v>
      </c>
    </row>
    <row r="8105" spans="1:7" ht="19.899999999999999" customHeight="1" x14ac:dyDescent="0.2">
      <c r="A8105" s="590" t="s">
        <v>710</v>
      </c>
      <c r="B8105" s="540" t="str">
        <f>Ubicación</f>
        <v>DEPARTAMENTOS VARIOS</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1">
        <f ca="1">IFERROR(VLOOKUP(B8107,T_Computo_Presupuesto,2,FALSE),0)</f>
        <v>0</v>
      </c>
      <c r="D8107" s="801"/>
      <c r="E8107" s="801"/>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6" t="s">
        <v>576</v>
      </c>
      <c r="B8127" s="797"/>
      <c r="C8127" s="788" t="s">
        <v>0</v>
      </c>
      <c r="D8127" s="802" t="s">
        <v>1866</v>
      </c>
      <c r="E8127" s="802" t="s">
        <v>1865</v>
      </c>
      <c r="F8127" s="792" t="s">
        <v>1007</v>
      </c>
      <c r="G8127" s="794" t="s">
        <v>26</v>
      </c>
    </row>
    <row r="8128" spans="1:7" ht="19.899999999999999" customHeight="1" x14ac:dyDescent="0.2">
      <c r="A8128" s="560" t="s">
        <v>577</v>
      </c>
      <c r="B8128" s="560" t="s">
        <v>578</v>
      </c>
      <c r="C8128" s="789"/>
      <c r="D8128" s="803"/>
      <c r="E8128" s="791"/>
      <c r="F8128" s="793"/>
      <c r="G8128" s="795"/>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6" t="s">
        <v>576</v>
      </c>
      <c r="B8141" s="797"/>
      <c r="C8141" s="788" t="s">
        <v>0</v>
      </c>
      <c r="D8141" s="790" t="s">
        <v>24</v>
      </c>
      <c r="E8141" s="790" t="s">
        <v>1832</v>
      </c>
      <c r="F8141" s="792" t="s">
        <v>1007</v>
      </c>
      <c r="G8141" s="794" t="s">
        <v>26</v>
      </c>
    </row>
    <row r="8142" spans="1:7" ht="19.899999999999999" customHeight="1" x14ac:dyDescent="0.2">
      <c r="A8142" s="560" t="s">
        <v>577</v>
      </c>
      <c r="B8142" s="560" t="s">
        <v>578</v>
      </c>
      <c r="C8142" s="789"/>
      <c r="D8142" s="791"/>
      <c r="E8142" s="791"/>
      <c r="F8142" s="793"/>
      <c r="G8142" s="795"/>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6" t="s">
        <v>576</v>
      </c>
      <c r="B8152" s="797"/>
      <c r="C8152" s="788" t="s">
        <v>0</v>
      </c>
      <c r="D8152" s="788" t="s">
        <v>1867</v>
      </c>
      <c r="E8152" s="790" t="s">
        <v>24</v>
      </c>
      <c r="F8152" s="792" t="s">
        <v>25</v>
      </c>
      <c r="G8152" s="794" t="s">
        <v>26</v>
      </c>
    </row>
    <row r="8153" spans="1:7" ht="19.899999999999999" customHeight="1" x14ac:dyDescent="0.2">
      <c r="A8153" s="560" t="s">
        <v>577</v>
      </c>
      <c r="B8153" s="560" t="s">
        <v>578</v>
      </c>
      <c r="C8153" s="789"/>
      <c r="D8153" s="789"/>
      <c r="E8153" s="791"/>
      <c r="F8153" s="793"/>
      <c r="G8153" s="795"/>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6" t="s">
        <v>576</v>
      </c>
      <c r="B8167" s="797"/>
      <c r="C8167" s="788" t="s">
        <v>0</v>
      </c>
      <c r="D8167" s="788" t="s">
        <v>1867</v>
      </c>
      <c r="E8167" s="790" t="s">
        <v>24</v>
      </c>
      <c r="F8167" s="792" t="s">
        <v>25</v>
      </c>
      <c r="G8167" s="794" t="s">
        <v>26</v>
      </c>
    </row>
    <row r="8168" spans="1:7" ht="19.899999999999999" customHeight="1" x14ac:dyDescent="0.2">
      <c r="A8168" s="560" t="s">
        <v>577</v>
      </c>
      <c r="B8168" s="560" t="s">
        <v>578</v>
      </c>
      <c r="C8168" s="789"/>
      <c r="D8168" s="789"/>
      <c r="E8168" s="791"/>
      <c r="F8168" s="793"/>
      <c r="G8168" s="795"/>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8" t="s">
        <v>31</v>
      </c>
      <c r="B8176" s="799"/>
      <c r="C8176" s="799"/>
      <c r="D8176" s="799"/>
      <c r="E8176" s="799"/>
      <c r="F8176" s="799"/>
      <c r="G8176" s="800"/>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CONCRETO ASFALTICO EN CALIENTE, PARA CONSERVACION Y MEJORAMIENTO  DE LA RED VIAL PROVINCIAL (13 ETAPA)</v>
      </c>
      <c r="C8179" s="539"/>
      <c r="D8179" s="539"/>
      <c r="E8179" s="539"/>
      <c r="F8179" s="535" t="s">
        <v>32</v>
      </c>
      <c r="G8179" s="589">
        <f>Fecha_Base</f>
        <v>0</v>
      </c>
    </row>
    <row r="8180" spans="1:7" ht="19.899999999999999" customHeight="1" x14ac:dyDescent="0.2">
      <c r="A8180" s="590" t="s">
        <v>710</v>
      </c>
      <c r="B8180" s="540" t="str">
        <f>Ubicación</f>
        <v>DEPARTAMENTOS VARIOS</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1">
        <f ca="1">IFERROR(VLOOKUP(B8182,T_Computo_Presupuesto,2,FALSE),0)</f>
        <v>0</v>
      </c>
      <c r="D8182" s="801"/>
      <c r="E8182" s="801"/>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6" t="s">
        <v>576</v>
      </c>
      <c r="B8202" s="797"/>
      <c r="C8202" s="788" t="s">
        <v>0</v>
      </c>
      <c r="D8202" s="802" t="s">
        <v>1866</v>
      </c>
      <c r="E8202" s="802" t="s">
        <v>1865</v>
      </c>
      <c r="F8202" s="792" t="s">
        <v>1007</v>
      </c>
      <c r="G8202" s="794" t="s">
        <v>26</v>
      </c>
    </row>
    <row r="8203" spans="1:7" ht="19.899999999999999" customHeight="1" x14ac:dyDescent="0.2">
      <c r="A8203" s="560" t="s">
        <v>577</v>
      </c>
      <c r="B8203" s="560" t="s">
        <v>578</v>
      </c>
      <c r="C8203" s="789"/>
      <c r="D8203" s="803"/>
      <c r="E8203" s="791"/>
      <c r="F8203" s="793"/>
      <c r="G8203" s="795"/>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6" t="s">
        <v>576</v>
      </c>
      <c r="B8216" s="797"/>
      <c r="C8216" s="788" t="s">
        <v>0</v>
      </c>
      <c r="D8216" s="790" t="s">
        <v>24</v>
      </c>
      <c r="E8216" s="790" t="s">
        <v>1832</v>
      </c>
      <c r="F8216" s="792" t="s">
        <v>1007</v>
      </c>
      <c r="G8216" s="794" t="s">
        <v>26</v>
      </c>
    </row>
    <row r="8217" spans="1:7" ht="19.899999999999999" customHeight="1" x14ac:dyDescent="0.2">
      <c r="A8217" s="560" t="s">
        <v>577</v>
      </c>
      <c r="B8217" s="560" t="s">
        <v>578</v>
      </c>
      <c r="C8217" s="789"/>
      <c r="D8217" s="791"/>
      <c r="E8217" s="791"/>
      <c r="F8217" s="793"/>
      <c r="G8217" s="795"/>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6" t="s">
        <v>576</v>
      </c>
      <c r="B8227" s="797"/>
      <c r="C8227" s="788" t="s">
        <v>0</v>
      </c>
      <c r="D8227" s="788" t="s">
        <v>1867</v>
      </c>
      <c r="E8227" s="790" t="s">
        <v>24</v>
      </c>
      <c r="F8227" s="792" t="s">
        <v>25</v>
      </c>
      <c r="G8227" s="794" t="s">
        <v>26</v>
      </c>
    </row>
    <row r="8228" spans="1:7" ht="19.899999999999999" customHeight="1" x14ac:dyDescent="0.2">
      <c r="A8228" s="560" t="s">
        <v>577</v>
      </c>
      <c r="B8228" s="560" t="s">
        <v>578</v>
      </c>
      <c r="C8228" s="789"/>
      <c r="D8228" s="789"/>
      <c r="E8228" s="791"/>
      <c r="F8228" s="793"/>
      <c r="G8228" s="795"/>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6" t="s">
        <v>576</v>
      </c>
      <c r="B8242" s="797"/>
      <c r="C8242" s="788" t="s">
        <v>0</v>
      </c>
      <c r="D8242" s="788" t="s">
        <v>1867</v>
      </c>
      <c r="E8242" s="790" t="s">
        <v>24</v>
      </c>
      <c r="F8242" s="792" t="s">
        <v>25</v>
      </c>
      <c r="G8242" s="794" t="s">
        <v>26</v>
      </c>
    </row>
    <row r="8243" spans="1:7" ht="19.899999999999999" customHeight="1" x14ac:dyDescent="0.2">
      <c r="A8243" s="560" t="s">
        <v>577</v>
      </c>
      <c r="B8243" s="560" t="s">
        <v>578</v>
      </c>
      <c r="C8243" s="789"/>
      <c r="D8243" s="789"/>
      <c r="E8243" s="791"/>
      <c r="F8243" s="793"/>
      <c r="G8243" s="795"/>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8" t="s">
        <v>31</v>
      </c>
      <c r="B8251" s="799"/>
      <c r="C8251" s="799"/>
      <c r="D8251" s="799"/>
      <c r="E8251" s="799"/>
      <c r="F8251" s="799"/>
      <c r="G8251" s="800"/>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CONCRETO ASFALTICO EN CALIENTE, PARA CONSERVACION Y MEJORAMIENTO  DE LA RED VIAL PROVINCIAL (13 ETAPA)</v>
      </c>
      <c r="C8254" s="539"/>
      <c r="D8254" s="539"/>
      <c r="E8254" s="539"/>
      <c r="F8254" s="535" t="s">
        <v>32</v>
      </c>
      <c r="G8254" s="589">
        <f>Fecha_Base</f>
        <v>0</v>
      </c>
    </row>
    <row r="8255" spans="1:7" ht="19.899999999999999" customHeight="1" x14ac:dyDescent="0.2">
      <c r="A8255" s="590" t="s">
        <v>710</v>
      </c>
      <c r="B8255" s="540" t="str">
        <f>Ubicación</f>
        <v>DEPARTAMENTOS VARIOS</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1">
        <f ca="1">IFERROR(VLOOKUP(B8257,T_Computo_Presupuesto,2,FALSE),0)</f>
        <v>0</v>
      </c>
      <c r="D8257" s="801"/>
      <c r="E8257" s="801"/>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6" t="s">
        <v>576</v>
      </c>
      <c r="B8277" s="797"/>
      <c r="C8277" s="788" t="s">
        <v>0</v>
      </c>
      <c r="D8277" s="802" t="s">
        <v>1866</v>
      </c>
      <c r="E8277" s="802" t="s">
        <v>1865</v>
      </c>
      <c r="F8277" s="792" t="s">
        <v>1007</v>
      </c>
      <c r="G8277" s="794" t="s">
        <v>26</v>
      </c>
    </row>
    <row r="8278" spans="1:7" ht="19.899999999999999" customHeight="1" x14ac:dyDescent="0.2">
      <c r="A8278" s="560" t="s">
        <v>577</v>
      </c>
      <c r="B8278" s="560" t="s">
        <v>578</v>
      </c>
      <c r="C8278" s="789"/>
      <c r="D8278" s="803"/>
      <c r="E8278" s="791"/>
      <c r="F8278" s="793"/>
      <c r="G8278" s="795"/>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6" t="s">
        <v>576</v>
      </c>
      <c r="B8291" s="797"/>
      <c r="C8291" s="788" t="s">
        <v>0</v>
      </c>
      <c r="D8291" s="790" t="s">
        <v>24</v>
      </c>
      <c r="E8291" s="790" t="s">
        <v>1832</v>
      </c>
      <c r="F8291" s="792" t="s">
        <v>1007</v>
      </c>
      <c r="G8291" s="794" t="s">
        <v>26</v>
      </c>
    </row>
    <row r="8292" spans="1:7" ht="19.899999999999999" customHeight="1" x14ac:dyDescent="0.2">
      <c r="A8292" s="560" t="s">
        <v>577</v>
      </c>
      <c r="B8292" s="560" t="s">
        <v>578</v>
      </c>
      <c r="C8292" s="789"/>
      <c r="D8292" s="791"/>
      <c r="E8292" s="791"/>
      <c r="F8292" s="793"/>
      <c r="G8292" s="795"/>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6" t="s">
        <v>576</v>
      </c>
      <c r="B8302" s="797"/>
      <c r="C8302" s="788" t="s">
        <v>0</v>
      </c>
      <c r="D8302" s="788" t="s">
        <v>1867</v>
      </c>
      <c r="E8302" s="790" t="s">
        <v>24</v>
      </c>
      <c r="F8302" s="792" t="s">
        <v>25</v>
      </c>
      <c r="G8302" s="794" t="s">
        <v>26</v>
      </c>
    </row>
    <row r="8303" spans="1:7" ht="19.899999999999999" customHeight="1" x14ac:dyDescent="0.2">
      <c r="A8303" s="560" t="s">
        <v>577</v>
      </c>
      <c r="B8303" s="560" t="s">
        <v>578</v>
      </c>
      <c r="C8303" s="789"/>
      <c r="D8303" s="789"/>
      <c r="E8303" s="791"/>
      <c r="F8303" s="793"/>
      <c r="G8303" s="795"/>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6" t="s">
        <v>576</v>
      </c>
      <c r="B8317" s="797"/>
      <c r="C8317" s="788" t="s">
        <v>0</v>
      </c>
      <c r="D8317" s="788" t="s">
        <v>1867</v>
      </c>
      <c r="E8317" s="790" t="s">
        <v>24</v>
      </c>
      <c r="F8317" s="792" t="s">
        <v>25</v>
      </c>
      <c r="G8317" s="794" t="s">
        <v>26</v>
      </c>
    </row>
    <row r="8318" spans="1:7" ht="19.899999999999999" customHeight="1" x14ac:dyDescent="0.2">
      <c r="A8318" s="560" t="s">
        <v>577</v>
      </c>
      <c r="B8318" s="560" t="s">
        <v>578</v>
      </c>
      <c r="C8318" s="789"/>
      <c r="D8318" s="789"/>
      <c r="E8318" s="791"/>
      <c r="F8318" s="793"/>
      <c r="G8318" s="795"/>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8" t="s">
        <v>31</v>
      </c>
      <c r="B8326" s="799"/>
      <c r="C8326" s="799"/>
      <c r="D8326" s="799"/>
      <c r="E8326" s="799"/>
      <c r="F8326" s="799"/>
      <c r="G8326" s="800"/>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CONCRETO ASFALTICO EN CALIENTE, PARA CONSERVACION Y MEJORAMIENTO  DE LA RED VIAL PROVINCIAL (13 ETAPA)</v>
      </c>
      <c r="C8329" s="539"/>
      <c r="D8329" s="539"/>
      <c r="E8329" s="539"/>
      <c r="F8329" s="535" t="s">
        <v>32</v>
      </c>
      <c r="G8329" s="589">
        <f>Fecha_Base</f>
        <v>0</v>
      </c>
    </row>
    <row r="8330" spans="1:7" ht="19.899999999999999" customHeight="1" x14ac:dyDescent="0.2">
      <c r="A8330" s="590" t="s">
        <v>710</v>
      </c>
      <c r="B8330" s="540" t="str">
        <f>Ubicación</f>
        <v>DEPARTAMENTOS VARIOS</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1">
        <f ca="1">IFERROR(VLOOKUP(B8332,T_Computo_Presupuesto,2,FALSE),0)</f>
        <v>0</v>
      </c>
      <c r="D8332" s="801"/>
      <c r="E8332" s="801"/>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6" t="s">
        <v>576</v>
      </c>
      <c r="B8352" s="797"/>
      <c r="C8352" s="788" t="s">
        <v>0</v>
      </c>
      <c r="D8352" s="802" t="s">
        <v>1866</v>
      </c>
      <c r="E8352" s="802" t="s">
        <v>1865</v>
      </c>
      <c r="F8352" s="792" t="s">
        <v>1007</v>
      </c>
      <c r="G8352" s="794" t="s">
        <v>26</v>
      </c>
    </row>
    <row r="8353" spans="1:7" ht="19.899999999999999" customHeight="1" x14ac:dyDescent="0.2">
      <c r="A8353" s="560" t="s">
        <v>577</v>
      </c>
      <c r="B8353" s="560" t="s">
        <v>578</v>
      </c>
      <c r="C8353" s="789"/>
      <c r="D8353" s="803"/>
      <c r="E8353" s="791"/>
      <c r="F8353" s="793"/>
      <c r="G8353" s="795"/>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6" t="s">
        <v>576</v>
      </c>
      <c r="B8366" s="797"/>
      <c r="C8366" s="788" t="s">
        <v>0</v>
      </c>
      <c r="D8366" s="790" t="s">
        <v>24</v>
      </c>
      <c r="E8366" s="790" t="s">
        <v>1832</v>
      </c>
      <c r="F8366" s="792" t="s">
        <v>1007</v>
      </c>
      <c r="G8366" s="794" t="s">
        <v>26</v>
      </c>
    </row>
    <row r="8367" spans="1:7" ht="19.899999999999999" customHeight="1" x14ac:dyDescent="0.2">
      <c r="A8367" s="560" t="s">
        <v>577</v>
      </c>
      <c r="B8367" s="560" t="s">
        <v>578</v>
      </c>
      <c r="C8367" s="789"/>
      <c r="D8367" s="791"/>
      <c r="E8367" s="791"/>
      <c r="F8367" s="793"/>
      <c r="G8367" s="795"/>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6" t="s">
        <v>576</v>
      </c>
      <c r="B8377" s="797"/>
      <c r="C8377" s="788" t="s">
        <v>0</v>
      </c>
      <c r="D8377" s="788" t="s">
        <v>1867</v>
      </c>
      <c r="E8377" s="790" t="s">
        <v>24</v>
      </c>
      <c r="F8377" s="792" t="s">
        <v>25</v>
      </c>
      <c r="G8377" s="794" t="s">
        <v>26</v>
      </c>
    </row>
    <row r="8378" spans="1:7" ht="19.899999999999999" customHeight="1" x14ac:dyDescent="0.2">
      <c r="A8378" s="560" t="s">
        <v>577</v>
      </c>
      <c r="B8378" s="560" t="s">
        <v>578</v>
      </c>
      <c r="C8378" s="789"/>
      <c r="D8378" s="789"/>
      <c r="E8378" s="791"/>
      <c r="F8378" s="793"/>
      <c r="G8378" s="795"/>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6" t="s">
        <v>576</v>
      </c>
      <c r="B8392" s="797"/>
      <c r="C8392" s="788" t="s">
        <v>0</v>
      </c>
      <c r="D8392" s="788" t="s">
        <v>1867</v>
      </c>
      <c r="E8392" s="790" t="s">
        <v>24</v>
      </c>
      <c r="F8392" s="792" t="s">
        <v>25</v>
      </c>
      <c r="G8392" s="794" t="s">
        <v>26</v>
      </c>
    </row>
    <row r="8393" spans="1:7" ht="19.899999999999999" customHeight="1" x14ac:dyDescent="0.2">
      <c r="A8393" s="560" t="s">
        <v>577</v>
      </c>
      <c r="B8393" s="560" t="s">
        <v>578</v>
      </c>
      <c r="C8393" s="789"/>
      <c r="D8393" s="789"/>
      <c r="E8393" s="791"/>
      <c r="F8393" s="793"/>
      <c r="G8393" s="795"/>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8" t="s">
        <v>31</v>
      </c>
      <c r="B8401" s="799"/>
      <c r="C8401" s="799"/>
      <c r="D8401" s="799"/>
      <c r="E8401" s="799"/>
      <c r="F8401" s="799"/>
      <c r="G8401" s="800"/>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CONCRETO ASFALTICO EN CALIENTE, PARA CONSERVACION Y MEJORAMIENTO  DE LA RED VIAL PROVINCIAL (13 ETAPA)</v>
      </c>
      <c r="C8404" s="539"/>
      <c r="D8404" s="539"/>
      <c r="E8404" s="539"/>
      <c r="F8404" s="535" t="s">
        <v>32</v>
      </c>
      <c r="G8404" s="589">
        <f>Fecha_Base</f>
        <v>0</v>
      </c>
    </row>
    <row r="8405" spans="1:7" ht="19.899999999999999" customHeight="1" x14ac:dyDescent="0.2">
      <c r="A8405" s="590" t="s">
        <v>710</v>
      </c>
      <c r="B8405" s="540" t="str">
        <f>Ubicación</f>
        <v>DEPARTAMENTOS VARIOS</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1">
        <f ca="1">IFERROR(VLOOKUP(B8407,T_Computo_Presupuesto,2,FALSE),0)</f>
        <v>0</v>
      </c>
      <c r="D8407" s="801"/>
      <c r="E8407" s="801"/>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6" t="s">
        <v>576</v>
      </c>
      <c r="B8427" s="797"/>
      <c r="C8427" s="788" t="s">
        <v>0</v>
      </c>
      <c r="D8427" s="802" t="s">
        <v>1866</v>
      </c>
      <c r="E8427" s="802" t="s">
        <v>1865</v>
      </c>
      <c r="F8427" s="792" t="s">
        <v>1007</v>
      </c>
      <c r="G8427" s="794" t="s">
        <v>26</v>
      </c>
    </row>
    <row r="8428" spans="1:7" ht="19.899999999999999" customHeight="1" x14ac:dyDescent="0.2">
      <c r="A8428" s="560" t="s">
        <v>577</v>
      </c>
      <c r="B8428" s="560" t="s">
        <v>578</v>
      </c>
      <c r="C8428" s="789"/>
      <c r="D8428" s="803"/>
      <c r="E8428" s="791"/>
      <c r="F8428" s="793"/>
      <c r="G8428" s="795"/>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6" t="s">
        <v>576</v>
      </c>
      <c r="B8441" s="797"/>
      <c r="C8441" s="788" t="s">
        <v>0</v>
      </c>
      <c r="D8441" s="790" t="s">
        <v>24</v>
      </c>
      <c r="E8441" s="790" t="s">
        <v>1832</v>
      </c>
      <c r="F8441" s="792" t="s">
        <v>1007</v>
      </c>
      <c r="G8441" s="794" t="s">
        <v>26</v>
      </c>
    </row>
    <row r="8442" spans="1:7" ht="19.899999999999999" customHeight="1" x14ac:dyDescent="0.2">
      <c r="A8442" s="560" t="s">
        <v>577</v>
      </c>
      <c r="B8442" s="560" t="s">
        <v>578</v>
      </c>
      <c r="C8442" s="789"/>
      <c r="D8442" s="791"/>
      <c r="E8442" s="791"/>
      <c r="F8442" s="793"/>
      <c r="G8442" s="795"/>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6" t="s">
        <v>576</v>
      </c>
      <c r="B8452" s="797"/>
      <c r="C8452" s="788" t="s">
        <v>0</v>
      </c>
      <c r="D8452" s="788" t="s">
        <v>1867</v>
      </c>
      <c r="E8452" s="790" t="s">
        <v>24</v>
      </c>
      <c r="F8452" s="792" t="s">
        <v>25</v>
      </c>
      <c r="G8452" s="794" t="s">
        <v>26</v>
      </c>
    </row>
    <row r="8453" spans="1:7" ht="19.899999999999999" customHeight="1" x14ac:dyDescent="0.2">
      <c r="A8453" s="560" t="s">
        <v>577</v>
      </c>
      <c r="B8453" s="560" t="s">
        <v>578</v>
      </c>
      <c r="C8453" s="789"/>
      <c r="D8453" s="789"/>
      <c r="E8453" s="791"/>
      <c r="F8453" s="793"/>
      <c r="G8453" s="795"/>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6" t="s">
        <v>576</v>
      </c>
      <c r="B8467" s="797"/>
      <c r="C8467" s="788" t="s">
        <v>0</v>
      </c>
      <c r="D8467" s="788" t="s">
        <v>1867</v>
      </c>
      <c r="E8467" s="790" t="s">
        <v>24</v>
      </c>
      <c r="F8467" s="792" t="s">
        <v>25</v>
      </c>
      <c r="G8467" s="794" t="s">
        <v>26</v>
      </c>
    </row>
    <row r="8468" spans="1:7" ht="19.899999999999999" customHeight="1" x14ac:dyDescent="0.2">
      <c r="A8468" s="560" t="s">
        <v>577</v>
      </c>
      <c r="B8468" s="560" t="s">
        <v>578</v>
      </c>
      <c r="C8468" s="789"/>
      <c r="D8468" s="789"/>
      <c r="E8468" s="791"/>
      <c r="F8468" s="793"/>
      <c r="G8468" s="795"/>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8" t="s">
        <v>31</v>
      </c>
      <c r="B8476" s="799"/>
      <c r="C8476" s="799"/>
      <c r="D8476" s="799"/>
      <c r="E8476" s="799"/>
      <c r="F8476" s="799"/>
      <c r="G8476" s="800"/>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CONCRETO ASFALTICO EN CALIENTE, PARA CONSERVACION Y MEJORAMIENTO  DE LA RED VIAL PROVINCIAL (13 ETAPA)</v>
      </c>
      <c r="C8479" s="539"/>
      <c r="D8479" s="539"/>
      <c r="E8479" s="539"/>
      <c r="F8479" s="535" t="s">
        <v>32</v>
      </c>
      <c r="G8479" s="589">
        <f>Fecha_Base</f>
        <v>0</v>
      </c>
    </row>
    <row r="8480" spans="1:7" ht="19.899999999999999" customHeight="1" x14ac:dyDescent="0.2">
      <c r="A8480" s="590" t="s">
        <v>710</v>
      </c>
      <c r="B8480" s="540" t="str">
        <f>Ubicación</f>
        <v>DEPARTAMENTOS VARIOS</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1">
        <f ca="1">IFERROR(VLOOKUP(B8482,T_Computo_Presupuesto,2,FALSE),0)</f>
        <v>0</v>
      </c>
      <c r="D8482" s="801"/>
      <c r="E8482" s="801"/>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6" t="s">
        <v>576</v>
      </c>
      <c r="B8502" s="797"/>
      <c r="C8502" s="788" t="s">
        <v>0</v>
      </c>
      <c r="D8502" s="802" t="s">
        <v>1866</v>
      </c>
      <c r="E8502" s="802" t="s">
        <v>1865</v>
      </c>
      <c r="F8502" s="792" t="s">
        <v>1007</v>
      </c>
      <c r="G8502" s="794" t="s">
        <v>26</v>
      </c>
    </row>
    <row r="8503" spans="1:7" ht="19.899999999999999" customHeight="1" x14ac:dyDescent="0.2">
      <c r="A8503" s="560" t="s">
        <v>577</v>
      </c>
      <c r="B8503" s="560" t="s">
        <v>578</v>
      </c>
      <c r="C8503" s="789"/>
      <c r="D8503" s="803"/>
      <c r="E8503" s="791"/>
      <c r="F8503" s="793"/>
      <c r="G8503" s="795"/>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6" t="s">
        <v>576</v>
      </c>
      <c r="B8516" s="797"/>
      <c r="C8516" s="788" t="s">
        <v>0</v>
      </c>
      <c r="D8516" s="790" t="s">
        <v>24</v>
      </c>
      <c r="E8516" s="790" t="s">
        <v>1832</v>
      </c>
      <c r="F8516" s="792" t="s">
        <v>1007</v>
      </c>
      <c r="G8516" s="794" t="s">
        <v>26</v>
      </c>
    </row>
    <row r="8517" spans="1:7" ht="19.899999999999999" customHeight="1" x14ac:dyDescent="0.2">
      <c r="A8517" s="560" t="s">
        <v>577</v>
      </c>
      <c r="B8517" s="560" t="s">
        <v>578</v>
      </c>
      <c r="C8517" s="789"/>
      <c r="D8517" s="791"/>
      <c r="E8517" s="791"/>
      <c r="F8517" s="793"/>
      <c r="G8517" s="795"/>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6" t="s">
        <v>576</v>
      </c>
      <c r="B8527" s="797"/>
      <c r="C8527" s="788" t="s">
        <v>0</v>
      </c>
      <c r="D8527" s="788" t="s">
        <v>1867</v>
      </c>
      <c r="E8527" s="790" t="s">
        <v>24</v>
      </c>
      <c r="F8527" s="792" t="s">
        <v>25</v>
      </c>
      <c r="G8527" s="794" t="s">
        <v>26</v>
      </c>
    </row>
    <row r="8528" spans="1:7" ht="19.899999999999999" customHeight="1" x14ac:dyDescent="0.2">
      <c r="A8528" s="560" t="s">
        <v>577</v>
      </c>
      <c r="B8528" s="560" t="s">
        <v>578</v>
      </c>
      <c r="C8528" s="789"/>
      <c r="D8528" s="789"/>
      <c r="E8528" s="791"/>
      <c r="F8528" s="793"/>
      <c r="G8528" s="795"/>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6" t="s">
        <v>576</v>
      </c>
      <c r="B8542" s="797"/>
      <c r="C8542" s="788" t="s">
        <v>0</v>
      </c>
      <c r="D8542" s="788" t="s">
        <v>1867</v>
      </c>
      <c r="E8542" s="790" t="s">
        <v>24</v>
      </c>
      <c r="F8542" s="792" t="s">
        <v>25</v>
      </c>
      <c r="G8542" s="794" t="s">
        <v>26</v>
      </c>
    </row>
    <row r="8543" spans="1:7" ht="19.899999999999999" customHeight="1" x14ac:dyDescent="0.2">
      <c r="A8543" s="560" t="s">
        <v>577</v>
      </c>
      <c r="B8543" s="560" t="s">
        <v>578</v>
      </c>
      <c r="C8543" s="789"/>
      <c r="D8543" s="789"/>
      <c r="E8543" s="791"/>
      <c r="F8543" s="793"/>
      <c r="G8543" s="795"/>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8" t="s">
        <v>31</v>
      </c>
      <c r="B8551" s="799"/>
      <c r="C8551" s="799"/>
      <c r="D8551" s="799"/>
      <c r="E8551" s="799"/>
      <c r="F8551" s="799"/>
      <c r="G8551" s="800"/>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CONCRETO ASFALTICO EN CALIENTE, PARA CONSERVACION Y MEJORAMIENTO  DE LA RED VIAL PROVINCIAL (13 ETAPA)</v>
      </c>
      <c r="C8554" s="539"/>
      <c r="D8554" s="539"/>
      <c r="E8554" s="539"/>
      <c r="F8554" s="535" t="s">
        <v>32</v>
      </c>
      <c r="G8554" s="589">
        <f>Fecha_Base</f>
        <v>0</v>
      </c>
    </row>
    <row r="8555" spans="1:7" ht="19.899999999999999" customHeight="1" x14ac:dyDescent="0.2">
      <c r="A8555" s="590" t="s">
        <v>710</v>
      </c>
      <c r="B8555" s="540" t="str">
        <f>Ubicación</f>
        <v>DEPARTAMENTOS VARIOS</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1">
        <f ca="1">IFERROR(VLOOKUP(B8557,T_Computo_Presupuesto,2,FALSE),0)</f>
        <v>0</v>
      </c>
      <c r="D8557" s="801"/>
      <c r="E8557" s="801"/>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6" t="s">
        <v>576</v>
      </c>
      <c r="B8577" s="797"/>
      <c r="C8577" s="788" t="s">
        <v>0</v>
      </c>
      <c r="D8577" s="802" t="s">
        <v>1866</v>
      </c>
      <c r="E8577" s="802" t="s">
        <v>1865</v>
      </c>
      <c r="F8577" s="792" t="s">
        <v>1007</v>
      </c>
      <c r="G8577" s="794" t="s">
        <v>26</v>
      </c>
    </row>
    <row r="8578" spans="1:7" ht="19.899999999999999" customHeight="1" x14ac:dyDescent="0.2">
      <c r="A8578" s="560" t="s">
        <v>577</v>
      </c>
      <c r="B8578" s="560" t="s">
        <v>578</v>
      </c>
      <c r="C8578" s="789"/>
      <c r="D8578" s="803"/>
      <c r="E8578" s="791"/>
      <c r="F8578" s="793"/>
      <c r="G8578" s="795"/>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6" t="s">
        <v>576</v>
      </c>
      <c r="B8591" s="797"/>
      <c r="C8591" s="788" t="s">
        <v>0</v>
      </c>
      <c r="D8591" s="790" t="s">
        <v>24</v>
      </c>
      <c r="E8591" s="790" t="s">
        <v>1832</v>
      </c>
      <c r="F8591" s="792" t="s">
        <v>1007</v>
      </c>
      <c r="G8591" s="794" t="s">
        <v>26</v>
      </c>
    </row>
    <row r="8592" spans="1:7" ht="19.899999999999999" customHeight="1" x14ac:dyDescent="0.2">
      <c r="A8592" s="560" t="s">
        <v>577</v>
      </c>
      <c r="B8592" s="560" t="s">
        <v>578</v>
      </c>
      <c r="C8592" s="789"/>
      <c r="D8592" s="791"/>
      <c r="E8592" s="791"/>
      <c r="F8592" s="793"/>
      <c r="G8592" s="795"/>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6" t="s">
        <v>576</v>
      </c>
      <c r="B8602" s="797"/>
      <c r="C8602" s="788" t="s">
        <v>0</v>
      </c>
      <c r="D8602" s="788" t="s">
        <v>1867</v>
      </c>
      <c r="E8602" s="790" t="s">
        <v>24</v>
      </c>
      <c r="F8602" s="792" t="s">
        <v>25</v>
      </c>
      <c r="G8602" s="794" t="s">
        <v>26</v>
      </c>
    </row>
    <row r="8603" spans="1:7" ht="19.899999999999999" customHeight="1" x14ac:dyDescent="0.2">
      <c r="A8603" s="560" t="s">
        <v>577</v>
      </c>
      <c r="B8603" s="560" t="s">
        <v>578</v>
      </c>
      <c r="C8603" s="789"/>
      <c r="D8603" s="789"/>
      <c r="E8603" s="791"/>
      <c r="F8603" s="793"/>
      <c r="G8603" s="795"/>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6" t="s">
        <v>576</v>
      </c>
      <c r="B8617" s="797"/>
      <c r="C8617" s="788" t="s">
        <v>0</v>
      </c>
      <c r="D8617" s="788" t="s">
        <v>1867</v>
      </c>
      <c r="E8617" s="790" t="s">
        <v>24</v>
      </c>
      <c r="F8617" s="792" t="s">
        <v>25</v>
      </c>
      <c r="G8617" s="794" t="s">
        <v>26</v>
      </c>
    </row>
    <row r="8618" spans="1:7" ht="19.899999999999999" customHeight="1" x14ac:dyDescent="0.2">
      <c r="A8618" s="560" t="s">
        <v>577</v>
      </c>
      <c r="B8618" s="560" t="s">
        <v>578</v>
      </c>
      <c r="C8618" s="789"/>
      <c r="D8618" s="789"/>
      <c r="E8618" s="791"/>
      <c r="F8618" s="793"/>
      <c r="G8618" s="795"/>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8" t="s">
        <v>31</v>
      </c>
      <c r="B8626" s="799"/>
      <c r="C8626" s="799"/>
      <c r="D8626" s="799"/>
      <c r="E8626" s="799"/>
      <c r="F8626" s="799"/>
      <c r="G8626" s="800"/>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CONCRETO ASFALTICO EN CALIENTE, PARA CONSERVACION Y MEJORAMIENTO  DE LA RED VIAL PROVINCIAL (13 ETAPA)</v>
      </c>
      <c r="C8629" s="539"/>
      <c r="D8629" s="539"/>
      <c r="E8629" s="539"/>
      <c r="F8629" s="535" t="s">
        <v>32</v>
      </c>
      <c r="G8629" s="589">
        <f>Fecha_Base</f>
        <v>0</v>
      </c>
    </row>
    <row r="8630" spans="1:7" ht="19.899999999999999" customHeight="1" x14ac:dyDescent="0.2">
      <c r="A8630" s="590" t="s">
        <v>710</v>
      </c>
      <c r="B8630" s="540" t="str">
        <f>Ubicación</f>
        <v>DEPARTAMENTOS VARIOS</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1">
        <f ca="1">IFERROR(VLOOKUP(B8632,T_Computo_Presupuesto,2,FALSE),0)</f>
        <v>0</v>
      </c>
      <c r="D8632" s="801"/>
      <c r="E8632" s="801"/>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6" t="s">
        <v>576</v>
      </c>
      <c r="B8652" s="797"/>
      <c r="C8652" s="788" t="s">
        <v>0</v>
      </c>
      <c r="D8652" s="802" t="s">
        <v>1866</v>
      </c>
      <c r="E8652" s="802" t="s">
        <v>1865</v>
      </c>
      <c r="F8652" s="792" t="s">
        <v>1007</v>
      </c>
      <c r="G8652" s="794" t="s">
        <v>26</v>
      </c>
    </row>
    <row r="8653" spans="1:7" ht="19.899999999999999" customHeight="1" x14ac:dyDescent="0.2">
      <c r="A8653" s="560" t="s">
        <v>577</v>
      </c>
      <c r="B8653" s="560" t="s">
        <v>578</v>
      </c>
      <c r="C8653" s="789"/>
      <c r="D8653" s="803"/>
      <c r="E8653" s="791"/>
      <c r="F8653" s="793"/>
      <c r="G8653" s="795"/>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6" t="s">
        <v>576</v>
      </c>
      <c r="B8666" s="797"/>
      <c r="C8666" s="788" t="s">
        <v>0</v>
      </c>
      <c r="D8666" s="790" t="s">
        <v>24</v>
      </c>
      <c r="E8666" s="790" t="s">
        <v>1832</v>
      </c>
      <c r="F8666" s="792" t="s">
        <v>1007</v>
      </c>
      <c r="G8666" s="794" t="s">
        <v>26</v>
      </c>
    </row>
    <row r="8667" spans="1:7" ht="19.899999999999999" customHeight="1" x14ac:dyDescent="0.2">
      <c r="A8667" s="560" t="s">
        <v>577</v>
      </c>
      <c r="B8667" s="560" t="s">
        <v>578</v>
      </c>
      <c r="C8667" s="789"/>
      <c r="D8667" s="791"/>
      <c r="E8667" s="791"/>
      <c r="F8667" s="793"/>
      <c r="G8667" s="795"/>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6" t="s">
        <v>576</v>
      </c>
      <c r="B8677" s="797"/>
      <c r="C8677" s="788" t="s">
        <v>0</v>
      </c>
      <c r="D8677" s="788" t="s">
        <v>1867</v>
      </c>
      <c r="E8677" s="790" t="s">
        <v>24</v>
      </c>
      <c r="F8677" s="792" t="s">
        <v>25</v>
      </c>
      <c r="G8677" s="794" t="s">
        <v>26</v>
      </c>
    </row>
    <row r="8678" spans="1:7" ht="19.899999999999999" customHeight="1" x14ac:dyDescent="0.2">
      <c r="A8678" s="560" t="s">
        <v>577</v>
      </c>
      <c r="B8678" s="560" t="s">
        <v>578</v>
      </c>
      <c r="C8678" s="789"/>
      <c r="D8678" s="789"/>
      <c r="E8678" s="791"/>
      <c r="F8678" s="793"/>
      <c r="G8678" s="795"/>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6" t="s">
        <v>576</v>
      </c>
      <c r="B8692" s="797"/>
      <c r="C8692" s="788" t="s">
        <v>0</v>
      </c>
      <c r="D8692" s="788" t="s">
        <v>1867</v>
      </c>
      <c r="E8692" s="790" t="s">
        <v>24</v>
      </c>
      <c r="F8692" s="792" t="s">
        <v>25</v>
      </c>
      <c r="G8692" s="794" t="s">
        <v>26</v>
      </c>
    </row>
    <row r="8693" spans="1:7" ht="19.899999999999999" customHeight="1" x14ac:dyDescent="0.2">
      <c r="A8693" s="560" t="s">
        <v>577</v>
      </c>
      <c r="B8693" s="560" t="s">
        <v>578</v>
      </c>
      <c r="C8693" s="789"/>
      <c r="D8693" s="789"/>
      <c r="E8693" s="791"/>
      <c r="F8693" s="793"/>
      <c r="G8693" s="795"/>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8" t="s">
        <v>31</v>
      </c>
      <c r="B8701" s="799"/>
      <c r="C8701" s="799"/>
      <c r="D8701" s="799"/>
      <c r="E8701" s="799"/>
      <c r="F8701" s="799"/>
      <c r="G8701" s="800"/>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CONCRETO ASFALTICO EN CALIENTE, PARA CONSERVACION Y MEJORAMIENTO  DE LA RED VIAL PROVINCIAL (13 ETAPA)</v>
      </c>
      <c r="C8704" s="539"/>
      <c r="D8704" s="539"/>
      <c r="E8704" s="539"/>
      <c r="F8704" s="535" t="s">
        <v>32</v>
      </c>
      <c r="G8704" s="589">
        <f>Fecha_Base</f>
        <v>0</v>
      </c>
    </row>
    <row r="8705" spans="1:7" ht="19.899999999999999" customHeight="1" x14ac:dyDescent="0.2">
      <c r="A8705" s="590" t="s">
        <v>710</v>
      </c>
      <c r="B8705" s="540" t="str">
        <f>Ubicación</f>
        <v>DEPARTAMENTOS VARIOS</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1">
        <f ca="1">IFERROR(VLOOKUP(B8707,T_Computo_Presupuesto,2,FALSE),0)</f>
        <v>0</v>
      </c>
      <c r="D8707" s="801"/>
      <c r="E8707" s="801"/>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6" t="s">
        <v>576</v>
      </c>
      <c r="B8727" s="797"/>
      <c r="C8727" s="788" t="s">
        <v>0</v>
      </c>
      <c r="D8727" s="802" t="s">
        <v>1866</v>
      </c>
      <c r="E8727" s="802" t="s">
        <v>1865</v>
      </c>
      <c r="F8727" s="792" t="s">
        <v>1007</v>
      </c>
      <c r="G8727" s="794" t="s">
        <v>26</v>
      </c>
    </row>
    <row r="8728" spans="1:7" ht="19.899999999999999" customHeight="1" x14ac:dyDescent="0.2">
      <c r="A8728" s="560" t="s">
        <v>577</v>
      </c>
      <c r="B8728" s="560" t="s">
        <v>578</v>
      </c>
      <c r="C8728" s="789"/>
      <c r="D8728" s="803"/>
      <c r="E8728" s="791"/>
      <c r="F8728" s="793"/>
      <c r="G8728" s="795"/>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6" t="s">
        <v>576</v>
      </c>
      <c r="B8741" s="797"/>
      <c r="C8741" s="788" t="s">
        <v>0</v>
      </c>
      <c r="D8741" s="790" t="s">
        <v>24</v>
      </c>
      <c r="E8741" s="790" t="s">
        <v>1832</v>
      </c>
      <c r="F8741" s="792" t="s">
        <v>1007</v>
      </c>
      <c r="G8741" s="794" t="s">
        <v>26</v>
      </c>
    </row>
    <row r="8742" spans="1:7" ht="19.899999999999999" customHeight="1" x14ac:dyDescent="0.2">
      <c r="A8742" s="560" t="s">
        <v>577</v>
      </c>
      <c r="B8742" s="560" t="s">
        <v>578</v>
      </c>
      <c r="C8742" s="789"/>
      <c r="D8742" s="791"/>
      <c r="E8742" s="791"/>
      <c r="F8742" s="793"/>
      <c r="G8742" s="795"/>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6" t="s">
        <v>576</v>
      </c>
      <c r="B8752" s="797"/>
      <c r="C8752" s="788" t="s">
        <v>0</v>
      </c>
      <c r="D8752" s="788" t="s">
        <v>1867</v>
      </c>
      <c r="E8752" s="790" t="s">
        <v>24</v>
      </c>
      <c r="F8752" s="792" t="s">
        <v>25</v>
      </c>
      <c r="G8752" s="794" t="s">
        <v>26</v>
      </c>
    </row>
    <row r="8753" spans="1:7" ht="19.899999999999999" customHeight="1" x14ac:dyDescent="0.2">
      <c r="A8753" s="560" t="s">
        <v>577</v>
      </c>
      <c r="B8753" s="560" t="s">
        <v>578</v>
      </c>
      <c r="C8753" s="789"/>
      <c r="D8753" s="789"/>
      <c r="E8753" s="791"/>
      <c r="F8753" s="793"/>
      <c r="G8753" s="795"/>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6" t="s">
        <v>576</v>
      </c>
      <c r="B8767" s="797"/>
      <c r="C8767" s="788" t="s">
        <v>0</v>
      </c>
      <c r="D8767" s="788" t="s">
        <v>1867</v>
      </c>
      <c r="E8767" s="790" t="s">
        <v>24</v>
      </c>
      <c r="F8767" s="792" t="s">
        <v>25</v>
      </c>
      <c r="G8767" s="794" t="s">
        <v>26</v>
      </c>
    </row>
    <row r="8768" spans="1:7" ht="19.899999999999999" customHeight="1" x14ac:dyDescent="0.2">
      <c r="A8768" s="560" t="s">
        <v>577</v>
      </c>
      <c r="B8768" s="560" t="s">
        <v>578</v>
      </c>
      <c r="C8768" s="789"/>
      <c r="D8768" s="789"/>
      <c r="E8768" s="791"/>
      <c r="F8768" s="793"/>
      <c r="G8768" s="795"/>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8" t="s">
        <v>31</v>
      </c>
      <c r="B8776" s="799"/>
      <c r="C8776" s="799"/>
      <c r="D8776" s="799"/>
      <c r="E8776" s="799"/>
      <c r="F8776" s="799"/>
      <c r="G8776" s="800"/>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CONCRETO ASFALTICO EN CALIENTE, PARA CONSERVACION Y MEJORAMIENTO  DE LA RED VIAL PROVINCIAL (13 ETAPA)</v>
      </c>
      <c r="C8779" s="539"/>
      <c r="D8779" s="539"/>
      <c r="E8779" s="539"/>
      <c r="F8779" s="535" t="s">
        <v>32</v>
      </c>
      <c r="G8779" s="589">
        <f>Fecha_Base</f>
        <v>0</v>
      </c>
    </row>
    <row r="8780" spans="1:7" ht="19.899999999999999" customHeight="1" x14ac:dyDescent="0.2">
      <c r="A8780" s="590" t="s">
        <v>710</v>
      </c>
      <c r="B8780" s="540" t="str">
        <f>Ubicación</f>
        <v>DEPARTAMENTOS VARIOS</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1">
        <f ca="1">IFERROR(VLOOKUP(B8782,T_Computo_Presupuesto,2,FALSE),0)</f>
        <v>0</v>
      </c>
      <c r="D8782" s="801"/>
      <c r="E8782" s="801"/>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6" t="s">
        <v>576</v>
      </c>
      <c r="B8802" s="797"/>
      <c r="C8802" s="788" t="s">
        <v>0</v>
      </c>
      <c r="D8802" s="802" t="s">
        <v>1866</v>
      </c>
      <c r="E8802" s="802" t="s">
        <v>1865</v>
      </c>
      <c r="F8802" s="792" t="s">
        <v>1007</v>
      </c>
      <c r="G8802" s="794" t="s">
        <v>26</v>
      </c>
    </row>
    <row r="8803" spans="1:7" ht="19.899999999999999" customHeight="1" x14ac:dyDescent="0.2">
      <c r="A8803" s="560" t="s">
        <v>577</v>
      </c>
      <c r="B8803" s="560" t="s">
        <v>578</v>
      </c>
      <c r="C8803" s="789"/>
      <c r="D8803" s="803"/>
      <c r="E8803" s="791"/>
      <c r="F8803" s="793"/>
      <c r="G8803" s="795"/>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6" t="s">
        <v>576</v>
      </c>
      <c r="B8816" s="797"/>
      <c r="C8816" s="788" t="s">
        <v>0</v>
      </c>
      <c r="D8816" s="790" t="s">
        <v>24</v>
      </c>
      <c r="E8816" s="790" t="s">
        <v>1832</v>
      </c>
      <c r="F8816" s="792" t="s">
        <v>1007</v>
      </c>
      <c r="G8816" s="794" t="s">
        <v>26</v>
      </c>
    </row>
    <row r="8817" spans="1:7" ht="19.899999999999999" customHeight="1" x14ac:dyDescent="0.2">
      <c r="A8817" s="560" t="s">
        <v>577</v>
      </c>
      <c r="B8817" s="560" t="s">
        <v>578</v>
      </c>
      <c r="C8817" s="789"/>
      <c r="D8817" s="791"/>
      <c r="E8817" s="791"/>
      <c r="F8817" s="793"/>
      <c r="G8817" s="795"/>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6" t="s">
        <v>576</v>
      </c>
      <c r="B8827" s="797"/>
      <c r="C8827" s="788" t="s">
        <v>0</v>
      </c>
      <c r="D8827" s="788" t="s">
        <v>1867</v>
      </c>
      <c r="E8827" s="790" t="s">
        <v>24</v>
      </c>
      <c r="F8827" s="792" t="s">
        <v>25</v>
      </c>
      <c r="G8827" s="794" t="s">
        <v>26</v>
      </c>
    </row>
    <row r="8828" spans="1:7" ht="19.899999999999999" customHeight="1" x14ac:dyDescent="0.2">
      <c r="A8828" s="560" t="s">
        <v>577</v>
      </c>
      <c r="B8828" s="560" t="s">
        <v>578</v>
      </c>
      <c r="C8828" s="789"/>
      <c r="D8828" s="789"/>
      <c r="E8828" s="791"/>
      <c r="F8828" s="793"/>
      <c r="G8828" s="795"/>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6" t="s">
        <v>576</v>
      </c>
      <c r="B8842" s="797"/>
      <c r="C8842" s="788" t="s">
        <v>0</v>
      </c>
      <c r="D8842" s="788" t="s">
        <v>1867</v>
      </c>
      <c r="E8842" s="790" t="s">
        <v>24</v>
      </c>
      <c r="F8842" s="792" t="s">
        <v>25</v>
      </c>
      <c r="G8842" s="794" t="s">
        <v>26</v>
      </c>
    </row>
    <row r="8843" spans="1:7" ht="19.899999999999999" customHeight="1" x14ac:dyDescent="0.2">
      <c r="A8843" s="560" t="s">
        <v>577</v>
      </c>
      <c r="B8843" s="560" t="s">
        <v>578</v>
      </c>
      <c r="C8843" s="789"/>
      <c r="D8843" s="789"/>
      <c r="E8843" s="791"/>
      <c r="F8843" s="793"/>
      <c r="G8843" s="795"/>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8" t="s">
        <v>31</v>
      </c>
      <c r="B8851" s="799"/>
      <c r="C8851" s="799"/>
      <c r="D8851" s="799"/>
      <c r="E8851" s="799"/>
      <c r="F8851" s="799"/>
      <c r="G8851" s="800"/>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CONCRETO ASFALTICO EN CALIENTE, PARA CONSERVACION Y MEJORAMIENTO  DE LA RED VIAL PROVINCIAL (13 ETAPA)</v>
      </c>
      <c r="C8854" s="539"/>
      <c r="D8854" s="539"/>
      <c r="E8854" s="539"/>
      <c r="F8854" s="535" t="s">
        <v>32</v>
      </c>
      <c r="G8854" s="589">
        <f>Fecha_Base</f>
        <v>0</v>
      </c>
    </row>
    <row r="8855" spans="1:7" ht="19.899999999999999" customHeight="1" x14ac:dyDescent="0.2">
      <c r="A8855" s="590" t="s">
        <v>710</v>
      </c>
      <c r="B8855" s="540" t="str">
        <f>Ubicación</f>
        <v>DEPARTAMENTOS VARIOS</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1">
        <f ca="1">IFERROR(VLOOKUP(B8857,T_Computo_Presupuesto,2,FALSE),0)</f>
        <v>0</v>
      </c>
      <c r="D8857" s="801"/>
      <c r="E8857" s="801"/>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6" t="s">
        <v>576</v>
      </c>
      <c r="B8877" s="797"/>
      <c r="C8877" s="788" t="s">
        <v>0</v>
      </c>
      <c r="D8877" s="802" t="s">
        <v>1866</v>
      </c>
      <c r="E8877" s="802" t="s">
        <v>1865</v>
      </c>
      <c r="F8877" s="792" t="s">
        <v>1007</v>
      </c>
      <c r="G8877" s="794" t="s">
        <v>26</v>
      </c>
    </row>
    <row r="8878" spans="1:7" ht="19.899999999999999" customHeight="1" x14ac:dyDescent="0.2">
      <c r="A8878" s="560" t="s">
        <v>577</v>
      </c>
      <c r="B8878" s="560" t="s">
        <v>578</v>
      </c>
      <c r="C8878" s="789"/>
      <c r="D8878" s="803"/>
      <c r="E8878" s="791"/>
      <c r="F8878" s="793"/>
      <c r="G8878" s="795"/>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6" t="s">
        <v>576</v>
      </c>
      <c r="B8891" s="797"/>
      <c r="C8891" s="788" t="s">
        <v>0</v>
      </c>
      <c r="D8891" s="790" t="s">
        <v>24</v>
      </c>
      <c r="E8891" s="790" t="s">
        <v>1832</v>
      </c>
      <c r="F8891" s="792" t="s">
        <v>1007</v>
      </c>
      <c r="G8891" s="794" t="s">
        <v>26</v>
      </c>
    </row>
    <row r="8892" spans="1:7" ht="19.899999999999999" customHeight="1" x14ac:dyDescent="0.2">
      <c r="A8892" s="560" t="s">
        <v>577</v>
      </c>
      <c r="B8892" s="560" t="s">
        <v>578</v>
      </c>
      <c r="C8892" s="789"/>
      <c r="D8892" s="791"/>
      <c r="E8892" s="791"/>
      <c r="F8892" s="793"/>
      <c r="G8892" s="795"/>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6" t="s">
        <v>576</v>
      </c>
      <c r="B8902" s="797"/>
      <c r="C8902" s="788" t="s">
        <v>0</v>
      </c>
      <c r="D8902" s="788" t="s">
        <v>1867</v>
      </c>
      <c r="E8902" s="790" t="s">
        <v>24</v>
      </c>
      <c r="F8902" s="792" t="s">
        <v>25</v>
      </c>
      <c r="G8902" s="794" t="s">
        <v>26</v>
      </c>
    </row>
    <row r="8903" spans="1:7" ht="19.899999999999999" customHeight="1" x14ac:dyDescent="0.2">
      <c r="A8903" s="560" t="s">
        <v>577</v>
      </c>
      <c r="B8903" s="560" t="s">
        <v>578</v>
      </c>
      <c r="C8903" s="789"/>
      <c r="D8903" s="789"/>
      <c r="E8903" s="791"/>
      <c r="F8903" s="793"/>
      <c r="G8903" s="795"/>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6" t="s">
        <v>576</v>
      </c>
      <c r="B8917" s="797"/>
      <c r="C8917" s="788" t="s">
        <v>0</v>
      </c>
      <c r="D8917" s="788" t="s">
        <v>1867</v>
      </c>
      <c r="E8917" s="790" t="s">
        <v>24</v>
      </c>
      <c r="F8917" s="792" t="s">
        <v>25</v>
      </c>
      <c r="G8917" s="794" t="s">
        <v>26</v>
      </c>
    </row>
    <row r="8918" spans="1:7" ht="19.899999999999999" customHeight="1" x14ac:dyDescent="0.2">
      <c r="A8918" s="560" t="s">
        <v>577</v>
      </c>
      <c r="B8918" s="560" t="s">
        <v>578</v>
      </c>
      <c r="C8918" s="789"/>
      <c r="D8918" s="789"/>
      <c r="E8918" s="791"/>
      <c r="F8918" s="793"/>
      <c r="G8918" s="795"/>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8" t="s">
        <v>31</v>
      </c>
      <c r="B8926" s="799"/>
      <c r="C8926" s="799"/>
      <c r="D8926" s="799"/>
      <c r="E8926" s="799"/>
      <c r="F8926" s="799"/>
      <c r="G8926" s="800"/>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CONCRETO ASFALTICO EN CALIENTE, PARA CONSERVACION Y MEJORAMIENTO  DE LA RED VIAL PROVINCIAL (13 ETAPA)</v>
      </c>
      <c r="C8929" s="539"/>
      <c r="D8929" s="539"/>
      <c r="E8929" s="539"/>
      <c r="F8929" s="535" t="s">
        <v>32</v>
      </c>
      <c r="G8929" s="589">
        <f>Fecha_Base</f>
        <v>0</v>
      </c>
    </row>
    <row r="8930" spans="1:7" ht="19.899999999999999" customHeight="1" x14ac:dyDescent="0.2">
      <c r="A8930" s="590" t="s">
        <v>710</v>
      </c>
      <c r="B8930" s="540" t="str">
        <f>Ubicación</f>
        <v>DEPARTAMENTOS VARIOS</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1">
        <f ca="1">IFERROR(VLOOKUP(B8932,T_Computo_Presupuesto,2,FALSE),0)</f>
        <v>0</v>
      </c>
      <c r="D8932" s="801"/>
      <c r="E8932" s="801"/>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6" t="s">
        <v>576</v>
      </c>
      <c r="B8952" s="797"/>
      <c r="C8952" s="788" t="s">
        <v>0</v>
      </c>
      <c r="D8952" s="802" t="s">
        <v>1866</v>
      </c>
      <c r="E8952" s="802" t="s">
        <v>1865</v>
      </c>
      <c r="F8952" s="792" t="s">
        <v>1007</v>
      </c>
      <c r="G8952" s="794" t="s">
        <v>26</v>
      </c>
    </row>
    <row r="8953" spans="1:7" ht="19.899999999999999" customHeight="1" x14ac:dyDescent="0.2">
      <c r="A8953" s="560" t="s">
        <v>577</v>
      </c>
      <c r="B8953" s="560" t="s">
        <v>578</v>
      </c>
      <c r="C8953" s="789"/>
      <c r="D8953" s="803"/>
      <c r="E8953" s="791"/>
      <c r="F8953" s="793"/>
      <c r="G8953" s="795"/>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6" t="s">
        <v>576</v>
      </c>
      <c r="B8966" s="797"/>
      <c r="C8966" s="788" t="s">
        <v>0</v>
      </c>
      <c r="D8966" s="790" t="s">
        <v>24</v>
      </c>
      <c r="E8966" s="790" t="s">
        <v>1832</v>
      </c>
      <c r="F8966" s="792" t="s">
        <v>1007</v>
      </c>
      <c r="G8966" s="794" t="s">
        <v>26</v>
      </c>
    </row>
    <row r="8967" spans="1:7" ht="19.899999999999999" customHeight="1" x14ac:dyDescent="0.2">
      <c r="A8967" s="560" t="s">
        <v>577</v>
      </c>
      <c r="B8967" s="560" t="s">
        <v>578</v>
      </c>
      <c r="C8967" s="789"/>
      <c r="D8967" s="791"/>
      <c r="E8967" s="791"/>
      <c r="F8967" s="793"/>
      <c r="G8967" s="795"/>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6" t="s">
        <v>576</v>
      </c>
      <c r="B8977" s="797"/>
      <c r="C8977" s="788" t="s">
        <v>0</v>
      </c>
      <c r="D8977" s="788" t="s">
        <v>1867</v>
      </c>
      <c r="E8977" s="790" t="s">
        <v>24</v>
      </c>
      <c r="F8977" s="792" t="s">
        <v>25</v>
      </c>
      <c r="G8977" s="794" t="s">
        <v>26</v>
      </c>
    </row>
    <row r="8978" spans="1:7" ht="19.899999999999999" customHeight="1" x14ac:dyDescent="0.2">
      <c r="A8978" s="560" t="s">
        <v>577</v>
      </c>
      <c r="B8978" s="560" t="s">
        <v>578</v>
      </c>
      <c r="C8978" s="789"/>
      <c r="D8978" s="789"/>
      <c r="E8978" s="791"/>
      <c r="F8978" s="793"/>
      <c r="G8978" s="795"/>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6" t="s">
        <v>576</v>
      </c>
      <c r="B8992" s="797"/>
      <c r="C8992" s="788" t="s">
        <v>0</v>
      </c>
      <c r="D8992" s="788" t="s">
        <v>1867</v>
      </c>
      <c r="E8992" s="790" t="s">
        <v>24</v>
      </c>
      <c r="F8992" s="792" t="s">
        <v>25</v>
      </c>
      <c r="G8992" s="794" t="s">
        <v>26</v>
      </c>
    </row>
    <row r="8993" spans="1:7" ht="19.899999999999999" customHeight="1" x14ac:dyDescent="0.2">
      <c r="A8993" s="560" t="s">
        <v>577</v>
      </c>
      <c r="B8993" s="560" t="s">
        <v>578</v>
      </c>
      <c r="C8993" s="789"/>
      <c r="D8993" s="789"/>
      <c r="E8993" s="791"/>
      <c r="F8993" s="793"/>
      <c r="G8993" s="795"/>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8" t="s">
        <v>31</v>
      </c>
      <c r="B9001" s="799"/>
      <c r="C9001" s="799"/>
      <c r="D9001" s="799"/>
      <c r="E9001" s="799"/>
      <c r="F9001" s="799"/>
      <c r="G9001" s="800"/>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CONCRETO ASFALTICO EN CALIENTE, PARA CONSERVACION Y MEJORAMIENTO  DE LA RED VIAL PROVINCIAL (13 ETAPA)</v>
      </c>
      <c r="C9004" s="539"/>
      <c r="D9004" s="539"/>
      <c r="E9004" s="539"/>
      <c r="F9004" s="535" t="s">
        <v>32</v>
      </c>
      <c r="G9004" s="589">
        <f>Fecha_Base</f>
        <v>0</v>
      </c>
    </row>
    <row r="9005" spans="1:7" ht="19.899999999999999" customHeight="1" x14ac:dyDescent="0.2">
      <c r="A9005" s="590" t="s">
        <v>710</v>
      </c>
      <c r="B9005" s="540" t="str">
        <f>Ubicación</f>
        <v>DEPARTAMENTOS VARIOS</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1">
        <f ca="1">IFERROR(VLOOKUP(B9007,T_Computo_Presupuesto,2,FALSE),0)</f>
        <v>0</v>
      </c>
      <c r="D9007" s="801"/>
      <c r="E9007" s="801"/>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6" t="s">
        <v>576</v>
      </c>
      <c r="B9027" s="797"/>
      <c r="C9027" s="788" t="s">
        <v>0</v>
      </c>
      <c r="D9027" s="802" t="s">
        <v>1866</v>
      </c>
      <c r="E9027" s="802" t="s">
        <v>1865</v>
      </c>
      <c r="F9027" s="792" t="s">
        <v>1007</v>
      </c>
      <c r="G9027" s="794" t="s">
        <v>26</v>
      </c>
    </row>
    <row r="9028" spans="1:7" ht="19.899999999999999" customHeight="1" x14ac:dyDescent="0.2">
      <c r="A9028" s="560" t="s">
        <v>577</v>
      </c>
      <c r="B9028" s="560" t="s">
        <v>578</v>
      </c>
      <c r="C9028" s="789"/>
      <c r="D9028" s="803"/>
      <c r="E9028" s="791"/>
      <c r="F9028" s="793"/>
      <c r="G9028" s="795"/>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6" t="s">
        <v>576</v>
      </c>
      <c r="B9041" s="797"/>
      <c r="C9041" s="788" t="s">
        <v>0</v>
      </c>
      <c r="D9041" s="790" t="s">
        <v>24</v>
      </c>
      <c r="E9041" s="790" t="s">
        <v>1832</v>
      </c>
      <c r="F9041" s="792" t="s">
        <v>1007</v>
      </c>
      <c r="G9041" s="794" t="s">
        <v>26</v>
      </c>
    </row>
    <row r="9042" spans="1:7" ht="19.899999999999999" customHeight="1" x14ac:dyDescent="0.2">
      <c r="A9042" s="560" t="s">
        <v>577</v>
      </c>
      <c r="B9042" s="560" t="s">
        <v>578</v>
      </c>
      <c r="C9042" s="789"/>
      <c r="D9042" s="791"/>
      <c r="E9042" s="791"/>
      <c r="F9042" s="793"/>
      <c r="G9042" s="795"/>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6" t="s">
        <v>576</v>
      </c>
      <c r="B9052" s="797"/>
      <c r="C9052" s="788" t="s">
        <v>0</v>
      </c>
      <c r="D9052" s="788" t="s">
        <v>1867</v>
      </c>
      <c r="E9052" s="790" t="s">
        <v>24</v>
      </c>
      <c r="F9052" s="792" t="s">
        <v>25</v>
      </c>
      <c r="G9052" s="794" t="s">
        <v>26</v>
      </c>
    </row>
    <row r="9053" spans="1:7" ht="19.899999999999999" customHeight="1" x14ac:dyDescent="0.2">
      <c r="A9053" s="560" t="s">
        <v>577</v>
      </c>
      <c r="B9053" s="560" t="s">
        <v>578</v>
      </c>
      <c r="C9053" s="789"/>
      <c r="D9053" s="789"/>
      <c r="E9053" s="791"/>
      <c r="F9053" s="793"/>
      <c r="G9053" s="795"/>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6" t="s">
        <v>576</v>
      </c>
      <c r="B9067" s="797"/>
      <c r="C9067" s="788" t="s">
        <v>0</v>
      </c>
      <c r="D9067" s="788" t="s">
        <v>1867</v>
      </c>
      <c r="E9067" s="790" t="s">
        <v>24</v>
      </c>
      <c r="F9067" s="792" t="s">
        <v>25</v>
      </c>
      <c r="G9067" s="794" t="s">
        <v>26</v>
      </c>
    </row>
    <row r="9068" spans="1:7" ht="19.899999999999999" customHeight="1" x14ac:dyDescent="0.2">
      <c r="A9068" s="560" t="s">
        <v>577</v>
      </c>
      <c r="B9068" s="560" t="s">
        <v>578</v>
      </c>
      <c r="C9068" s="789"/>
      <c r="D9068" s="789"/>
      <c r="E9068" s="791"/>
      <c r="F9068" s="793"/>
      <c r="G9068" s="795"/>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8" t="s">
        <v>31</v>
      </c>
      <c r="B9076" s="799"/>
      <c r="C9076" s="799"/>
      <c r="D9076" s="799"/>
      <c r="E9076" s="799"/>
      <c r="F9076" s="799"/>
      <c r="G9076" s="800"/>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CONCRETO ASFALTICO EN CALIENTE, PARA CONSERVACION Y MEJORAMIENTO  DE LA RED VIAL PROVINCIAL (13 ETAPA)</v>
      </c>
      <c r="C9079" s="539"/>
      <c r="D9079" s="539"/>
      <c r="E9079" s="539"/>
      <c r="F9079" s="535" t="s">
        <v>32</v>
      </c>
      <c r="G9079" s="589">
        <f>Fecha_Base</f>
        <v>0</v>
      </c>
    </row>
    <row r="9080" spans="1:7" ht="19.899999999999999" customHeight="1" x14ac:dyDescent="0.2">
      <c r="A9080" s="590" t="s">
        <v>710</v>
      </c>
      <c r="B9080" s="540" t="str">
        <f>Ubicación</f>
        <v>DEPARTAMENTOS VARIOS</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1">
        <f ca="1">IFERROR(VLOOKUP(B9082,T_Computo_Presupuesto,2,FALSE),0)</f>
        <v>0</v>
      </c>
      <c r="D9082" s="801"/>
      <c r="E9082" s="801"/>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6" t="s">
        <v>576</v>
      </c>
      <c r="B9102" s="797"/>
      <c r="C9102" s="788" t="s">
        <v>0</v>
      </c>
      <c r="D9102" s="802" t="s">
        <v>1866</v>
      </c>
      <c r="E9102" s="802" t="s">
        <v>1865</v>
      </c>
      <c r="F9102" s="792" t="s">
        <v>1007</v>
      </c>
      <c r="G9102" s="794" t="s">
        <v>26</v>
      </c>
    </row>
    <row r="9103" spans="1:7" ht="19.899999999999999" customHeight="1" x14ac:dyDescent="0.2">
      <c r="A9103" s="560" t="s">
        <v>577</v>
      </c>
      <c r="B9103" s="560" t="s">
        <v>578</v>
      </c>
      <c r="C9103" s="789"/>
      <c r="D9103" s="803"/>
      <c r="E9103" s="791"/>
      <c r="F9103" s="793"/>
      <c r="G9103" s="795"/>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6" t="s">
        <v>576</v>
      </c>
      <c r="B9116" s="797"/>
      <c r="C9116" s="788" t="s">
        <v>0</v>
      </c>
      <c r="D9116" s="790" t="s">
        <v>24</v>
      </c>
      <c r="E9116" s="790" t="s">
        <v>1832</v>
      </c>
      <c r="F9116" s="792" t="s">
        <v>1007</v>
      </c>
      <c r="G9116" s="794" t="s">
        <v>26</v>
      </c>
    </row>
    <row r="9117" spans="1:7" ht="19.899999999999999" customHeight="1" x14ac:dyDescent="0.2">
      <c r="A9117" s="560" t="s">
        <v>577</v>
      </c>
      <c r="B9117" s="560" t="s">
        <v>578</v>
      </c>
      <c r="C9117" s="789"/>
      <c r="D9117" s="791"/>
      <c r="E9117" s="791"/>
      <c r="F9117" s="793"/>
      <c r="G9117" s="795"/>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6" t="s">
        <v>576</v>
      </c>
      <c r="B9127" s="797"/>
      <c r="C9127" s="788" t="s">
        <v>0</v>
      </c>
      <c r="D9127" s="788" t="s">
        <v>1867</v>
      </c>
      <c r="E9127" s="790" t="s">
        <v>24</v>
      </c>
      <c r="F9127" s="792" t="s">
        <v>25</v>
      </c>
      <c r="G9127" s="794" t="s">
        <v>26</v>
      </c>
    </row>
    <row r="9128" spans="1:7" ht="19.899999999999999" customHeight="1" x14ac:dyDescent="0.2">
      <c r="A9128" s="560" t="s">
        <v>577</v>
      </c>
      <c r="B9128" s="560" t="s">
        <v>578</v>
      </c>
      <c r="C9128" s="789"/>
      <c r="D9128" s="789"/>
      <c r="E9128" s="791"/>
      <c r="F9128" s="793"/>
      <c r="G9128" s="795"/>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6" t="s">
        <v>576</v>
      </c>
      <c r="B9142" s="797"/>
      <c r="C9142" s="788" t="s">
        <v>0</v>
      </c>
      <c r="D9142" s="788" t="s">
        <v>1867</v>
      </c>
      <c r="E9142" s="790" t="s">
        <v>24</v>
      </c>
      <c r="F9142" s="792" t="s">
        <v>25</v>
      </c>
      <c r="G9142" s="794" t="s">
        <v>26</v>
      </c>
    </row>
    <row r="9143" spans="1:7" ht="19.899999999999999" customHeight="1" x14ac:dyDescent="0.2">
      <c r="A9143" s="560" t="s">
        <v>577</v>
      </c>
      <c r="B9143" s="560" t="s">
        <v>578</v>
      </c>
      <c r="C9143" s="789"/>
      <c r="D9143" s="789"/>
      <c r="E9143" s="791"/>
      <c r="F9143" s="793"/>
      <c r="G9143" s="795"/>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8" t="s">
        <v>31</v>
      </c>
      <c r="B9151" s="799"/>
      <c r="C9151" s="799"/>
      <c r="D9151" s="799"/>
      <c r="E9151" s="799"/>
      <c r="F9151" s="799"/>
      <c r="G9151" s="800"/>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CONCRETO ASFALTICO EN CALIENTE, PARA CONSERVACION Y MEJORAMIENTO  DE LA RED VIAL PROVINCIAL (13 ETAPA)</v>
      </c>
      <c r="C9154" s="539"/>
      <c r="D9154" s="539"/>
      <c r="E9154" s="539"/>
      <c r="F9154" s="535" t="s">
        <v>32</v>
      </c>
      <c r="G9154" s="589">
        <f>Fecha_Base</f>
        <v>0</v>
      </c>
    </row>
    <row r="9155" spans="1:7" ht="19.899999999999999" customHeight="1" x14ac:dyDescent="0.2">
      <c r="A9155" s="590" t="s">
        <v>710</v>
      </c>
      <c r="B9155" s="540" t="str">
        <f>Ubicación</f>
        <v>DEPARTAMENTOS VARIOS</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1">
        <f ca="1">IFERROR(VLOOKUP(B9157,T_Computo_Presupuesto,2,FALSE),0)</f>
        <v>0</v>
      </c>
      <c r="D9157" s="801"/>
      <c r="E9157" s="801"/>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6" t="s">
        <v>576</v>
      </c>
      <c r="B9177" s="797"/>
      <c r="C9177" s="788" t="s">
        <v>0</v>
      </c>
      <c r="D9177" s="802" t="s">
        <v>1866</v>
      </c>
      <c r="E9177" s="802" t="s">
        <v>1865</v>
      </c>
      <c r="F9177" s="792" t="s">
        <v>1007</v>
      </c>
      <c r="G9177" s="794" t="s">
        <v>26</v>
      </c>
    </row>
    <row r="9178" spans="1:7" ht="19.899999999999999" customHeight="1" x14ac:dyDescent="0.2">
      <c r="A9178" s="560" t="s">
        <v>577</v>
      </c>
      <c r="B9178" s="560" t="s">
        <v>578</v>
      </c>
      <c r="C9178" s="789"/>
      <c r="D9178" s="803"/>
      <c r="E9178" s="791"/>
      <c r="F9178" s="793"/>
      <c r="G9178" s="795"/>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6" t="s">
        <v>576</v>
      </c>
      <c r="B9191" s="797"/>
      <c r="C9191" s="788" t="s">
        <v>0</v>
      </c>
      <c r="D9191" s="790" t="s">
        <v>24</v>
      </c>
      <c r="E9191" s="790" t="s">
        <v>1832</v>
      </c>
      <c r="F9191" s="792" t="s">
        <v>1007</v>
      </c>
      <c r="G9191" s="794" t="s">
        <v>26</v>
      </c>
    </row>
    <row r="9192" spans="1:7" ht="19.899999999999999" customHeight="1" x14ac:dyDescent="0.2">
      <c r="A9192" s="560" t="s">
        <v>577</v>
      </c>
      <c r="B9192" s="560" t="s">
        <v>578</v>
      </c>
      <c r="C9192" s="789"/>
      <c r="D9192" s="791"/>
      <c r="E9192" s="791"/>
      <c r="F9192" s="793"/>
      <c r="G9192" s="795"/>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6" t="s">
        <v>576</v>
      </c>
      <c r="B9202" s="797"/>
      <c r="C9202" s="788" t="s">
        <v>0</v>
      </c>
      <c r="D9202" s="788" t="s">
        <v>1867</v>
      </c>
      <c r="E9202" s="790" t="s">
        <v>24</v>
      </c>
      <c r="F9202" s="792" t="s">
        <v>25</v>
      </c>
      <c r="G9202" s="794" t="s">
        <v>26</v>
      </c>
    </row>
    <row r="9203" spans="1:7" ht="19.899999999999999" customHeight="1" x14ac:dyDescent="0.2">
      <c r="A9203" s="560" t="s">
        <v>577</v>
      </c>
      <c r="B9203" s="560" t="s">
        <v>578</v>
      </c>
      <c r="C9203" s="789"/>
      <c r="D9203" s="789"/>
      <c r="E9203" s="791"/>
      <c r="F9203" s="793"/>
      <c r="G9203" s="795"/>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6" t="s">
        <v>576</v>
      </c>
      <c r="B9217" s="797"/>
      <c r="C9217" s="788" t="s">
        <v>0</v>
      </c>
      <c r="D9217" s="788" t="s">
        <v>1867</v>
      </c>
      <c r="E9217" s="790" t="s">
        <v>24</v>
      </c>
      <c r="F9217" s="792" t="s">
        <v>25</v>
      </c>
      <c r="G9217" s="794" t="s">
        <v>26</v>
      </c>
    </row>
    <row r="9218" spans="1:7" ht="19.899999999999999" customHeight="1" x14ac:dyDescent="0.2">
      <c r="A9218" s="560" t="s">
        <v>577</v>
      </c>
      <c r="B9218" s="560" t="s">
        <v>578</v>
      </c>
      <c r="C9218" s="789"/>
      <c r="D9218" s="789"/>
      <c r="E9218" s="791"/>
      <c r="F9218" s="793"/>
      <c r="G9218" s="795"/>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8" t="s">
        <v>31</v>
      </c>
      <c r="B9226" s="799"/>
      <c r="C9226" s="799"/>
      <c r="D9226" s="799"/>
      <c r="E9226" s="799"/>
      <c r="F9226" s="799"/>
      <c r="G9226" s="800"/>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CONCRETO ASFALTICO EN CALIENTE, PARA CONSERVACION Y MEJORAMIENTO  DE LA RED VIAL PROVINCIAL (13 ETAPA)</v>
      </c>
      <c r="C9229" s="539"/>
      <c r="D9229" s="539"/>
      <c r="E9229" s="539"/>
      <c r="F9229" s="535" t="s">
        <v>32</v>
      </c>
      <c r="G9229" s="589">
        <f>Fecha_Base</f>
        <v>0</v>
      </c>
    </row>
    <row r="9230" spans="1:7" ht="19.899999999999999" customHeight="1" x14ac:dyDescent="0.2">
      <c r="A9230" s="590" t="s">
        <v>710</v>
      </c>
      <c r="B9230" s="540" t="str">
        <f>Ubicación</f>
        <v>DEPARTAMENTOS VARIOS</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1">
        <f ca="1">IFERROR(VLOOKUP(B9232,T_Computo_Presupuesto,2,FALSE),0)</f>
        <v>0</v>
      </c>
      <c r="D9232" s="801"/>
      <c r="E9232" s="801"/>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6" t="s">
        <v>576</v>
      </c>
      <c r="B9252" s="797"/>
      <c r="C9252" s="788" t="s">
        <v>0</v>
      </c>
      <c r="D9252" s="802" t="s">
        <v>1866</v>
      </c>
      <c r="E9252" s="802" t="s">
        <v>1865</v>
      </c>
      <c r="F9252" s="792" t="s">
        <v>1007</v>
      </c>
      <c r="G9252" s="794" t="s">
        <v>26</v>
      </c>
    </row>
    <row r="9253" spans="1:7" ht="19.899999999999999" customHeight="1" x14ac:dyDescent="0.2">
      <c r="A9253" s="560" t="s">
        <v>577</v>
      </c>
      <c r="B9253" s="560" t="s">
        <v>578</v>
      </c>
      <c r="C9253" s="789"/>
      <c r="D9253" s="803"/>
      <c r="E9253" s="791"/>
      <c r="F9253" s="793"/>
      <c r="G9253" s="795"/>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6" t="s">
        <v>576</v>
      </c>
      <c r="B9266" s="797"/>
      <c r="C9266" s="788" t="s">
        <v>0</v>
      </c>
      <c r="D9266" s="790" t="s">
        <v>24</v>
      </c>
      <c r="E9266" s="790" t="s">
        <v>1832</v>
      </c>
      <c r="F9266" s="792" t="s">
        <v>1007</v>
      </c>
      <c r="G9266" s="794" t="s">
        <v>26</v>
      </c>
    </row>
    <row r="9267" spans="1:7" ht="19.899999999999999" customHeight="1" x14ac:dyDescent="0.2">
      <c r="A9267" s="560" t="s">
        <v>577</v>
      </c>
      <c r="B9267" s="560" t="s">
        <v>578</v>
      </c>
      <c r="C9267" s="789"/>
      <c r="D9267" s="791"/>
      <c r="E9267" s="791"/>
      <c r="F9267" s="793"/>
      <c r="G9267" s="795"/>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6" t="s">
        <v>576</v>
      </c>
      <c r="B9277" s="797"/>
      <c r="C9277" s="788" t="s">
        <v>0</v>
      </c>
      <c r="D9277" s="788" t="s">
        <v>1867</v>
      </c>
      <c r="E9277" s="790" t="s">
        <v>24</v>
      </c>
      <c r="F9277" s="792" t="s">
        <v>25</v>
      </c>
      <c r="G9277" s="794" t="s">
        <v>26</v>
      </c>
    </row>
    <row r="9278" spans="1:7" ht="19.899999999999999" customHeight="1" x14ac:dyDescent="0.2">
      <c r="A9278" s="560" t="s">
        <v>577</v>
      </c>
      <c r="B9278" s="560" t="s">
        <v>578</v>
      </c>
      <c r="C9278" s="789"/>
      <c r="D9278" s="789"/>
      <c r="E9278" s="791"/>
      <c r="F9278" s="793"/>
      <c r="G9278" s="795"/>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6" t="s">
        <v>576</v>
      </c>
      <c r="B9292" s="797"/>
      <c r="C9292" s="788" t="s">
        <v>0</v>
      </c>
      <c r="D9292" s="788" t="s">
        <v>1867</v>
      </c>
      <c r="E9292" s="790" t="s">
        <v>24</v>
      </c>
      <c r="F9292" s="792" t="s">
        <v>25</v>
      </c>
      <c r="G9292" s="794" t="s">
        <v>26</v>
      </c>
    </row>
    <row r="9293" spans="1:7" ht="19.899999999999999" customHeight="1" x14ac:dyDescent="0.2">
      <c r="A9293" s="560" t="s">
        <v>577</v>
      </c>
      <c r="B9293" s="560" t="s">
        <v>578</v>
      </c>
      <c r="C9293" s="789"/>
      <c r="D9293" s="789"/>
      <c r="E9293" s="791"/>
      <c r="F9293" s="793"/>
      <c r="G9293" s="795"/>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8" t="s">
        <v>31</v>
      </c>
      <c r="B9301" s="799"/>
      <c r="C9301" s="799"/>
      <c r="D9301" s="799"/>
      <c r="E9301" s="799"/>
      <c r="F9301" s="799"/>
      <c r="G9301" s="800"/>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CONCRETO ASFALTICO EN CALIENTE, PARA CONSERVACION Y MEJORAMIENTO  DE LA RED VIAL PROVINCIAL (13 ETAPA)</v>
      </c>
      <c r="C9304" s="539"/>
      <c r="D9304" s="539"/>
      <c r="E9304" s="539"/>
      <c r="F9304" s="535" t="s">
        <v>32</v>
      </c>
      <c r="G9304" s="589">
        <f>Fecha_Base</f>
        <v>0</v>
      </c>
    </row>
    <row r="9305" spans="1:7" ht="19.899999999999999" customHeight="1" x14ac:dyDescent="0.2">
      <c r="A9305" s="590" t="s">
        <v>710</v>
      </c>
      <c r="B9305" s="540" t="str">
        <f>Ubicación</f>
        <v>DEPARTAMENTOS VARIOS</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1">
        <f ca="1">IFERROR(VLOOKUP(B9307,T_Computo_Presupuesto,2,FALSE),0)</f>
        <v>0</v>
      </c>
      <c r="D9307" s="801"/>
      <c r="E9307" s="801"/>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6" t="s">
        <v>576</v>
      </c>
      <c r="B9327" s="797"/>
      <c r="C9327" s="788" t="s">
        <v>0</v>
      </c>
      <c r="D9327" s="802" t="s">
        <v>1866</v>
      </c>
      <c r="E9327" s="802" t="s">
        <v>1865</v>
      </c>
      <c r="F9327" s="792" t="s">
        <v>1007</v>
      </c>
      <c r="G9327" s="794" t="s">
        <v>26</v>
      </c>
    </row>
    <row r="9328" spans="1:7" ht="19.899999999999999" customHeight="1" x14ac:dyDescent="0.2">
      <c r="A9328" s="560" t="s">
        <v>577</v>
      </c>
      <c r="B9328" s="560" t="s">
        <v>578</v>
      </c>
      <c r="C9328" s="789"/>
      <c r="D9328" s="803"/>
      <c r="E9328" s="791"/>
      <c r="F9328" s="793"/>
      <c r="G9328" s="795"/>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6" t="s">
        <v>576</v>
      </c>
      <c r="B9341" s="797"/>
      <c r="C9341" s="788" t="s">
        <v>0</v>
      </c>
      <c r="D9341" s="790" t="s">
        <v>24</v>
      </c>
      <c r="E9341" s="790" t="s">
        <v>1832</v>
      </c>
      <c r="F9341" s="792" t="s">
        <v>1007</v>
      </c>
      <c r="G9341" s="794" t="s">
        <v>26</v>
      </c>
    </row>
    <row r="9342" spans="1:7" ht="19.899999999999999" customHeight="1" x14ac:dyDescent="0.2">
      <c r="A9342" s="560" t="s">
        <v>577</v>
      </c>
      <c r="B9342" s="560" t="s">
        <v>578</v>
      </c>
      <c r="C9342" s="789"/>
      <c r="D9342" s="791"/>
      <c r="E9342" s="791"/>
      <c r="F9342" s="793"/>
      <c r="G9342" s="795"/>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6" t="s">
        <v>576</v>
      </c>
      <c r="B9352" s="797"/>
      <c r="C9352" s="788" t="s">
        <v>0</v>
      </c>
      <c r="D9352" s="788" t="s">
        <v>1867</v>
      </c>
      <c r="E9352" s="790" t="s">
        <v>24</v>
      </c>
      <c r="F9352" s="792" t="s">
        <v>25</v>
      </c>
      <c r="G9352" s="794" t="s">
        <v>26</v>
      </c>
    </row>
    <row r="9353" spans="1:7" ht="19.899999999999999" customHeight="1" x14ac:dyDescent="0.2">
      <c r="A9353" s="560" t="s">
        <v>577</v>
      </c>
      <c r="B9353" s="560" t="s">
        <v>578</v>
      </c>
      <c r="C9353" s="789"/>
      <c r="D9353" s="789"/>
      <c r="E9353" s="791"/>
      <c r="F9353" s="793"/>
      <c r="G9353" s="795"/>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6" t="s">
        <v>576</v>
      </c>
      <c r="B9367" s="797"/>
      <c r="C9367" s="788" t="s">
        <v>0</v>
      </c>
      <c r="D9367" s="788" t="s">
        <v>1867</v>
      </c>
      <c r="E9367" s="790" t="s">
        <v>24</v>
      </c>
      <c r="F9367" s="792" t="s">
        <v>25</v>
      </c>
      <c r="G9367" s="794" t="s">
        <v>26</v>
      </c>
    </row>
    <row r="9368" spans="1:7" ht="19.899999999999999" customHeight="1" x14ac:dyDescent="0.2">
      <c r="A9368" s="560" t="s">
        <v>577</v>
      </c>
      <c r="B9368" s="560" t="s">
        <v>578</v>
      </c>
      <c r="C9368" s="789"/>
      <c r="D9368" s="789"/>
      <c r="E9368" s="791"/>
      <c r="F9368" s="793"/>
      <c r="G9368" s="795"/>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8" t="s">
        <v>31</v>
      </c>
      <c r="B9376" s="799"/>
      <c r="C9376" s="799"/>
      <c r="D9376" s="799"/>
      <c r="E9376" s="799"/>
      <c r="F9376" s="799"/>
      <c r="G9376" s="800"/>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CONCRETO ASFALTICO EN CALIENTE, PARA CONSERVACION Y MEJORAMIENTO  DE LA RED VIAL PROVINCIAL (13 ETAPA)</v>
      </c>
      <c r="C9379" s="539"/>
      <c r="D9379" s="539"/>
      <c r="E9379" s="539"/>
      <c r="F9379" s="535" t="s">
        <v>32</v>
      </c>
      <c r="G9379" s="589">
        <f>Fecha_Base</f>
        <v>0</v>
      </c>
    </row>
    <row r="9380" spans="1:7" ht="19.899999999999999" customHeight="1" x14ac:dyDescent="0.2">
      <c r="A9380" s="590" t="s">
        <v>710</v>
      </c>
      <c r="B9380" s="540" t="str">
        <f>Ubicación</f>
        <v>DEPARTAMENTOS VARIOS</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1">
        <f ca="1">IFERROR(VLOOKUP(B9382,T_Computo_Presupuesto,2,FALSE),0)</f>
        <v>0</v>
      </c>
      <c r="D9382" s="801"/>
      <c r="E9382" s="801"/>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6" t="s">
        <v>576</v>
      </c>
      <c r="B9402" s="797"/>
      <c r="C9402" s="788" t="s">
        <v>0</v>
      </c>
      <c r="D9402" s="802" t="s">
        <v>1866</v>
      </c>
      <c r="E9402" s="802" t="s">
        <v>1865</v>
      </c>
      <c r="F9402" s="792" t="s">
        <v>1007</v>
      </c>
      <c r="G9402" s="794" t="s">
        <v>26</v>
      </c>
    </row>
    <row r="9403" spans="1:7" ht="19.899999999999999" customHeight="1" x14ac:dyDescent="0.2">
      <c r="A9403" s="560" t="s">
        <v>577</v>
      </c>
      <c r="B9403" s="560" t="s">
        <v>578</v>
      </c>
      <c r="C9403" s="789"/>
      <c r="D9403" s="803"/>
      <c r="E9403" s="791"/>
      <c r="F9403" s="793"/>
      <c r="G9403" s="795"/>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6" t="s">
        <v>576</v>
      </c>
      <c r="B9416" s="797"/>
      <c r="C9416" s="788" t="s">
        <v>0</v>
      </c>
      <c r="D9416" s="790" t="s">
        <v>24</v>
      </c>
      <c r="E9416" s="790" t="s">
        <v>1832</v>
      </c>
      <c r="F9416" s="792" t="s">
        <v>1007</v>
      </c>
      <c r="G9416" s="794" t="s">
        <v>26</v>
      </c>
    </row>
    <row r="9417" spans="1:7" ht="19.899999999999999" customHeight="1" x14ac:dyDescent="0.2">
      <c r="A9417" s="560" t="s">
        <v>577</v>
      </c>
      <c r="B9417" s="560" t="s">
        <v>578</v>
      </c>
      <c r="C9417" s="789"/>
      <c r="D9417" s="791"/>
      <c r="E9417" s="791"/>
      <c r="F9417" s="793"/>
      <c r="G9417" s="795"/>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6" t="s">
        <v>576</v>
      </c>
      <c r="B9427" s="797"/>
      <c r="C9427" s="788" t="s">
        <v>0</v>
      </c>
      <c r="D9427" s="788" t="s">
        <v>1867</v>
      </c>
      <c r="E9427" s="790" t="s">
        <v>24</v>
      </c>
      <c r="F9427" s="792" t="s">
        <v>25</v>
      </c>
      <c r="G9427" s="794" t="s">
        <v>26</v>
      </c>
    </row>
    <row r="9428" spans="1:7" ht="19.899999999999999" customHeight="1" x14ac:dyDescent="0.2">
      <c r="A9428" s="560" t="s">
        <v>577</v>
      </c>
      <c r="B9428" s="560" t="s">
        <v>578</v>
      </c>
      <c r="C9428" s="789"/>
      <c r="D9428" s="789"/>
      <c r="E9428" s="791"/>
      <c r="F9428" s="793"/>
      <c r="G9428" s="795"/>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6" t="s">
        <v>576</v>
      </c>
      <c r="B9442" s="797"/>
      <c r="C9442" s="788" t="s">
        <v>0</v>
      </c>
      <c r="D9442" s="788" t="s">
        <v>1867</v>
      </c>
      <c r="E9442" s="790" t="s">
        <v>24</v>
      </c>
      <c r="F9442" s="792" t="s">
        <v>25</v>
      </c>
      <c r="G9442" s="794" t="s">
        <v>26</v>
      </c>
    </row>
    <row r="9443" spans="1:7" ht="19.899999999999999" customHeight="1" x14ac:dyDescent="0.2">
      <c r="A9443" s="560" t="s">
        <v>577</v>
      </c>
      <c r="B9443" s="560" t="s">
        <v>578</v>
      </c>
      <c r="C9443" s="789"/>
      <c r="D9443" s="789"/>
      <c r="E9443" s="791"/>
      <c r="F9443" s="793"/>
      <c r="G9443" s="795"/>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8" t="s">
        <v>31</v>
      </c>
      <c r="B9451" s="799"/>
      <c r="C9451" s="799"/>
      <c r="D9451" s="799"/>
      <c r="E9451" s="799"/>
      <c r="F9451" s="799"/>
      <c r="G9451" s="800"/>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CONCRETO ASFALTICO EN CALIENTE, PARA CONSERVACION Y MEJORAMIENTO  DE LA RED VIAL PROVINCIAL (13 ETAPA)</v>
      </c>
      <c r="C9454" s="539"/>
      <c r="D9454" s="539"/>
      <c r="E9454" s="539"/>
      <c r="F9454" s="535" t="s">
        <v>32</v>
      </c>
      <c r="G9454" s="589">
        <f>Fecha_Base</f>
        <v>0</v>
      </c>
    </row>
    <row r="9455" spans="1:7" ht="19.899999999999999" customHeight="1" x14ac:dyDescent="0.2">
      <c r="A9455" s="590" t="s">
        <v>710</v>
      </c>
      <c r="B9455" s="540" t="str">
        <f>Ubicación</f>
        <v>DEPARTAMENTOS VARIOS</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1">
        <f ca="1">IFERROR(VLOOKUP(B9457,T_Computo_Presupuesto,2,FALSE),0)</f>
        <v>0</v>
      </c>
      <c r="D9457" s="801"/>
      <c r="E9457" s="801"/>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6" t="s">
        <v>576</v>
      </c>
      <c r="B9477" s="797"/>
      <c r="C9477" s="788" t="s">
        <v>0</v>
      </c>
      <c r="D9477" s="802" t="s">
        <v>1866</v>
      </c>
      <c r="E9477" s="802" t="s">
        <v>1865</v>
      </c>
      <c r="F9477" s="792" t="s">
        <v>1007</v>
      </c>
      <c r="G9477" s="794" t="s">
        <v>26</v>
      </c>
    </row>
    <row r="9478" spans="1:7" ht="19.899999999999999" customHeight="1" x14ac:dyDescent="0.2">
      <c r="A9478" s="560" t="s">
        <v>577</v>
      </c>
      <c r="B9478" s="560" t="s">
        <v>578</v>
      </c>
      <c r="C9478" s="789"/>
      <c r="D9478" s="803"/>
      <c r="E9478" s="791"/>
      <c r="F9478" s="793"/>
      <c r="G9478" s="795"/>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6" t="s">
        <v>576</v>
      </c>
      <c r="B9491" s="797"/>
      <c r="C9491" s="788" t="s">
        <v>0</v>
      </c>
      <c r="D9491" s="790" t="s">
        <v>24</v>
      </c>
      <c r="E9491" s="790" t="s">
        <v>1832</v>
      </c>
      <c r="F9491" s="792" t="s">
        <v>1007</v>
      </c>
      <c r="G9491" s="794" t="s">
        <v>26</v>
      </c>
    </row>
    <row r="9492" spans="1:7" ht="19.899999999999999" customHeight="1" x14ac:dyDescent="0.2">
      <c r="A9492" s="560" t="s">
        <v>577</v>
      </c>
      <c r="B9492" s="560" t="s">
        <v>578</v>
      </c>
      <c r="C9492" s="789"/>
      <c r="D9492" s="791"/>
      <c r="E9492" s="791"/>
      <c r="F9492" s="793"/>
      <c r="G9492" s="795"/>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6" t="s">
        <v>576</v>
      </c>
      <c r="B9502" s="797"/>
      <c r="C9502" s="788" t="s">
        <v>0</v>
      </c>
      <c r="D9502" s="788" t="s">
        <v>1867</v>
      </c>
      <c r="E9502" s="790" t="s">
        <v>24</v>
      </c>
      <c r="F9502" s="792" t="s">
        <v>25</v>
      </c>
      <c r="G9502" s="794" t="s">
        <v>26</v>
      </c>
    </row>
    <row r="9503" spans="1:7" ht="19.899999999999999" customHeight="1" x14ac:dyDescent="0.2">
      <c r="A9503" s="560" t="s">
        <v>577</v>
      </c>
      <c r="B9503" s="560" t="s">
        <v>578</v>
      </c>
      <c r="C9503" s="789"/>
      <c r="D9503" s="789"/>
      <c r="E9503" s="791"/>
      <c r="F9503" s="793"/>
      <c r="G9503" s="795"/>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6" t="s">
        <v>576</v>
      </c>
      <c r="B9517" s="797"/>
      <c r="C9517" s="788" t="s">
        <v>0</v>
      </c>
      <c r="D9517" s="788" t="s">
        <v>1867</v>
      </c>
      <c r="E9517" s="790" t="s">
        <v>24</v>
      </c>
      <c r="F9517" s="792" t="s">
        <v>25</v>
      </c>
      <c r="G9517" s="794" t="s">
        <v>26</v>
      </c>
    </row>
    <row r="9518" spans="1:7" ht="19.899999999999999" customHeight="1" x14ac:dyDescent="0.2">
      <c r="A9518" s="560" t="s">
        <v>577</v>
      </c>
      <c r="B9518" s="560" t="s">
        <v>578</v>
      </c>
      <c r="C9518" s="789"/>
      <c r="D9518" s="789"/>
      <c r="E9518" s="791"/>
      <c r="F9518" s="793"/>
      <c r="G9518" s="795"/>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8" t="s">
        <v>31</v>
      </c>
      <c r="B9526" s="799"/>
      <c r="C9526" s="799"/>
      <c r="D9526" s="799"/>
      <c r="E9526" s="799"/>
      <c r="F9526" s="799"/>
      <c r="G9526" s="800"/>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CONCRETO ASFALTICO EN CALIENTE, PARA CONSERVACION Y MEJORAMIENTO  DE LA RED VIAL PROVINCIAL (13 ETAPA)</v>
      </c>
      <c r="C9529" s="539"/>
      <c r="D9529" s="539"/>
      <c r="E9529" s="539"/>
      <c r="F9529" s="535" t="s">
        <v>32</v>
      </c>
      <c r="G9529" s="589">
        <f>Fecha_Base</f>
        <v>0</v>
      </c>
    </row>
    <row r="9530" spans="1:7" ht="19.899999999999999" customHeight="1" x14ac:dyDescent="0.2">
      <c r="A9530" s="590" t="s">
        <v>710</v>
      </c>
      <c r="B9530" s="540" t="str">
        <f>Ubicación</f>
        <v>DEPARTAMENTOS VARIOS</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1">
        <f ca="1">IFERROR(VLOOKUP(B9532,T_Computo_Presupuesto,2,FALSE),0)</f>
        <v>0</v>
      </c>
      <c r="D9532" s="801"/>
      <c r="E9532" s="801"/>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6" t="s">
        <v>576</v>
      </c>
      <c r="B9552" s="797"/>
      <c r="C9552" s="788" t="s">
        <v>0</v>
      </c>
      <c r="D9552" s="802" t="s">
        <v>1866</v>
      </c>
      <c r="E9552" s="802" t="s">
        <v>1865</v>
      </c>
      <c r="F9552" s="792" t="s">
        <v>1007</v>
      </c>
      <c r="G9552" s="794" t="s">
        <v>26</v>
      </c>
    </row>
    <row r="9553" spans="1:7" ht="19.899999999999999" customHeight="1" x14ac:dyDescent="0.2">
      <c r="A9553" s="560" t="s">
        <v>577</v>
      </c>
      <c r="B9553" s="560" t="s">
        <v>578</v>
      </c>
      <c r="C9553" s="789"/>
      <c r="D9553" s="803"/>
      <c r="E9553" s="791"/>
      <c r="F9553" s="793"/>
      <c r="G9553" s="795"/>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6" t="s">
        <v>576</v>
      </c>
      <c r="B9566" s="797"/>
      <c r="C9566" s="788" t="s">
        <v>0</v>
      </c>
      <c r="D9566" s="790" t="s">
        <v>24</v>
      </c>
      <c r="E9566" s="790" t="s">
        <v>1832</v>
      </c>
      <c r="F9566" s="792" t="s">
        <v>1007</v>
      </c>
      <c r="G9566" s="794" t="s">
        <v>26</v>
      </c>
    </row>
    <row r="9567" spans="1:7" ht="19.899999999999999" customHeight="1" x14ac:dyDescent="0.2">
      <c r="A9567" s="560" t="s">
        <v>577</v>
      </c>
      <c r="B9567" s="560" t="s">
        <v>578</v>
      </c>
      <c r="C9567" s="789"/>
      <c r="D9567" s="791"/>
      <c r="E9567" s="791"/>
      <c r="F9567" s="793"/>
      <c r="G9567" s="795"/>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6" t="s">
        <v>576</v>
      </c>
      <c r="B9577" s="797"/>
      <c r="C9577" s="788" t="s">
        <v>0</v>
      </c>
      <c r="D9577" s="788" t="s">
        <v>1867</v>
      </c>
      <c r="E9577" s="790" t="s">
        <v>24</v>
      </c>
      <c r="F9577" s="792" t="s">
        <v>25</v>
      </c>
      <c r="G9577" s="794" t="s">
        <v>26</v>
      </c>
    </row>
    <row r="9578" spans="1:7" ht="19.899999999999999" customHeight="1" x14ac:dyDescent="0.2">
      <c r="A9578" s="560" t="s">
        <v>577</v>
      </c>
      <c r="B9578" s="560" t="s">
        <v>578</v>
      </c>
      <c r="C9578" s="789"/>
      <c r="D9578" s="789"/>
      <c r="E9578" s="791"/>
      <c r="F9578" s="793"/>
      <c r="G9578" s="795"/>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6" t="s">
        <v>576</v>
      </c>
      <c r="B9592" s="797"/>
      <c r="C9592" s="788" t="s">
        <v>0</v>
      </c>
      <c r="D9592" s="788" t="s">
        <v>1867</v>
      </c>
      <c r="E9592" s="790" t="s">
        <v>24</v>
      </c>
      <c r="F9592" s="792" t="s">
        <v>25</v>
      </c>
      <c r="G9592" s="794" t="s">
        <v>26</v>
      </c>
    </row>
    <row r="9593" spans="1:7" ht="19.899999999999999" customHeight="1" x14ac:dyDescent="0.2">
      <c r="A9593" s="560" t="s">
        <v>577</v>
      </c>
      <c r="B9593" s="560" t="s">
        <v>578</v>
      </c>
      <c r="C9593" s="789"/>
      <c r="D9593" s="789"/>
      <c r="E9593" s="791"/>
      <c r="F9593" s="793"/>
      <c r="G9593" s="795"/>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8" t="s">
        <v>31</v>
      </c>
      <c r="B9601" s="799"/>
      <c r="C9601" s="799"/>
      <c r="D9601" s="799"/>
      <c r="E9601" s="799"/>
      <c r="F9601" s="799"/>
      <c r="G9601" s="800"/>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CONCRETO ASFALTICO EN CALIENTE, PARA CONSERVACION Y MEJORAMIENTO  DE LA RED VIAL PROVINCIAL (13 ETAPA)</v>
      </c>
      <c r="C9604" s="539"/>
      <c r="D9604" s="539"/>
      <c r="E9604" s="539"/>
      <c r="F9604" s="535" t="s">
        <v>32</v>
      </c>
      <c r="G9604" s="589">
        <f>Fecha_Base</f>
        <v>0</v>
      </c>
    </row>
    <row r="9605" spans="1:7" ht="19.899999999999999" customHeight="1" x14ac:dyDescent="0.2">
      <c r="A9605" s="590" t="s">
        <v>710</v>
      </c>
      <c r="B9605" s="540" t="str">
        <f>Ubicación</f>
        <v>DEPARTAMENTOS VARIOS</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1">
        <f ca="1">IFERROR(VLOOKUP(B9607,T_Computo_Presupuesto,2,FALSE),0)</f>
        <v>0</v>
      </c>
      <c r="D9607" s="801"/>
      <c r="E9607" s="801"/>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6" t="s">
        <v>576</v>
      </c>
      <c r="B9627" s="797"/>
      <c r="C9627" s="788" t="s">
        <v>0</v>
      </c>
      <c r="D9627" s="802" t="s">
        <v>1866</v>
      </c>
      <c r="E9627" s="802" t="s">
        <v>1865</v>
      </c>
      <c r="F9627" s="792" t="s">
        <v>1007</v>
      </c>
      <c r="G9627" s="794" t="s">
        <v>26</v>
      </c>
    </row>
    <row r="9628" spans="1:7" ht="19.899999999999999" customHeight="1" x14ac:dyDescent="0.2">
      <c r="A9628" s="560" t="s">
        <v>577</v>
      </c>
      <c r="B9628" s="560" t="s">
        <v>578</v>
      </c>
      <c r="C9628" s="789"/>
      <c r="D9628" s="803"/>
      <c r="E9628" s="791"/>
      <c r="F9628" s="793"/>
      <c r="G9628" s="795"/>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6" t="s">
        <v>576</v>
      </c>
      <c r="B9641" s="797"/>
      <c r="C9641" s="788" t="s">
        <v>0</v>
      </c>
      <c r="D9641" s="790" t="s">
        <v>24</v>
      </c>
      <c r="E9641" s="790" t="s">
        <v>1832</v>
      </c>
      <c r="F9641" s="792" t="s">
        <v>1007</v>
      </c>
      <c r="G9641" s="794" t="s">
        <v>26</v>
      </c>
    </row>
    <row r="9642" spans="1:7" ht="19.899999999999999" customHeight="1" x14ac:dyDescent="0.2">
      <c r="A9642" s="560" t="s">
        <v>577</v>
      </c>
      <c r="B9642" s="560" t="s">
        <v>578</v>
      </c>
      <c r="C9642" s="789"/>
      <c r="D9642" s="791"/>
      <c r="E9642" s="791"/>
      <c r="F9642" s="793"/>
      <c r="G9642" s="795"/>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6" t="s">
        <v>576</v>
      </c>
      <c r="B9652" s="797"/>
      <c r="C9652" s="788" t="s">
        <v>0</v>
      </c>
      <c r="D9652" s="788" t="s">
        <v>1867</v>
      </c>
      <c r="E9652" s="790" t="s">
        <v>24</v>
      </c>
      <c r="F9652" s="792" t="s">
        <v>25</v>
      </c>
      <c r="G9652" s="794" t="s">
        <v>26</v>
      </c>
    </row>
    <row r="9653" spans="1:7" ht="19.899999999999999" customHeight="1" x14ac:dyDescent="0.2">
      <c r="A9653" s="560" t="s">
        <v>577</v>
      </c>
      <c r="B9653" s="560" t="s">
        <v>578</v>
      </c>
      <c r="C9653" s="789"/>
      <c r="D9653" s="789"/>
      <c r="E9653" s="791"/>
      <c r="F9653" s="793"/>
      <c r="G9653" s="795"/>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6" t="s">
        <v>576</v>
      </c>
      <c r="B9667" s="797"/>
      <c r="C9667" s="788" t="s">
        <v>0</v>
      </c>
      <c r="D9667" s="788" t="s">
        <v>1867</v>
      </c>
      <c r="E9667" s="790" t="s">
        <v>24</v>
      </c>
      <c r="F9667" s="792" t="s">
        <v>25</v>
      </c>
      <c r="G9667" s="794" t="s">
        <v>26</v>
      </c>
    </row>
    <row r="9668" spans="1:7" ht="19.899999999999999" customHeight="1" x14ac:dyDescent="0.2">
      <c r="A9668" s="560" t="s">
        <v>577</v>
      </c>
      <c r="B9668" s="560" t="s">
        <v>578</v>
      </c>
      <c r="C9668" s="789"/>
      <c r="D9668" s="789"/>
      <c r="E9668" s="791"/>
      <c r="F9668" s="793"/>
      <c r="G9668" s="795"/>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8" t="s">
        <v>31</v>
      </c>
      <c r="B9676" s="799"/>
      <c r="C9676" s="799"/>
      <c r="D9676" s="799"/>
      <c r="E9676" s="799"/>
      <c r="F9676" s="799"/>
      <c r="G9676" s="800"/>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CONCRETO ASFALTICO EN CALIENTE, PARA CONSERVACION Y MEJORAMIENTO  DE LA RED VIAL PROVINCIAL (13 ETAPA)</v>
      </c>
      <c r="C9679" s="539"/>
      <c r="D9679" s="539"/>
      <c r="E9679" s="539"/>
      <c r="F9679" s="535" t="s">
        <v>32</v>
      </c>
      <c r="G9679" s="589">
        <f>Fecha_Base</f>
        <v>0</v>
      </c>
    </row>
    <row r="9680" spans="1:7" ht="19.899999999999999" customHeight="1" x14ac:dyDescent="0.2">
      <c r="A9680" s="590" t="s">
        <v>710</v>
      </c>
      <c r="B9680" s="540" t="str">
        <f>Ubicación</f>
        <v>DEPARTAMENTOS VARIOS</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1">
        <f ca="1">IFERROR(VLOOKUP(B9682,T_Computo_Presupuesto,2,FALSE),0)</f>
        <v>0</v>
      </c>
      <c r="D9682" s="801"/>
      <c r="E9682" s="801"/>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6" t="s">
        <v>576</v>
      </c>
      <c r="B9702" s="797"/>
      <c r="C9702" s="788" t="s">
        <v>0</v>
      </c>
      <c r="D9702" s="802" t="s">
        <v>1866</v>
      </c>
      <c r="E9702" s="802" t="s">
        <v>1865</v>
      </c>
      <c r="F9702" s="792" t="s">
        <v>1007</v>
      </c>
      <c r="G9702" s="794" t="s">
        <v>26</v>
      </c>
    </row>
    <row r="9703" spans="1:7" ht="19.899999999999999" customHeight="1" x14ac:dyDescent="0.2">
      <c r="A9703" s="560" t="s">
        <v>577</v>
      </c>
      <c r="B9703" s="560" t="s">
        <v>578</v>
      </c>
      <c r="C9703" s="789"/>
      <c r="D9703" s="803"/>
      <c r="E9703" s="791"/>
      <c r="F9703" s="793"/>
      <c r="G9703" s="795"/>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6" t="s">
        <v>576</v>
      </c>
      <c r="B9716" s="797"/>
      <c r="C9716" s="788" t="s">
        <v>0</v>
      </c>
      <c r="D9716" s="790" t="s">
        <v>24</v>
      </c>
      <c r="E9716" s="790" t="s">
        <v>1832</v>
      </c>
      <c r="F9716" s="792" t="s">
        <v>1007</v>
      </c>
      <c r="G9716" s="794" t="s">
        <v>26</v>
      </c>
    </row>
    <row r="9717" spans="1:7" ht="19.899999999999999" customHeight="1" x14ac:dyDescent="0.2">
      <c r="A9717" s="560" t="s">
        <v>577</v>
      </c>
      <c r="B9717" s="560" t="s">
        <v>578</v>
      </c>
      <c r="C9717" s="789"/>
      <c r="D9717" s="791"/>
      <c r="E9717" s="791"/>
      <c r="F9717" s="793"/>
      <c r="G9717" s="795"/>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6" t="s">
        <v>576</v>
      </c>
      <c r="B9727" s="797"/>
      <c r="C9727" s="788" t="s">
        <v>0</v>
      </c>
      <c r="D9727" s="788" t="s">
        <v>1867</v>
      </c>
      <c r="E9727" s="790" t="s">
        <v>24</v>
      </c>
      <c r="F9727" s="792" t="s">
        <v>25</v>
      </c>
      <c r="G9727" s="794" t="s">
        <v>26</v>
      </c>
    </row>
    <row r="9728" spans="1:7" ht="19.899999999999999" customHeight="1" x14ac:dyDescent="0.2">
      <c r="A9728" s="560" t="s">
        <v>577</v>
      </c>
      <c r="B9728" s="560" t="s">
        <v>578</v>
      </c>
      <c r="C9728" s="789"/>
      <c r="D9728" s="789"/>
      <c r="E9728" s="791"/>
      <c r="F9728" s="793"/>
      <c r="G9728" s="795"/>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6" t="s">
        <v>576</v>
      </c>
      <c r="B9742" s="797"/>
      <c r="C9742" s="788" t="s">
        <v>0</v>
      </c>
      <c r="D9742" s="788" t="s">
        <v>1867</v>
      </c>
      <c r="E9742" s="790" t="s">
        <v>24</v>
      </c>
      <c r="F9742" s="792" t="s">
        <v>25</v>
      </c>
      <c r="G9742" s="794" t="s">
        <v>26</v>
      </c>
    </row>
    <row r="9743" spans="1:7" ht="19.899999999999999" customHeight="1" x14ac:dyDescent="0.2">
      <c r="A9743" s="560" t="s">
        <v>577</v>
      </c>
      <c r="B9743" s="560" t="s">
        <v>578</v>
      </c>
      <c r="C9743" s="789"/>
      <c r="D9743" s="789"/>
      <c r="E9743" s="791"/>
      <c r="F9743" s="793"/>
      <c r="G9743" s="795"/>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8" t="s">
        <v>31</v>
      </c>
      <c r="B9751" s="799"/>
      <c r="C9751" s="799"/>
      <c r="D9751" s="799"/>
      <c r="E9751" s="799"/>
      <c r="F9751" s="799"/>
      <c r="G9751" s="800"/>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CONCRETO ASFALTICO EN CALIENTE, PARA CONSERVACION Y MEJORAMIENTO  DE LA RED VIAL PROVINCIAL (13 ETAPA)</v>
      </c>
      <c r="C9754" s="539"/>
      <c r="D9754" s="539"/>
      <c r="E9754" s="539"/>
      <c r="F9754" s="535" t="s">
        <v>32</v>
      </c>
      <c r="G9754" s="589">
        <f>Fecha_Base</f>
        <v>0</v>
      </c>
    </row>
    <row r="9755" spans="1:7" ht="19.899999999999999" customHeight="1" x14ac:dyDescent="0.2">
      <c r="A9755" s="590" t="s">
        <v>710</v>
      </c>
      <c r="B9755" s="540" t="str">
        <f>Ubicación</f>
        <v>DEPARTAMENTOS VARIOS</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1">
        <f ca="1">IFERROR(VLOOKUP(B9757,T_Computo_Presupuesto,2,FALSE),0)</f>
        <v>0</v>
      </c>
      <c r="D9757" s="801"/>
      <c r="E9757" s="801"/>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6" t="s">
        <v>576</v>
      </c>
      <c r="B9777" s="797"/>
      <c r="C9777" s="788" t="s">
        <v>0</v>
      </c>
      <c r="D9777" s="802" t="s">
        <v>1866</v>
      </c>
      <c r="E9777" s="802" t="s">
        <v>1865</v>
      </c>
      <c r="F9777" s="792" t="s">
        <v>1007</v>
      </c>
      <c r="G9777" s="794" t="s">
        <v>26</v>
      </c>
    </row>
    <row r="9778" spans="1:7" ht="19.899999999999999" customHeight="1" x14ac:dyDescent="0.2">
      <c r="A9778" s="560" t="s">
        <v>577</v>
      </c>
      <c r="B9778" s="560" t="s">
        <v>578</v>
      </c>
      <c r="C9778" s="789"/>
      <c r="D9778" s="803"/>
      <c r="E9778" s="791"/>
      <c r="F9778" s="793"/>
      <c r="G9778" s="795"/>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6" t="s">
        <v>576</v>
      </c>
      <c r="B9791" s="797"/>
      <c r="C9791" s="788" t="s">
        <v>0</v>
      </c>
      <c r="D9791" s="790" t="s">
        <v>24</v>
      </c>
      <c r="E9791" s="790" t="s">
        <v>1832</v>
      </c>
      <c r="F9791" s="792" t="s">
        <v>1007</v>
      </c>
      <c r="G9791" s="794" t="s">
        <v>26</v>
      </c>
    </row>
    <row r="9792" spans="1:7" ht="19.899999999999999" customHeight="1" x14ac:dyDescent="0.2">
      <c r="A9792" s="560" t="s">
        <v>577</v>
      </c>
      <c r="B9792" s="560" t="s">
        <v>578</v>
      </c>
      <c r="C9792" s="789"/>
      <c r="D9792" s="791"/>
      <c r="E9792" s="791"/>
      <c r="F9792" s="793"/>
      <c r="G9792" s="795"/>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6" t="s">
        <v>576</v>
      </c>
      <c r="B9802" s="797"/>
      <c r="C9802" s="788" t="s">
        <v>0</v>
      </c>
      <c r="D9802" s="788" t="s">
        <v>1867</v>
      </c>
      <c r="E9802" s="790" t="s">
        <v>24</v>
      </c>
      <c r="F9802" s="792" t="s">
        <v>25</v>
      </c>
      <c r="G9802" s="794" t="s">
        <v>26</v>
      </c>
    </row>
    <row r="9803" spans="1:7" ht="19.899999999999999" customHeight="1" x14ac:dyDescent="0.2">
      <c r="A9803" s="560" t="s">
        <v>577</v>
      </c>
      <c r="B9803" s="560" t="s">
        <v>578</v>
      </c>
      <c r="C9803" s="789"/>
      <c r="D9803" s="789"/>
      <c r="E9803" s="791"/>
      <c r="F9803" s="793"/>
      <c r="G9803" s="795"/>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6" t="s">
        <v>576</v>
      </c>
      <c r="B9817" s="797"/>
      <c r="C9817" s="788" t="s">
        <v>0</v>
      </c>
      <c r="D9817" s="788" t="s">
        <v>1867</v>
      </c>
      <c r="E9817" s="790" t="s">
        <v>24</v>
      </c>
      <c r="F9817" s="792" t="s">
        <v>25</v>
      </c>
      <c r="G9817" s="794" t="s">
        <v>26</v>
      </c>
    </row>
    <row r="9818" spans="1:7" ht="19.899999999999999" customHeight="1" x14ac:dyDescent="0.2">
      <c r="A9818" s="560" t="s">
        <v>577</v>
      </c>
      <c r="B9818" s="560" t="s">
        <v>578</v>
      </c>
      <c r="C9818" s="789"/>
      <c r="D9818" s="789"/>
      <c r="E9818" s="791"/>
      <c r="F9818" s="793"/>
      <c r="G9818" s="795"/>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8" t="s">
        <v>31</v>
      </c>
      <c r="B9826" s="799"/>
      <c r="C9826" s="799"/>
      <c r="D9826" s="799"/>
      <c r="E9826" s="799"/>
      <c r="F9826" s="799"/>
      <c r="G9826" s="800"/>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CONCRETO ASFALTICO EN CALIENTE, PARA CONSERVACION Y MEJORAMIENTO  DE LA RED VIAL PROVINCIAL (13 ETAPA)</v>
      </c>
      <c r="C9829" s="539"/>
      <c r="D9829" s="539"/>
      <c r="E9829" s="539"/>
      <c r="F9829" s="535" t="s">
        <v>32</v>
      </c>
      <c r="G9829" s="589">
        <f>Fecha_Base</f>
        <v>0</v>
      </c>
    </row>
    <row r="9830" spans="1:7" ht="19.899999999999999" customHeight="1" x14ac:dyDescent="0.2">
      <c r="A9830" s="590" t="s">
        <v>710</v>
      </c>
      <c r="B9830" s="540" t="str">
        <f>Ubicación</f>
        <v>DEPARTAMENTOS VARIOS</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1">
        <f ca="1">IFERROR(VLOOKUP(B9832,T_Computo_Presupuesto,2,FALSE),0)</f>
        <v>0</v>
      </c>
      <c r="D9832" s="801"/>
      <c r="E9832" s="801"/>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6" t="s">
        <v>576</v>
      </c>
      <c r="B9852" s="797"/>
      <c r="C9852" s="788" t="s">
        <v>0</v>
      </c>
      <c r="D9852" s="802" t="s">
        <v>1866</v>
      </c>
      <c r="E9852" s="802" t="s">
        <v>1865</v>
      </c>
      <c r="F9852" s="792" t="s">
        <v>1007</v>
      </c>
      <c r="G9852" s="794" t="s">
        <v>26</v>
      </c>
    </row>
    <row r="9853" spans="1:7" ht="19.899999999999999" customHeight="1" x14ac:dyDescent="0.2">
      <c r="A9853" s="560" t="s">
        <v>577</v>
      </c>
      <c r="B9853" s="560" t="s">
        <v>578</v>
      </c>
      <c r="C9853" s="789"/>
      <c r="D9853" s="803"/>
      <c r="E9853" s="791"/>
      <c r="F9853" s="793"/>
      <c r="G9853" s="795"/>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6" t="s">
        <v>576</v>
      </c>
      <c r="B9866" s="797"/>
      <c r="C9866" s="788" t="s">
        <v>0</v>
      </c>
      <c r="D9866" s="790" t="s">
        <v>24</v>
      </c>
      <c r="E9866" s="790" t="s">
        <v>1832</v>
      </c>
      <c r="F9866" s="792" t="s">
        <v>1007</v>
      </c>
      <c r="G9866" s="794" t="s">
        <v>26</v>
      </c>
    </row>
    <row r="9867" spans="1:7" ht="19.899999999999999" customHeight="1" x14ac:dyDescent="0.2">
      <c r="A9867" s="560" t="s">
        <v>577</v>
      </c>
      <c r="B9867" s="560" t="s">
        <v>578</v>
      </c>
      <c r="C9867" s="789"/>
      <c r="D9867" s="791"/>
      <c r="E9867" s="791"/>
      <c r="F9867" s="793"/>
      <c r="G9867" s="795"/>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6" t="s">
        <v>576</v>
      </c>
      <c r="B9877" s="797"/>
      <c r="C9877" s="788" t="s">
        <v>0</v>
      </c>
      <c r="D9877" s="788" t="s">
        <v>1867</v>
      </c>
      <c r="E9877" s="790" t="s">
        <v>24</v>
      </c>
      <c r="F9877" s="792" t="s">
        <v>25</v>
      </c>
      <c r="G9877" s="794" t="s">
        <v>26</v>
      </c>
    </row>
    <row r="9878" spans="1:7" ht="19.899999999999999" customHeight="1" x14ac:dyDescent="0.2">
      <c r="A9878" s="560" t="s">
        <v>577</v>
      </c>
      <c r="B9878" s="560" t="s">
        <v>578</v>
      </c>
      <c r="C9878" s="789"/>
      <c r="D9878" s="789"/>
      <c r="E9878" s="791"/>
      <c r="F9878" s="793"/>
      <c r="G9878" s="795"/>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6" t="s">
        <v>576</v>
      </c>
      <c r="B9892" s="797"/>
      <c r="C9892" s="788" t="s">
        <v>0</v>
      </c>
      <c r="D9892" s="788" t="s">
        <v>1867</v>
      </c>
      <c r="E9892" s="790" t="s">
        <v>24</v>
      </c>
      <c r="F9892" s="792" t="s">
        <v>25</v>
      </c>
      <c r="G9892" s="794" t="s">
        <v>26</v>
      </c>
    </row>
    <row r="9893" spans="1:7" ht="19.899999999999999" customHeight="1" x14ac:dyDescent="0.2">
      <c r="A9893" s="560" t="s">
        <v>577</v>
      </c>
      <c r="B9893" s="560" t="s">
        <v>578</v>
      </c>
      <c r="C9893" s="789"/>
      <c r="D9893" s="789"/>
      <c r="E9893" s="791"/>
      <c r="F9893" s="793"/>
      <c r="G9893" s="795"/>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8" t="s">
        <v>31</v>
      </c>
      <c r="B9901" s="799"/>
      <c r="C9901" s="799"/>
      <c r="D9901" s="799"/>
      <c r="E9901" s="799"/>
      <c r="F9901" s="799"/>
      <c r="G9901" s="800"/>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CONCRETO ASFALTICO EN CALIENTE, PARA CONSERVACION Y MEJORAMIENTO  DE LA RED VIAL PROVINCIAL (13 ETAPA)</v>
      </c>
      <c r="C9904" s="539"/>
      <c r="D9904" s="539"/>
      <c r="E9904" s="539"/>
      <c r="F9904" s="535" t="s">
        <v>32</v>
      </c>
      <c r="G9904" s="589">
        <f>Fecha_Base</f>
        <v>0</v>
      </c>
    </row>
    <row r="9905" spans="1:7" ht="19.899999999999999" customHeight="1" x14ac:dyDescent="0.2">
      <c r="A9905" s="590" t="s">
        <v>710</v>
      </c>
      <c r="B9905" s="540" t="str">
        <f>Ubicación</f>
        <v>DEPARTAMENTOS VARIOS</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1">
        <f ca="1">IFERROR(VLOOKUP(B9907,T_Computo_Presupuesto,2,FALSE),0)</f>
        <v>0</v>
      </c>
      <c r="D9907" s="801"/>
      <c r="E9907" s="801"/>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6" t="s">
        <v>576</v>
      </c>
      <c r="B9927" s="797"/>
      <c r="C9927" s="788" t="s">
        <v>0</v>
      </c>
      <c r="D9927" s="802" t="s">
        <v>1866</v>
      </c>
      <c r="E9927" s="802" t="s">
        <v>1865</v>
      </c>
      <c r="F9927" s="792" t="s">
        <v>1007</v>
      </c>
      <c r="G9927" s="794" t="s">
        <v>26</v>
      </c>
    </row>
    <row r="9928" spans="1:7" ht="19.899999999999999" customHeight="1" x14ac:dyDescent="0.2">
      <c r="A9928" s="560" t="s">
        <v>577</v>
      </c>
      <c r="B9928" s="560" t="s">
        <v>578</v>
      </c>
      <c r="C9928" s="789"/>
      <c r="D9928" s="803"/>
      <c r="E9928" s="791"/>
      <c r="F9928" s="793"/>
      <c r="G9928" s="795"/>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6" t="s">
        <v>576</v>
      </c>
      <c r="B9941" s="797"/>
      <c r="C9941" s="788" t="s">
        <v>0</v>
      </c>
      <c r="D9941" s="790" t="s">
        <v>24</v>
      </c>
      <c r="E9941" s="790" t="s">
        <v>1832</v>
      </c>
      <c r="F9941" s="792" t="s">
        <v>1007</v>
      </c>
      <c r="G9941" s="794" t="s">
        <v>26</v>
      </c>
    </row>
    <row r="9942" spans="1:7" ht="19.899999999999999" customHeight="1" x14ac:dyDescent="0.2">
      <c r="A9942" s="560" t="s">
        <v>577</v>
      </c>
      <c r="B9942" s="560" t="s">
        <v>578</v>
      </c>
      <c r="C9942" s="789"/>
      <c r="D9942" s="791"/>
      <c r="E9942" s="791"/>
      <c r="F9942" s="793"/>
      <c r="G9942" s="795"/>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6" t="s">
        <v>576</v>
      </c>
      <c r="B9952" s="797"/>
      <c r="C9952" s="788" t="s">
        <v>0</v>
      </c>
      <c r="D9952" s="788" t="s">
        <v>1867</v>
      </c>
      <c r="E9952" s="790" t="s">
        <v>24</v>
      </c>
      <c r="F9952" s="792" t="s">
        <v>25</v>
      </c>
      <c r="G9952" s="794" t="s">
        <v>26</v>
      </c>
    </row>
    <row r="9953" spans="1:7" ht="19.899999999999999" customHeight="1" x14ac:dyDescent="0.2">
      <c r="A9953" s="560" t="s">
        <v>577</v>
      </c>
      <c r="B9953" s="560" t="s">
        <v>578</v>
      </c>
      <c r="C9953" s="789"/>
      <c r="D9953" s="789"/>
      <c r="E9953" s="791"/>
      <c r="F9953" s="793"/>
      <c r="G9953" s="795"/>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6" t="s">
        <v>576</v>
      </c>
      <c r="B9967" s="797"/>
      <c r="C9967" s="788" t="s">
        <v>0</v>
      </c>
      <c r="D9967" s="788" t="s">
        <v>1867</v>
      </c>
      <c r="E9967" s="790" t="s">
        <v>24</v>
      </c>
      <c r="F9967" s="792" t="s">
        <v>25</v>
      </c>
      <c r="G9967" s="794" t="s">
        <v>26</v>
      </c>
    </row>
    <row r="9968" spans="1:7" ht="19.899999999999999" customHeight="1" x14ac:dyDescent="0.2">
      <c r="A9968" s="560" t="s">
        <v>577</v>
      </c>
      <c r="B9968" s="560" t="s">
        <v>578</v>
      </c>
      <c r="C9968" s="789"/>
      <c r="D9968" s="789"/>
      <c r="E9968" s="791"/>
      <c r="F9968" s="793"/>
      <c r="G9968" s="795"/>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8" t="s">
        <v>31</v>
      </c>
      <c r="B9976" s="799"/>
      <c r="C9976" s="799"/>
      <c r="D9976" s="799"/>
      <c r="E9976" s="799"/>
      <c r="F9976" s="799"/>
      <c r="G9976" s="800"/>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CONCRETO ASFALTICO EN CALIENTE, PARA CONSERVACION Y MEJORAMIENTO  DE LA RED VIAL PROVINCIAL (13 ETAPA)</v>
      </c>
      <c r="C9979" s="539"/>
      <c r="D9979" s="539"/>
      <c r="E9979" s="539"/>
      <c r="F9979" s="535" t="s">
        <v>32</v>
      </c>
      <c r="G9979" s="589">
        <f>Fecha_Base</f>
        <v>0</v>
      </c>
    </row>
    <row r="9980" spans="1:7" ht="19.899999999999999" customHeight="1" x14ac:dyDescent="0.2">
      <c r="A9980" s="590" t="s">
        <v>710</v>
      </c>
      <c r="B9980" s="540" t="str">
        <f>Ubicación</f>
        <v>DEPARTAMENTOS VARIOS</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1">
        <f ca="1">IFERROR(VLOOKUP(B9982,T_Computo_Presupuesto,2,FALSE),0)</f>
        <v>0</v>
      </c>
      <c r="D9982" s="801"/>
      <c r="E9982" s="801"/>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6" t="s">
        <v>576</v>
      </c>
      <c r="B10002" s="797"/>
      <c r="C10002" s="788" t="s">
        <v>0</v>
      </c>
      <c r="D10002" s="802" t="s">
        <v>1866</v>
      </c>
      <c r="E10002" s="802" t="s">
        <v>1865</v>
      </c>
      <c r="F10002" s="792" t="s">
        <v>1007</v>
      </c>
      <c r="G10002" s="794" t="s">
        <v>26</v>
      </c>
    </row>
    <row r="10003" spans="1:7" ht="19.899999999999999" customHeight="1" x14ac:dyDescent="0.2">
      <c r="A10003" s="560" t="s">
        <v>577</v>
      </c>
      <c r="B10003" s="560" t="s">
        <v>578</v>
      </c>
      <c r="C10003" s="789"/>
      <c r="D10003" s="803"/>
      <c r="E10003" s="791"/>
      <c r="F10003" s="793"/>
      <c r="G10003" s="795"/>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6" t="s">
        <v>576</v>
      </c>
      <c r="B10016" s="797"/>
      <c r="C10016" s="788" t="s">
        <v>0</v>
      </c>
      <c r="D10016" s="790" t="s">
        <v>24</v>
      </c>
      <c r="E10016" s="790" t="s">
        <v>1832</v>
      </c>
      <c r="F10016" s="792" t="s">
        <v>1007</v>
      </c>
      <c r="G10016" s="794" t="s">
        <v>26</v>
      </c>
    </row>
    <row r="10017" spans="1:7" ht="19.899999999999999" customHeight="1" x14ac:dyDescent="0.2">
      <c r="A10017" s="560" t="s">
        <v>577</v>
      </c>
      <c r="B10017" s="560" t="s">
        <v>578</v>
      </c>
      <c r="C10017" s="789"/>
      <c r="D10017" s="791"/>
      <c r="E10017" s="791"/>
      <c r="F10017" s="793"/>
      <c r="G10017" s="795"/>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6" t="s">
        <v>576</v>
      </c>
      <c r="B10027" s="797"/>
      <c r="C10027" s="788" t="s">
        <v>0</v>
      </c>
      <c r="D10027" s="788" t="s">
        <v>1867</v>
      </c>
      <c r="E10027" s="790" t="s">
        <v>24</v>
      </c>
      <c r="F10027" s="792" t="s">
        <v>25</v>
      </c>
      <c r="G10027" s="794" t="s">
        <v>26</v>
      </c>
    </row>
    <row r="10028" spans="1:7" ht="19.899999999999999" customHeight="1" x14ac:dyDescent="0.2">
      <c r="A10028" s="560" t="s">
        <v>577</v>
      </c>
      <c r="B10028" s="560" t="s">
        <v>578</v>
      </c>
      <c r="C10028" s="789"/>
      <c r="D10028" s="789"/>
      <c r="E10028" s="791"/>
      <c r="F10028" s="793"/>
      <c r="G10028" s="795"/>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6" t="s">
        <v>576</v>
      </c>
      <c r="B10042" s="797"/>
      <c r="C10042" s="788" t="s">
        <v>0</v>
      </c>
      <c r="D10042" s="788" t="s">
        <v>1867</v>
      </c>
      <c r="E10042" s="790" t="s">
        <v>24</v>
      </c>
      <c r="F10042" s="792" t="s">
        <v>25</v>
      </c>
      <c r="G10042" s="794" t="s">
        <v>26</v>
      </c>
    </row>
    <row r="10043" spans="1:7" ht="19.899999999999999" customHeight="1" x14ac:dyDescent="0.2">
      <c r="A10043" s="560" t="s">
        <v>577</v>
      </c>
      <c r="B10043" s="560" t="s">
        <v>578</v>
      </c>
      <c r="C10043" s="789"/>
      <c r="D10043" s="789"/>
      <c r="E10043" s="791"/>
      <c r="F10043" s="793"/>
      <c r="G10043" s="795"/>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8" t="s">
        <v>31</v>
      </c>
      <c r="B10051" s="799"/>
      <c r="C10051" s="799"/>
      <c r="D10051" s="799"/>
      <c r="E10051" s="799"/>
      <c r="F10051" s="799"/>
      <c r="G10051" s="800"/>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CONCRETO ASFALTICO EN CALIENTE, PARA CONSERVACION Y MEJORAMIENTO  DE LA RED VIAL PROVINCIAL (13 ETAPA)</v>
      </c>
      <c r="C10054" s="539"/>
      <c r="D10054" s="539"/>
      <c r="E10054" s="539"/>
      <c r="F10054" s="535" t="s">
        <v>32</v>
      </c>
      <c r="G10054" s="589">
        <f>Fecha_Base</f>
        <v>0</v>
      </c>
    </row>
    <row r="10055" spans="1:7" ht="19.899999999999999" customHeight="1" x14ac:dyDescent="0.2">
      <c r="A10055" s="590" t="s">
        <v>710</v>
      </c>
      <c r="B10055" s="540" t="str">
        <f>Ubicación</f>
        <v>DEPARTAMENTOS VARIOS</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1">
        <f ca="1">IFERROR(VLOOKUP(B10057,T_Computo_Presupuesto,2,FALSE),0)</f>
        <v>0</v>
      </c>
      <c r="D10057" s="801"/>
      <c r="E10057" s="801"/>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6" t="s">
        <v>576</v>
      </c>
      <c r="B10077" s="797"/>
      <c r="C10077" s="788" t="s">
        <v>0</v>
      </c>
      <c r="D10077" s="802" t="s">
        <v>1866</v>
      </c>
      <c r="E10077" s="802" t="s">
        <v>1865</v>
      </c>
      <c r="F10077" s="792" t="s">
        <v>1007</v>
      </c>
      <c r="G10077" s="794" t="s">
        <v>26</v>
      </c>
    </row>
    <row r="10078" spans="1:7" ht="19.899999999999999" customHeight="1" x14ac:dyDescent="0.2">
      <c r="A10078" s="560" t="s">
        <v>577</v>
      </c>
      <c r="B10078" s="560" t="s">
        <v>578</v>
      </c>
      <c r="C10078" s="789"/>
      <c r="D10078" s="803"/>
      <c r="E10078" s="791"/>
      <c r="F10078" s="793"/>
      <c r="G10078" s="795"/>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6" t="s">
        <v>576</v>
      </c>
      <c r="B10091" s="797"/>
      <c r="C10091" s="788" t="s">
        <v>0</v>
      </c>
      <c r="D10091" s="790" t="s">
        <v>24</v>
      </c>
      <c r="E10091" s="790" t="s">
        <v>1832</v>
      </c>
      <c r="F10091" s="792" t="s">
        <v>1007</v>
      </c>
      <c r="G10091" s="794" t="s">
        <v>26</v>
      </c>
    </row>
    <row r="10092" spans="1:7" ht="19.899999999999999" customHeight="1" x14ac:dyDescent="0.2">
      <c r="A10092" s="560" t="s">
        <v>577</v>
      </c>
      <c r="B10092" s="560" t="s">
        <v>578</v>
      </c>
      <c r="C10092" s="789"/>
      <c r="D10092" s="791"/>
      <c r="E10092" s="791"/>
      <c r="F10092" s="793"/>
      <c r="G10092" s="795"/>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6" t="s">
        <v>576</v>
      </c>
      <c r="B10102" s="797"/>
      <c r="C10102" s="788" t="s">
        <v>0</v>
      </c>
      <c r="D10102" s="788" t="s">
        <v>1867</v>
      </c>
      <c r="E10102" s="790" t="s">
        <v>24</v>
      </c>
      <c r="F10102" s="792" t="s">
        <v>25</v>
      </c>
      <c r="G10102" s="794" t="s">
        <v>26</v>
      </c>
    </row>
    <row r="10103" spans="1:7" ht="19.899999999999999" customHeight="1" x14ac:dyDescent="0.2">
      <c r="A10103" s="560" t="s">
        <v>577</v>
      </c>
      <c r="B10103" s="560" t="s">
        <v>578</v>
      </c>
      <c r="C10103" s="789"/>
      <c r="D10103" s="789"/>
      <c r="E10103" s="791"/>
      <c r="F10103" s="793"/>
      <c r="G10103" s="795"/>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6" t="s">
        <v>576</v>
      </c>
      <c r="B10117" s="797"/>
      <c r="C10117" s="788" t="s">
        <v>0</v>
      </c>
      <c r="D10117" s="788" t="s">
        <v>1867</v>
      </c>
      <c r="E10117" s="790" t="s">
        <v>24</v>
      </c>
      <c r="F10117" s="792" t="s">
        <v>25</v>
      </c>
      <c r="G10117" s="794" t="s">
        <v>26</v>
      </c>
    </row>
    <row r="10118" spans="1:7" ht="19.899999999999999" customHeight="1" x14ac:dyDescent="0.2">
      <c r="A10118" s="560" t="s">
        <v>577</v>
      </c>
      <c r="B10118" s="560" t="s">
        <v>578</v>
      </c>
      <c r="C10118" s="789"/>
      <c r="D10118" s="789"/>
      <c r="E10118" s="791"/>
      <c r="F10118" s="793"/>
      <c r="G10118" s="795"/>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8" t="s">
        <v>31</v>
      </c>
      <c r="B10126" s="799"/>
      <c r="C10126" s="799"/>
      <c r="D10126" s="799"/>
      <c r="E10126" s="799"/>
      <c r="F10126" s="799"/>
      <c r="G10126" s="800"/>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CONCRETO ASFALTICO EN CALIENTE, PARA CONSERVACION Y MEJORAMIENTO  DE LA RED VIAL PROVINCIAL (13 ETAPA)</v>
      </c>
      <c r="C10129" s="539"/>
      <c r="D10129" s="539"/>
      <c r="E10129" s="539"/>
      <c r="F10129" s="535" t="s">
        <v>32</v>
      </c>
      <c r="G10129" s="589">
        <f>Fecha_Base</f>
        <v>0</v>
      </c>
    </row>
    <row r="10130" spans="1:7" ht="19.899999999999999" customHeight="1" x14ac:dyDescent="0.2">
      <c r="A10130" s="590" t="s">
        <v>710</v>
      </c>
      <c r="B10130" s="540" t="str">
        <f>Ubicación</f>
        <v>DEPARTAMENTOS VARIOS</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1">
        <f ca="1">IFERROR(VLOOKUP(B10132,T_Computo_Presupuesto,2,FALSE),0)</f>
        <v>0</v>
      </c>
      <c r="D10132" s="801"/>
      <c r="E10132" s="801"/>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6" t="s">
        <v>576</v>
      </c>
      <c r="B10152" s="797"/>
      <c r="C10152" s="788" t="s">
        <v>0</v>
      </c>
      <c r="D10152" s="802" t="s">
        <v>1866</v>
      </c>
      <c r="E10152" s="802" t="s">
        <v>1865</v>
      </c>
      <c r="F10152" s="792" t="s">
        <v>1007</v>
      </c>
      <c r="G10152" s="794" t="s">
        <v>26</v>
      </c>
    </row>
    <row r="10153" spans="1:7" ht="19.899999999999999" customHeight="1" x14ac:dyDescent="0.2">
      <c r="A10153" s="560" t="s">
        <v>577</v>
      </c>
      <c r="B10153" s="560" t="s">
        <v>578</v>
      </c>
      <c r="C10153" s="789"/>
      <c r="D10153" s="803"/>
      <c r="E10153" s="791"/>
      <c r="F10153" s="793"/>
      <c r="G10153" s="795"/>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6" t="s">
        <v>576</v>
      </c>
      <c r="B10166" s="797"/>
      <c r="C10166" s="788" t="s">
        <v>0</v>
      </c>
      <c r="D10166" s="790" t="s">
        <v>24</v>
      </c>
      <c r="E10166" s="790" t="s">
        <v>1832</v>
      </c>
      <c r="F10166" s="792" t="s">
        <v>1007</v>
      </c>
      <c r="G10166" s="794" t="s">
        <v>26</v>
      </c>
    </row>
    <row r="10167" spans="1:7" ht="19.899999999999999" customHeight="1" x14ac:dyDescent="0.2">
      <c r="A10167" s="560" t="s">
        <v>577</v>
      </c>
      <c r="B10167" s="560" t="s">
        <v>578</v>
      </c>
      <c r="C10167" s="789"/>
      <c r="D10167" s="791"/>
      <c r="E10167" s="791"/>
      <c r="F10167" s="793"/>
      <c r="G10167" s="795"/>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6" t="s">
        <v>576</v>
      </c>
      <c r="B10177" s="797"/>
      <c r="C10177" s="788" t="s">
        <v>0</v>
      </c>
      <c r="D10177" s="788" t="s">
        <v>1867</v>
      </c>
      <c r="E10177" s="790" t="s">
        <v>24</v>
      </c>
      <c r="F10177" s="792" t="s">
        <v>25</v>
      </c>
      <c r="G10177" s="794" t="s">
        <v>26</v>
      </c>
    </row>
    <row r="10178" spans="1:7" ht="19.899999999999999" customHeight="1" x14ac:dyDescent="0.2">
      <c r="A10178" s="560" t="s">
        <v>577</v>
      </c>
      <c r="B10178" s="560" t="s">
        <v>578</v>
      </c>
      <c r="C10178" s="789"/>
      <c r="D10178" s="789"/>
      <c r="E10178" s="791"/>
      <c r="F10178" s="793"/>
      <c r="G10178" s="795"/>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6" t="s">
        <v>576</v>
      </c>
      <c r="B10192" s="797"/>
      <c r="C10192" s="788" t="s">
        <v>0</v>
      </c>
      <c r="D10192" s="788" t="s">
        <v>1867</v>
      </c>
      <c r="E10192" s="790" t="s">
        <v>24</v>
      </c>
      <c r="F10192" s="792" t="s">
        <v>25</v>
      </c>
      <c r="G10192" s="794" t="s">
        <v>26</v>
      </c>
    </row>
    <row r="10193" spans="1:7" ht="19.899999999999999" customHeight="1" x14ac:dyDescent="0.2">
      <c r="A10193" s="560" t="s">
        <v>577</v>
      </c>
      <c r="B10193" s="560" t="s">
        <v>578</v>
      </c>
      <c r="C10193" s="789"/>
      <c r="D10193" s="789"/>
      <c r="E10193" s="791"/>
      <c r="F10193" s="793"/>
      <c r="G10193" s="795"/>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8" t="s">
        <v>31</v>
      </c>
      <c r="B10201" s="799"/>
      <c r="C10201" s="799"/>
      <c r="D10201" s="799"/>
      <c r="E10201" s="799"/>
      <c r="F10201" s="799"/>
      <c r="G10201" s="800"/>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CONCRETO ASFALTICO EN CALIENTE, PARA CONSERVACION Y MEJORAMIENTO  DE LA RED VIAL PROVINCIAL (13 ETAPA)</v>
      </c>
      <c r="C10204" s="539"/>
      <c r="D10204" s="539"/>
      <c r="E10204" s="539"/>
      <c r="F10204" s="535" t="s">
        <v>32</v>
      </c>
      <c r="G10204" s="589">
        <f>Fecha_Base</f>
        <v>0</v>
      </c>
    </row>
    <row r="10205" spans="1:7" ht="19.899999999999999" customHeight="1" x14ac:dyDescent="0.2">
      <c r="A10205" s="590" t="s">
        <v>710</v>
      </c>
      <c r="B10205" s="540" t="str">
        <f>Ubicación</f>
        <v>DEPARTAMENTOS VARIOS</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1">
        <f ca="1">IFERROR(VLOOKUP(B10207,T_Computo_Presupuesto,2,FALSE),0)</f>
        <v>0</v>
      </c>
      <c r="D10207" s="801"/>
      <c r="E10207" s="801"/>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6" t="s">
        <v>576</v>
      </c>
      <c r="B10227" s="797"/>
      <c r="C10227" s="788" t="s">
        <v>0</v>
      </c>
      <c r="D10227" s="802" t="s">
        <v>1866</v>
      </c>
      <c r="E10227" s="802" t="s">
        <v>1865</v>
      </c>
      <c r="F10227" s="792" t="s">
        <v>1007</v>
      </c>
      <c r="G10227" s="794" t="s">
        <v>26</v>
      </c>
    </row>
    <row r="10228" spans="1:7" ht="19.899999999999999" customHeight="1" x14ac:dyDescent="0.2">
      <c r="A10228" s="560" t="s">
        <v>577</v>
      </c>
      <c r="B10228" s="560" t="s">
        <v>578</v>
      </c>
      <c r="C10228" s="789"/>
      <c r="D10228" s="803"/>
      <c r="E10228" s="791"/>
      <c r="F10228" s="793"/>
      <c r="G10228" s="795"/>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6" t="s">
        <v>576</v>
      </c>
      <c r="B10241" s="797"/>
      <c r="C10241" s="788" t="s">
        <v>0</v>
      </c>
      <c r="D10241" s="790" t="s">
        <v>24</v>
      </c>
      <c r="E10241" s="790" t="s">
        <v>1832</v>
      </c>
      <c r="F10241" s="792" t="s">
        <v>1007</v>
      </c>
      <c r="G10241" s="794" t="s">
        <v>26</v>
      </c>
    </row>
    <row r="10242" spans="1:7" ht="19.899999999999999" customHeight="1" x14ac:dyDescent="0.2">
      <c r="A10242" s="560" t="s">
        <v>577</v>
      </c>
      <c r="B10242" s="560" t="s">
        <v>578</v>
      </c>
      <c r="C10242" s="789"/>
      <c r="D10242" s="791"/>
      <c r="E10242" s="791"/>
      <c r="F10242" s="793"/>
      <c r="G10242" s="795"/>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6" t="s">
        <v>576</v>
      </c>
      <c r="B10252" s="797"/>
      <c r="C10252" s="788" t="s">
        <v>0</v>
      </c>
      <c r="D10252" s="788" t="s">
        <v>1867</v>
      </c>
      <c r="E10252" s="790" t="s">
        <v>24</v>
      </c>
      <c r="F10252" s="792" t="s">
        <v>25</v>
      </c>
      <c r="G10252" s="794" t="s">
        <v>26</v>
      </c>
    </row>
    <row r="10253" spans="1:7" ht="19.899999999999999" customHeight="1" x14ac:dyDescent="0.2">
      <c r="A10253" s="560" t="s">
        <v>577</v>
      </c>
      <c r="B10253" s="560" t="s">
        <v>578</v>
      </c>
      <c r="C10253" s="789"/>
      <c r="D10253" s="789"/>
      <c r="E10253" s="791"/>
      <c r="F10253" s="793"/>
      <c r="G10253" s="795"/>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6" t="s">
        <v>576</v>
      </c>
      <c r="B10267" s="797"/>
      <c r="C10267" s="788" t="s">
        <v>0</v>
      </c>
      <c r="D10267" s="788" t="s">
        <v>1867</v>
      </c>
      <c r="E10267" s="790" t="s">
        <v>24</v>
      </c>
      <c r="F10267" s="792" t="s">
        <v>25</v>
      </c>
      <c r="G10267" s="794" t="s">
        <v>26</v>
      </c>
    </row>
    <row r="10268" spans="1:7" ht="19.899999999999999" customHeight="1" x14ac:dyDescent="0.2">
      <c r="A10268" s="560" t="s">
        <v>577</v>
      </c>
      <c r="B10268" s="560" t="s">
        <v>578</v>
      </c>
      <c r="C10268" s="789"/>
      <c r="D10268" s="789"/>
      <c r="E10268" s="791"/>
      <c r="F10268" s="793"/>
      <c r="G10268" s="795"/>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8" t="s">
        <v>31</v>
      </c>
      <c r="B10276" s="799"/>
      <c r="C10276" s="799"/>
      <c r="D10276" s="799"/>
      <c r="E10276" s="799"/>
      <c r="F10276" s="799"/>
      <c r="G10276" s="800"/>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CONCRETO ASFALTICO EN CALIENTE, PARA CONSERVACION Y MEJORAMIENTO  DE LA RED VIAL PROVINCIAL (13 ETAPA)</v>
      </c>
      <c r="C10279" s="539"/>
      <c r="D10279" s="539"/>
      <c r="E10279" s="539"/>
      <c r="F10279" s="535" t="s">
        <v>32</v>
      </c>
      <c r="G10279" s="589">
        <f>Fecha_Base</f>
        <v>0</v>
      </c>
    </row>
    <row r="10280" spans="1:7" ht="19.899999999999999" customHeight="1" x14ac:dyDescent="0.2">
      <c r="A10280" s="590" t="s">
        <v>710</v>
      </c>
      <c r="B10280" s="540" t="str">
        <f>Ubicación</f>
        <v>DEPARTAMENTOS VARIOS</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1">
        <f ca="1">IFERROR(VLOOKUP(B10282,T_Computo_Presupuesto,2,FALSE),0)</f>
        <v>0</v>
      </c>
      <c r="D10282" s="801"/>
      <c r="E10282" s="801"/>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6" t="s">
        <v>576</v>
      </c>
      <c r="B10302" s="797"/>
      <c r="C10302" s="788" t="s">
        <v>0</v>
      </c>
      <c r="D10302" s="802" t="s">
        <v>1866</v>
      </c>
      <c r="E10302" s="802" t="s">
        <v>1865</v>
      </c>
      <c r="F10302" s="792" t="s">
        <v>1007</v>
      </c>
      <c r="G10302" s="794" t="s">
        <v>26</v>
      </c>
    </row>
    <row r="10303" spans="1:7" ht="19.899999999999999" customHeight="1" x14ac:dyDescent="0.2">
      <c r="A10303" s="560" t="s">
        <v>577</v>
      </c>
      <c r="B10303" s="560" t="s">
        <v>578</v>
      </c>
      <c r="C10303" s="789"/>
      <c r="D10303" s="803"/>
      <c r="E10303" s="791"/>
      <c r="F10303" s="793"/>
      <c r="G10303" s="795"/>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6" t="s">
        <v>576</v>
      </c>
      <c r="B10316" s="797"/>
      <c r="C10316" s="788" t="s">
        <v>0</v>
      </c>
      <c r="D10316" s="790" t="s">
        <v>24</v>
      </c>
      <c r="E10316" s="790" t="s">
        <v>1832</v>
      </c>
      <c r="F10316" s="792" t="s">
        <v>1007</v>
      </c>
      <c r="G10316" s="794" t="s">
        <v>26</v>
      </c>
    </row>
    <row r="10317" spans="1:7" ht="19.899999999999999" customHeight="1" x14ac:dyDescent="0.2">
      <c r="A10317" s="560" t="s">
        <v>577</v>
      </c>
      <c r="B10317" s="560" t="s">
        <v>578</v>
      </c>
      <c r="C10317" s="789"/>
      <c r="D10317" s="791"/>
      <c r="E10317" s="791"/>
      <c r="F10317" s="793"/>
      <c r="G10317" s="795"/>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6" t="s">
        <v>576</v>
      </c>
      <c r="B10327" s="797"/>
      <c r="C10327" s="788" t="s">
        <v>0</v>
      </c>
      <c r="D10327" s="788" t="s">
        <v>1867</v>
      </c>
      <c r="E10327" s="790" t="s">
        <v>24</v>
      </c>
      <c r="F10327" s="792" t="s">
        <v>25</v>
      </c>
      <c r="G10327" s="794" t="s">
        <v>26</v>
      </c>
    </row>
    <row r="10328" spans="1:7" ht="19.899999999999999" customHeight="1" x14ac:dyDescent="0.2">
      <c r="A10328" s="560" t="s">
        <v>577</v>
      </c>
      <c r="B10328" s="560" t="s">
        <v>578</v>
      </c>
      <c r="C10328" s="789"/>
      <c r="D10328" s="789"/>
      <c r="E10328" s="791"/>
      <c r="F10328" s="793"/>
      <c r="G10328" s="795"/>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6" t="s">
        <v>576</v>
      </c>
      <c r="B10342" s="797"/>
      <c r="C10342" s="788" t="s">
        <v>0</v>
      </c>
      <c r="D10342" s="788" t="s">
        <v>1867</v>
      </c>
      <c r="E10342" s="790" t="s">
        <v>24</v>
      </c>
      <c r="F10342" s="792" t="s">
        <v>25</v>
      </c>
      <c r="G10342" s="794" t="s">
        <v>26</v>
      </c>
    </row>
    <row r="10343" spans="1:7" ht="19.899999999999999" customHeight="1" x14ac:dyDescent="0.2">
      <c r="A10343" s="560" t="s">
        <v>577</v>
      </c>
      <c r="B10343" s="560" t="s">
        <v>578</v>
      </c>
      <c r="C10343" s="789"/>
      <c r="D10343" s="789"/>
      <c r="E10343" s="791"/>
      <c r="F10343" s="793"/>
      <c r="G10343" s="795"/>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8" t="s">
        <v>31</v>
      </c>
      <c r="B10351" s="799"/>
      <c r="C10351" s="799"/>
      <c r="D10351" s="799"/>
      <c r="E10351" s="799"/>
      <c r="F10351" s="799"/>
      <c r="G10351" s="800"/>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CONCRETO ASFALTICO EN CALIENTE, PARA CONSERVACION Y MEJORAMIENTO  DE LA RED VIAL PROVINCIAL (13 ETAPA)</v>
      </c>
      <c r="C10354" s="539"/>
      <c r="D10354" s="539"/>
      <c r="E10354" s="539"/>
      <c r="F10354" s="535" t="s">
        <v>32</v>
      </c>
      <c r="G10354" s="589">
        <f>Fecha_Base</f>
        <v>0</v>
      </c>
    </row>
    <row r="10355" spans="1:7" ht="19.899999999999999" customHeight="1" x14ac:dyDescent="0.2">
      <c r="A10355" s="590" t="s">
        <v>710</v>
      </c>
      <c r="B10355" s="540" t="str">
        <f>Ubicación</f>
        <v>DEPARTAMENTOS VARIOS</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1">
        <f ca="1">IFERROR(VLOOKUP(B10357,T_Computo_Presupuesto,2,FALSE),0)</f>
        <v>0</v>
      </c>
      <c r="D10357" s="801"/>
      <c r="E10357" s="801"/>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6" t="s">
        <v>576</v>
      </c>
      <c r="B10377" s="797"/>
      <c r="C10377" s="788" t="s">
        <v>0</v>
      </c>
      <c r="D10377" s="802" t="s">
        <v>1866</v>
      </c>
      <c r="E10377" s="802" t="s">
        <v>1865</v>
      </c>
      <c r="F10377" s="792" t="s">
        <v>1007</v>
      </c>
      <c r="G10377" s="794" t="s">
        <v>26</v>
      </c>
    </row>
    <row r="10378" spans="1:7" ht="19.899999999999999" customHeight="1" x14ac:dyDescent="0.2">
      <c r="A10378" s="560" t="s">
        <v>577</v>
      </c>
      <c r="B10378" s="560" t="s">
        <v>578</v>
      </c>
      <c r="C10378" s="789"/>
      <c r="D10378" s="803"/>
      <c r="E10378" s="791"/>
      <c r="F10378" s="793"/>
      <c r="G10378" s="795"/>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6" t="s">
        <v>576</v>
      </c>
      <c r="B10391" s="797"/>
      <c r="C10391" s="788" t="s">
        <v>0</v>
      </c>
      <c r="D10391" s="790" t="s">
        <v>24</v>
      </c>
      <c r="E10391" s="790" t="s">
        <v>1832</v>
      </c>
      <c r="F10391" s="792" t="s">
        <v>1007</v>
      </c>
      <c r="G10391" s="794" t="s">
        <v>26</v>
      </c>
    </row>
    <row r="10392" spans="1:7" ht="19.899999999999999" customHeight="1" x14ac:dyDescent="0.2">
      <c r="A10392" s="560" t="s">
        <v>577</v>
      </c>
      <c r="B10392" s="560" t="s">
        <v>578</v>
      </c>
      <c r="C10392" s="789"/>
      <c r="D10392" s="791"/>
      <c r="E10392" s="791"/>
      <c r="F10392" s="793"/>
      <c r="G10392" s="795"/>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6" t="s">
        <v>576</v>
      </c>
      <c r="B10402" s="797"/>
      <c r="C10402" s="788" t="s">
        <v>0</v>
      </c>
      <c r="D10402" s="788" t="s">
        <v>1867</v>
      </c>
      <c r="E10402" s="790" t="s">
        <v>24</v>
      </c>
      <c r="F10402" s="792" t="s">
        <v>25</v>
      </c>
      <c r="G10402" s="794" t="s">
        <v>26</v>
      </c>
    </row>
    <row r="10403" spans="1:7" ht="19.899999999999999" customHeight="1" x14ac:dyDescent="0.2">
      <c r="A10403" s="560" t="s">
        <v>577</v>
      </c>
      <c r="B10403" s="560" t="s">
        <v>578</v>
      </c>
      <c r="C10403" s="789"/>
      <c r="D10403" s="789"/>
      <c r="E10403" s="791"/>
      <c r="F10403" s="793"/>
      <c r="G10403" s="795"/>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6" t="s">
        <v>576</v>
      </c>
      <c r="B10417" s="797"/>
      <c r="C10417" s="788" t="s">
        <v>0</v>
      </c>
      <c r="D10417" s="788" t="s">
        <v>1867</v>
      </c>
      <c r="E10417" s="790" t="s">
        <v>24</v>
      </c>
      <c r="F10417" s="792" t="s">
        <v>25</v>
      </c>
      <c r="G10417" s="794" t="s">
        <v>26</v>
      </c>
    </row>
    <row r="10418" spans="1:7" ht="19.899999999999999" customHeight="1" x14ac:dyDescent="0.2">
      <c r="A10418" s="560" t="s">
        <v>577</v>
      </c>
      <c r="B10418" s="560" t="s">
        <v>578</v>
      </c>
      <c r="C10418" s="789"/>
      <c r="D10418" s="789"/>
      <c r="E10418" s="791"/>
      <c r="F10418" s="793"/>
      <c r="G10418" s="795"/>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8" t="s">
        <v>31</v>
      </c>
      <c r="B10426" s="799"/>
      <c r="C10426" s="799"/>
      <c r="D10426" s="799"/>
      <c r="E10426" s="799"/>
      <c r="F10426" s="799"/>
      <c r="G10426" s="800"/>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CONCRETO ASFALTICO EN CALIENTE, PARA CONSERVACION Y MEJORAMIENTO  DE LA RED VIAL PROVINCIAL (13 ETAPA)</v>
      </c>
      <c r="C10429" s="539"/>
      <c r="D10429" s="539"/>
      <c r="E10429" s="539"/>
      <c r="F10429" s="535" t="s">
        <v>32</v>
      </c>
      <c r="G10429" s="589">
        <f>Fecha_Base</f>
        <v>0</v>
      </c>
    </row>
    <row r="10430" spans="1:7" ht="19.899999999999999" customHeight="1" x14ac:dyDescent="0.2">
      <c r="A10430" s="590" t="s">
        <v>710</v>
      </c>
      <c r="B10430" s="540" t="str">
        <f>Ubicación</f>
        <v>DEPARTAMENTOS VARIOS</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1">
        <f ca="1">IFERROR(VLOOKUP(B10432,T_Computo_Presupuesto,2,FALSE),0)</f>
        <v>0</v>
      </c>
      <c r="D10432" s="801"/>
      <c r="E10432" s="801"/>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6" t="s">
        <v>576</v>
      </c>
      <c r="B10452" s="797"/>
      <c r="C10452" s="788" t="s">
        <v>0</v>
      </c>
      <c r="D10452" s="802" t="s">
        <v>1866</v>
      </c>
      <c r="E10452" s="802" t="s">
        <v>1865</v>
      </c>
      <c r="F10452" s="792" t="s">
        <v>1007</v>
      </c>
      <c r="G10452" s="794" t="s">
        <v>26</v>
      </c>
    </row>
    <row r="10453" spans="1:7" ht="19.899999999999999" customHeight="1" x14ac:dyDescent="0.2">
      <c r="A10453" s="560" t="s">
        <v>577</v>
      </c>
      <c r="B10453" s="560" t="s">
        <v>578</v>
      </c>
      <c r="C10453" s="789"/>
      <c r="D10453" s="803"/>
      <c r="E10453" s="791"/>
      <c r="F10453" s="793"/>
      <c r="G10453" s="795"/>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6" t="s">
        <v>576</v>
      </c>
      <c r="B10466" s="797"/>
      <c r="C10466" s="788" t="s">
        <v>0</v>
      </c>
      <c r="D10466" s="790" t="s">
        <v>24</v>
      </c>
      <c r="E10466" s="790" t="s">
        <v>1832</v>
      </c>
      <c r="F10466" s="792" t="s">
        <v>1007</v>
      </c>
      <c r="G10466" s="794" t="s">
        <v>26</v>
      </c>
    </row>
    <row r="10467" spans="1:7" ht="19.899999999999999" customHeight="1" x14ac:dyDescent="0.2">
      <c r="A10467" s="560" t="s">
        <v>577</v>
      </c>
      <c r="B10467" s="560" t="s">
        <v>578</v>
      </c>
      <c r="C10467" s="789"/>
      <c r="D10467" s="791"/>
      <c r="E10467" s="791"/>
      <c r="F10467" s="793"/>
      <c r="G10467" s="795"/>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6" t="s">
        <v>576</v>
      </c>
      <c r="B10477" s="797"/>
      <c r="C10477" s="788" t="s">
        <v>0</v>
      </c>
      <c r="D10477" s="788" t="s">
        <v>1867</v>
      </c>
      <c r="E10477" s="790" t="s">
        <v>24</v>
      </c>
      <c r="F10477" s="792" t="s">
        <v>25</v>
      </c>
      <c r="G10477" s="794" t="s">
        <v>26</v>
      </c>
    </row>
    <row r="10478" spans="1:7" ht="19.899999999999999" customHeight="1" x14ac:dyDescent="0.2">
      <c r="A10478" s="560" t="s">
        <v>577</v>
      </c>
      <c r="B10478" s="560" t="s">
        <v>578</v>
      </c>
      <c r="C10478" s="789"/>
      <c r="D10478" s="789"/>
      <c r="E10478" s="791"/>
      <c r="F10478" s="793"/>
      <c r="G10478" s="795"/>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6" t="s">
        <v>576</v>
      </c>
      <c r="B10492" s="797"/>
      <c r="C10492" s="788" t="s">
        <v>0</v>
      </c>
      <c r="D10492" s="788" t="s">
        <v>1867</v>
      </c>
      <c r="E10492" s="790" t="s">
        <v>24</v>
      </c>
      <c r="F10492" s="792" t="s">
        <v>25</v>
      </c>
      <c r="G10492" s="794" t="s">
        <v>26</v>
      </c>
    </row>
    <row r="10493" spans="1:7" ht="19.899999999999999" customHeight="1" x14ac:dyDescent="0.2">
      <c r="A10493" s="560" t="s">
        <v>577</v>
      </c>
      <c r="B10493" s="560" t="s">
        <v>578</v>
      </c>
      <c r="C10493" s="789"/>
      <c r="D10493" s="789"/>
      <c r="E10493" s="791"/>
      <c r="F10493" s="793"/>
      <c r="G10493" s="795"/>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8" t="s">
        <v>31</v>
      </c>
      <c r="B10501" s="799"/>
      <c r="C10501" s="799"/>
      <c r="D10501" s="799"/>
      <c r="E10501" s="799"/>
      <c r="F10501" s="799"/>
      <c r="G10501" s="800"/>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CONCRETO ASFALTICO EN CALIENTE, PARA CONSERVACION Y MEJORAMIENTO  DE LA RED VIAL PROVINCIAL (13 ETAPA)</v>
      </c>
      <c r="C10504" s="539"/>
      <c r="D10504" s="539"/>
      <c r="E10504" s="539"/>
      <c r="F10504" s="535" t="s">
        <v>32</v>
      </c>
      <c r="G10504" s="589">
        <f>Fecha_Base</f>
        <v>0</v>
      </c>
    </row>
    <row r="10505" spans="1:7" ht="19.899999999999999" customHeight="1" x14ac:dyDescent="0.2">
      <c r="A10505" s="590" t="s">
        <v>710</v>
      </c>
      <c r="B10505" s="540" t="str">
        <f>Ubicación</f>
        <v>DEPARTAMENTOS VARIOS</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1">
        <f ca="1">IFERROR(VLOOKUP(B10507,T_Computo_Presupuesto,2,FALSE),0)</f>
        <v>0</v>
      </c>
      <c r="D10507" s="801"/>
      <c r="E10507" s="801"/>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6" t="s">
        <v>576</v>
      </c>
      <c r="B10527" s="797"/>
      <c r="C10527" s="788" t="s">
        <v>0</v>
      </c>
      <c r="D10527" s="802" t="s">
        <v>1866</v>
      </c>
      <c r="E10527" s="802" t="s">
        <v>1865</v>
      </c>
      <c r="F10527" s="792" t="s">
        <v>1007</v>
      </c>
      <c r="G10527" s="794" t="s">
        <v>26</v>
      </c>
    </row>
    <row r="10528" spans="1:7" ht="19.899999999999999" customHeight="1" x14ac:dyDescent="0.2">
      <c r="A10528" s="560" t="s">
        <v>577</v>
      </c>
      <c r="B10528" s="560" t="s">
        <v>578</v>
      </c>
      <c r="C10528" s="789"/>
      <c r="D10528" s="803"/>
      <c r="E10528" s="791"/>
      <c r="F10528" s="793"/>
      <c r="G10528" s="795"/>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6" t="s">
        <v>576</v>
      </c>
      <c r="B10541" s="797"/>
      <c r="C10541" s="788" t="s">
        <v>0</v>
      </c>
      <c r="D10541" s="790" t="s">
        <v>24</v>
      </c>
      <c r="E10541" s="790" t="s">
        <v>1832</v>
      </c>
      <c r="F10541" s="792" t="s">
        <v>1007</v>
      </c>
      <c r="G10541" s="794" t="s">
        <v>26</v>
      </c>
    </row>
    <row r="10542" spans="1:7" ht="19.899999999999999" customHeight="1" x14ac:dyDescent="0.2">
      <c r="A10542" s="560" t="s">
        <v>577</v>
      </c>
      <c r="B10542" s="560" t="s">
        <v>578</v>
      </c>
      <c r="C10542" s="789"/>
      <c r="D10542" s="791"/>
      <c r="E10542" s="791"/>
      <c r="F10542" s="793"/>
      <c r="G10542" s="795"/>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6" t="s">
        <v>576</v>
      </c>
      <c r="B10552" s="797"/>
      <c r="C10552" s="788" t="s">
        <v>0</v>
      </c>
      <c r="D10552" s="788" t="s">
        <v>1867</v>
      </c>
      <c r="E10552" s="790" t="s">
        <v>24</v>
      </c>
      <c r="F10552" s="792" t="s">
        <v>25</v>
      </c>
      <c r="G10552" s="794" t="s">
        <v>26</v>
      </c>
    </row>
    <row r="10553" spans="1:7" ht="19.899999999999999" customHeight="1" x14ac:dyDescent="0.2">
      <c r="A10553" s="560" t="s">
        <v>577</v>
      </c>
      <c r="B10553" s="560" t="s">
        <v>578</v>
      </c>
      <c r="C10553" s="789"/>
      <c r="D10553" s="789"/>
      <c r="E10553" s="791"/>
      <c r="F10553" s="793"/>
      <c r="G10553" s="795"/>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6" t="s">
        <v>576</v>
      </c>
      <c r="B10567" s="797"/>
      <c r="C10567" s="788" t="s">
        <v>0</v>
      </c>
      <c r="D10567" s="788" t="s">
        <v>1867</v>
      </c>
      <c r="E10567" s="790" t="s">
        <v>24</v>
      </c>
      <c r="F10567" s="792" t="s">
        <v>25</v>
      </c>
      <c r="G10567" s="794" t="s">
        <v>26</v>
      </c>
    </row>
    <row r="10568" spans="1:7" ht="19.899999999999999" customHeight="1" x14ac:dyDescent="0.2">
      <c r="A10568" s="560" t="s">
        <v>577</v>
      </c>
      <c r="B10568" s="560" t="s">
        <v>578</v>
      </c>
      <c r="C10568" s="789"/>
      <c r="D10568" s="789"/>
      <c r="E10568" s="791"/>
      <c r="F10568" s="793"/>
      <c r="G10568" s="795"/>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8" t="s">
        <v>31</v>
      </c>
      <c r="B10576" s="799"/>
      <c r="C10576" s="799"/>
      <c r="D10576" s="799"/>
      <c r="E10576" s="799"/>
      <c r="F10576" s="799"/>
      <c r="G10576" s="800"/>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CONCRETO ASFALTICO EN CALIENTE, PARA CONSERVACION Y MEJORAMIENTO  DE LA RED VIAL PROVINCIAL (13 ETAPA)</v>
      </c>
      <c r="C10579" s="539"/>
      <c r="D10579" s="539"/>
      <c r="E10579" s="539"/>
      <c r="F10579" s="535" t="s">
        <v>32</v>
      </c>
      <c r="G10579" s="589">
        <f>Fecha_Base</f>
        <v>0</v>
      </c>
    </row>
    <row r="10580" spans="1:7" ht="19.899999999999999" customHeight="1" x14ac:dyDescent="0.2">
      <c r="A10580" s="590" t="s">
        <v>710</v>
      </c>
      <c r="B10580" s="540" t="str">
        <f>Ubicación</f>
        <v>DEPARTAMENTOS VARIOS</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1">
        <f ca="1">IFERROR(VLOOKUP(B10582,T_Computo_Presupuesto,2,FALSE),0)</f>
        <v>0</v>
      </c>
      <c r="D10582" s="801"/>
      <c r="E10582" s="801"/>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6" t="s">
        <v>576</v>
      </c>
      <c r="B10602" s="797"/>
      <c r="C10602" s="788" t="s">
        <v>0</v>
      </c>
      <c r="D10602" s="802" t="s">
        <v>1866</v>
      </c>
      <c r="E10602" s="802" t="s">
        <v>1865</v>
      </c>
      <c r="F10602" s="792" t="s">
        <v>1007</v>
      </c>
      <c r="G10602" s="794" t="s">
        <v>26</v>
      </c>
    </row>
    <row r="10603" spans="1:7" ht="19.899999999999999" customHeight="1" x14ac:dyDescent="0.2">
      <c r="A10603" s="560" t="s">
        <v>577</v>
      </c>
      <c r="B10603" s="560" t="s">
        <v>578</v>
      </c>
      <c r="C10603" s="789"/>
      <c r="D10603" s="803"/>
      <c r="E10603" s="791"/>
      <c r="F10603" s="793"/>
      <c r="G10603" s="795"/>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6" t="s">
        <v>576</v>
      </c>
      <c r="B10616" s="797"/>
      <c r="C10616" s="788" t="s">
        <v>0</v>
      </c>
      <c r="D10616" s="790" t="s">
        <v>24</v>
      </c>
      <c r="E10616" s="790" t="s">
        <v>1832</v>
      </c>
      <c r="F10616" s="792" t="s">
        <v>1007</v>
      </c>
      <c r="G10616" s="794" t="s">
        <v>26</v>
      </c>
    </row>
    <row r="10617" spans="1:7" ht="19.899999999999999" customHeight="1" x14ac:dyDescent="0.2">
      <c r="A10617" s="560" t="s">
        <v>577</v>
      </c>
      <c r="B10617" s="560" t="s">
        <v>578</v>
      </c>
      <c r="C10617" s="789"/>
      <c r="D10617" s="791"/>
      <c r="E10617" s="791"/>
      <c r="F10617" s="793"/>
      <c r="G10617" s="795"/>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6" t="s">
        <v>576</v>
      </c>
      <c r="B10627" s="797"/>
      <c r="C10627" s="788" t="s">
        <v>0</v>
      </c>
      <c r="D10627" s="788" t="s">
        <v>1867</v>
      </c>
      <c r="E10627" s="790" t="s">
        <v>24</v>
      </c>
      <c r="F10627" s="792" t="s">
        <v>25</v>
      </c>
      <c r="G10627" s="794" t="s">
        <v>26</v>
      </c>
    </row>
    <row r="10628" spans="1:7" ht="19.899999999999999" customHeight="1" x14ac:dyDescent="0.2">
      <c r="A10628" s="560" t="s">
        <v>577</v>
      </c>
      <c r="B10628" s="560" t="s">
        <v>578</v>
      </c>
      <c r="C10628" s="789"/>
      <c r="D10628" s="789"/>
      <c r="E10628" s="791"/>
      <c r="F10628" s="793"/>
      <c r="G10628" s="795"/>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6" t="s">
        <v>576</v>
      </c>
      <c r="B10642" s="797"/>
      <c r="C10642" s="788" t="s">
        <v>0</v>
      </c>
      <c r="D10642" s="788" t="s">
        <v>1867</v>
      </c>
      <c r="E10642" s="790" t="s">
        <v>24</v>
      </c>
      <c r="F10642" s="792" t="s">
        <v>25</v>
      </c>
      <c r="G10642" s="794" t="s">
        <v>26</v>
      </c>
    </row>
    <row r="10643" spans="1:7" ht="19.899999999999999" customHeight="1" x14ac:dyDescent="0.2">
      <c r="A10643" s="560" t="s">
        <v>577</v>
      </c>
      <c r="B10643" s="560" t="s">
        <v>578</v>
      </c>
      <c r="C10643" s="789"/>
      <c r="D10643" s="789"/>
      <c r="E10643" s="791"/>
      <c r="F10643" s="793"/>
      <c r="G10643" s="795"/>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8" t="s">
        <v>31</v>
      </c>
      <c r="B10651" s="799"/>
      <c r="C10651" s="799"/>
      <c r="D10651" s="799"/>
      <c r="E10651" s="799"/>
      <c r="F10651" s="799"/>
      <c r="G10651" s="800"/>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CONCRETO ASFALTICO EN CALIENTE, PARA CONSERVACION Y MEJORAMIENTO  DE LA RED VIAL PROVINCIAL (13 ETAPA)</v>
      </c>
      <c r="C10654" s="539"/>
      <c r="D10654" s="539"/>
      <c r="E10654" s="539"/>
      <c r="F10654" s="535" t="s">
        <v>32</v>
      </c>
      <c r="G10654" s="589">
        <f>Fecha_Base</f>
        <v>0</v>
      </c>
    </row>
    <row r="10655" spans="1:7" ht="19.899999999999999" customHeight="1" x14ac:dyDescent="0.2">
      <c r="A10655" s="590" t="s">
        <v>710</v>
      </c>
      <c r="B10655" s="540" t="str">
        <f>Ubicación</f>
        <v>DEPARTAMENTOS VARIOS</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1">
        <f ca="1">IFERROR(VLOOKUP(B10657,T_Computo_Presupuesto,2,FALSE),0)</f>
        <v>0</v>
      </c>
      <c r="D10657" s="801"/>
      <c r="E10657" s="801"/>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6" t="s">
        <v>576</v>
      </c>
      <c r="B10677" s="797"/>
      <c r="C10677" s="788" t="s">
        <v>0</v>
      </c>
      <c r="D10677" s="802" t="s">
        <v>1866</v>
      </c>
      <c r="E10677" s="802" t="s">
        <v>1865</v>
      </c>
      <c r="F10677" s="792" t="s">
        <v>1007</v>
      </c>
      <c r="G10677" s="794" t="s">
        <v>26</v>
      </c>
    </row>
    <row r="10678" spans="1:7" ht="19.899999999999999" customHeight="1" x14ac:dyDescent="0.2">
      <c r="A10678" s="560" t="s">
        <v>577</v>
      </c>
      <c r="B10678" s="560" t="s">
        <v>578</v>
      </c>
      <c r="C10678" s="789"/>
      <c r="D10678" s="803"/>
      <c r="E10678" s="791"/>
      <c r="F10678" s="793"/>
      <c r="G10678" s="795"/>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6" t="s">
        <v>576</v>
      </c>
      <c r="B10691" s="797"/>
      <c r="C10691" s="788" t="s">
        <v>0</v>
      </c>
      <c r="D10691" s="790" t="s">
        <v>24</v>
      </c>
      <c r="E10691" s="790" t="s">
        <v>1832</v>
      </c>
      <c r="F10691" s="792" t="s">
        <v>1007</v>
      </c>
      <c r="G10691" s="794" t="s">
        <v>26</v>
      </c>
    </row>
    <row r="10692" spans="1:7" ht="19.899999999999999" customHeight="1" x14ac:dyDescent="0.2">
      <c r="A10692" s="560" t="s">
        <v>577</v>
      </c>
      <c r="B10692" s="560" t="s">
        <v>578</v>
      </c>
      <c r="C10692" s="789"/>
      <c r="D10692" s="791"/>
      <c r="E10692" s="791"/>
      <c r="F10692" s="793"/>
      <c r="G10692" s="795"/>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6" t="s">
        <v>576</v>
      </c>
      <c r="B10702" s="797"/>
      <c r="C10702" s="788" t="s">
        <v>0</v>
      </c>
      <c r="D10702" s="788" t="s">
        <v>1867</v>
      </c>
      <c r="E10702" s="790" t="s">
        <v>24</v>
      </c>
      <c r="F10702" s="792" t="s">
        <v>25</v>
      </c>
      <c r="G10702" s="794" t="s">
        <v>26</v>
      </c>
    </row>
    <row r="10703" spans="1:7" ht="19.899999999999999" customHeight="1" x14ac:dyDescent="0.2">
      <c r="A10703" s="560" t="s">
        <v>577</v>
      </c>
      <c r="B10703" s="560" t="s">
        <v>578</v>
      </c>
      <c r="C10703" s="789"/>
      <c r="D10703" s="789"/>
      <c r="E10703" s="791"/>
      <c r="F10703" s="793"/>
      <c r="G10703" s="795"/>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6" t="s">
        <v>576</v>
      </c>
      <c r="B10717" s="797"/>
      <c r="C10717" s="788" t="s">
        <v>0</v>
      </c>
      <c r="D10717" s="788" t="s">
        <v>1867</v>
      </c>
      <c r="E10717" s="790" t="s">
        <v>24</v>
      </c>
      <c r="F10717" s="792" t="s">
        <v>25</v>
      </c>
      <c r="G10717" s="794" t="s">
        <v>26</v>
      </c>
    </row>
    <row r="10718" spans="1:7" ht="19.899999999999999" customHeight="1" x14ac:dyDescent="0.2">
      <c r="A10718" s="560" t="s">
        <v>577</v>
      </c>
      <c r="B10718" s="560" t="s">
        <v>578</v>
      </c>
      <c r="C10718" s="789"/>
      <c r="D10718" s="789"/>
      <c r="E10718" s="791"/>
      <c r="F10718" s="793"/>
      <c r="G10718" s="795"/>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8" t="s">
        <v>31</v>
      </c>
      <c r="B10726" s="799"/>
      <c r="C10726" s="799"/>
      <c r="D10726" s="799"/>
      <c r="E10726" s="799"/>
      <c r="F10726" s="799"/>
      <c r="G10726" s="800"/>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CONCRETO ASFALTICO EN CALIENTE, PARA CONSERVACION Y MEJORAMIENTO  DE LA RED VIAL PROVINCIAL (13 ETAPA)</v>
      </c>
      <c r="C10729" s="539"/>
      <c r="D10729" s="539"/>
      <c r="E10729" s="539"/>
      <c r="F10729" s="535" t="s">
        <v>32</v>
      </c>
      <c r="G10729" s="589">
        <f>Fecha_Base</f>
        <v>0</v>
      </c>
    </row>
    <row r="10730" spans="1:7" ht="19.899999999999999" customHeight="1" x14ac:dyDescent="0.2">
      <c r="A10730" s="590" t="s">
        <v>710</v>
      </c>
      <c r="B10730" s="540" t="str">
        <f>Ubicación</f>
        <v>DEPARTAMENTOS VARIOS</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1">
        <f ca="1">IFERROR(VLOOKUP(B10732,T_Computo_Presupuesto,2,FALSE),0)</f>
        <v>0</v>
      </c>
      <c r="D10732" s="801"/>
      <c r="E10732" s="801"/>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6" t="s">
        <v>576</v>
      </c>
      <c r="B10752" s="797"/>
      <c r="C10752" s="788" t="s">
        <v>0</v>
      </c>
      <c r="D10752" s="802" t="s">
        <v>1866</v>
      </c>
      <c r="E10752" s="802" t="s">
        <v>1865</v>
      </c>
      <c r="F10752" s="792" t="s">
        <v>1007</v>
      </c>
      <c r="G10752" s="794" t="s">
        <v>26</v>
      </c>
    </row>
    <row r="10753" spans="1:7" ht="19.899999999999999" customHeight="1" x14ac:dyDescent="0.2">
      <c r="A10753" s="560" t="s">
        <v>577</v>
      </c>
      <c r="B10753" s="560" t="s">
        <v>578</v>
      </c>
      <c r="C10753" s="789"/>
      <c r="D10753" s="803"/>
      <c r="E10753" s="791"/>
      <c r="F10753" s="793"/>
      <c r="G10753" s="795"/>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6" t="s">
        <v>576</v>
      </c>
      <c r="B10766" s="797"/>
      <c r="C10766" s="788" t="s">
        <v>0</v>
      </c>
      <c r="D10766" s="790" t="s">
        <v>24</v>
      </c>
      <c r="E10766" s="790" t="s">
        <v>1832</v>
      </c>
      <c r="F10766" s="792" t="s">
        <v>1007</v>
      </c>
      <c r="G10766" s="794" t="s">
        <v>26</v>
      </c>
    </row>
    <row r="10767" spans="1:7" ht="19.899999999999999" customHeight="1" x14ac:dyDescent="0.2">
      <c r="A10767" s="560" t="s">
        <v>577</v>
      </c>
      <c r="B10767" s="560" t="s">
        <v>578</v>
      </c>
      <c r="C10767" s="789"/>
      <c r="D10767" s="791"/>
      <c r="E10767" s="791"/>
      <c r="F10767" s="793"/>
      <c r="G10767" s="795"/>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6" t="s">
        <v>576</v>
      </c>
      <c r="B10777" s="797"/>
      <c r="C10777" s="788" t="s">
        <v>0</v>
      </c>
      <c r="D10777" s="788" t="s">
        <v>1867</v>
      </c>
      <c r="E10777" s="790" t="s">
        <v>24</v>
      </c>
      <c r="F10777" s="792" t="s">
        <v>25</v>
      </c>
      <c r="G10777" s="794" t="s">
        <v>26</v>
      </c>
    </row>
    <row r="10778" spans="1:7" ht="19.899999999999999" customHeight="1" x14ac:dyDescent="0.2">
      <c r="A10778" s="560" t="s">
        <v>577</v>
      </c>
      <c r="B10778" s="560" t="s">
        <v>578</v>
      </c>
      <c r="C10778" s="789"/>
      <c r="D10778" s="789"/>
      <c r="E10778" s="791"/>
      <c r="F10778" s="793"/>
      <c r="G10778" s="795"/>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6" t="s">
        <v>576</v>
      </c>
      <c r="B10792" s="797"/>
      <c r="C10792" s="788" t="s">
        <v>0</v>
      </c>
      <c r="D10792" s="788" t="s">
        <v>1867</v>
      </c>
      <c r="E10792" s="790" t="s">
        <v>24</v>
      </c>
      <c r="F10792" s="792" t="s">
        <v>25</v>
      </c>
      <c r="G10792" s="794" t="s">
        <v>26</v>
      </c>
    </row>
    <row r="10793" spans="1:7" ht="19.899999999999999" customHeight="1" x14ac:dyDescent="0.2">
      <c r="A10793" s="560" t="s">
        <v>577</v>
      </c>
      <c r="B10793" s="560" t="s">
        <v>578</v>
      </c>
      <c r="C10793" s="789"/>
      <c r="D10793" s="789"/>
      <c r="E10793" s="791"/>
      <c r="F10793" s="793"/>
      <c r="G10793" s="795"/>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8" t="s">
        <v>31</v>
      </c>
      <c r="B10801" s="799"/>
      <c r="C10801" s="799"/>
      <c r="D10801" s="799"/>
      <c r="E10801" s="799"/>
      <c r="F10801" s="799"/>
      <c r="G10801" s="800"/>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CONCRETO ASFALTICO EN CALIENTE, PARA CONSERVACION Y MEJORAMIENTO  DE LA RED VIAL PROVINCIAL (13 ETAPA)</v>
      </c>
      <c r="C10804" s="539"/>
      <c r="D10804" s="539"/>
      <c r="E10804" s="539"/>
      <c r="F10804" s="535" t="s">
        <v>32</v>
      </c>
      <c r="G10804" s="589">
        <f>Fecha_Base</f>
        <v>0</v>
      </c>
    </row>
    <row r="10805" spans="1:7" ht="19.899999999999999" customHeight="1" x14ac:dyDescent="0.2">
      <c r="A10805" s="590" t="s">
        <v>710</v>
      </c>
      <c r="B10805" s="540" t="str">
        <f>Ubicación</f>
        <v>DEPARTAMENTOS VARIOS</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1">
        <f ca="1">IFERROR(VLOOKUP(B10807,T_Computo_Presupuesto,2,FALSE),0)</f>
        <v>0</v>
      </c>
      <c r="D10807" s="801"/>
      <c r="E10807" s="801"/>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6" t="s">
        <v>576</v>
      </c>
      <c r="B10827" s="797"/>
      <c r="C10827" s="788" t="s">
        <v>0</v>
      </c>
      <c r="D10827" s="802" t="s">
        <v>1866</v>
      </c>
      <c r="E10827" s="802" t="s">
        <v>1865</v>
      </c>
      <c r="F10827" s="792" t="s">
        <v>1007</v>
      </c>
      <c r="G10827" s="794" t="s">
        <v>26</v>
      </c>
    </row>
    <row r="10828" spans="1:7" ht="19.899999999999999" customHeight="1" x14ac:dyDescent="0.2">
      <c r="A10828" s="560" t="s">
        <v>577</v>
      </c>
      <c r="B10828" s="560" t="s">
        <v>578</v>
      </c>
      <c r="C10828" s="789"/>
      <c r="D10828" s="803"/>
      <c r="E10828" s="791"/>
      <c r="F10828" s="793"/>
      <c r="G10828" s="795"/>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6" t="s">
        <v>576</v>
      </c>
      <c r="B10841" s="797"/>
      <c r="C10841" s="788" t="s">
        <v>0</v>
      </c>
      <c r="D10841" s="790" t="s">
        <v>24</v>
      </c>
      <c r="E10841" s="790" t="s">
        <v>1832</v>
      </c>
      <c r="F10841" s="792" t="s">
        <v>1007</v>
      </c>
      <c r="G10841" s="794" t="s">
        <v>26</v>
      </c>
    </row>
    <row r="10842" spans="1:7" ht="19.899999999999999" customHeight="1" x14ac:dyDescent="0.2">
      <c r="A10842" s="560" t="s">
        <v>577</v>
      </c>
      <c r="B10842" s="560" t="s">
        <v>578</v>
      </c>
      <c r="C10842" s="789"/>
      <c r="D10842" s="791"/>
      <c r="E10842" s="791"/>
      <c r="F10842" s="793"/>
      <c r="G10842" s="795"/>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6" t="s">
        <v>576</v>
      </c>
      <c r="B10852" s="797"/>
      <c r="C10852" s="788" t="s">
        <v>0</v>
      </c>
      <c r="D10852" s="788" t="s">
        <v>1867</v>
      </c>
      <c r="E10852" s="790" t="s">
        <v>24</v>
      </c>
      <c r="F10852" s="792" t="s">
        <v>25</v>
      </c>
      <c r="G10852" s="794" t="s">
        <v>26</v>
      </c>
    </row>
    <row r="10853" spans="1:7" ht="19.899999999999999" customHeight="1" x14ac:dyDescent="0.2">
      <c r="A10853" s="560" t="s">
        <v>577</v>
      </c>
      <c r="B10853" s="560" t="s">
        <v>578</v>
      </c>
      <c r="C10853" s="789"/>
      <c r="D10853" s="789"/>
      <c r="E10853" s="791"/>
      <c r="F10853" s="793"/>
      <c r="G10853" s="795"/>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6" t="s">
        <v>576</v>
      </c>
      <c r="B10867" s="797"/>
      <c r="C10867" s="788" t="s">
        <v>0</v>
      </c>
      <c r="D10867" s="788" t="s">
        <v>1867</v>
      </c>
      <c r="E10867" s="790" t="s">
        <v>24</v>
      </c>
      <c r="F10867" s="792" t="s">
        <v>25</v>
      </c>
      <c r="G10867" s="794" t="s">
        <v>26</v>
      </c>
    </row>
    <row r="10868" spans="1:7" ht="19.899999999999999" customHeight="1" x14ac:dyDescent="0.2">
      <c r="A10868" s="560" t="s">
        <v>577</v>
      </c>
      <c r="B10868" s="560" t="s">
        <v>578</v>
      </c>
      <c r="C10868" s="789"/>
      <c r="D10868" s="789"/>
      <c r="E10868" s="791"/>
      <c r="F10868" s="793"/>
      <c r="G10868" s="795"/>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8" t="s">
        <v>31</v>
      </c>
      <c r="B10876" s="799"/>
      <c r="C10876" s="799"/>
      <c r="D10876" s="799"/>
      <c r="E10876" s="799"/>
      <c r="F10876" s="799"/>
      <c r="G10876" s="800"/>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CONCRETO ASFALTICO EN CALIENTE, PARA CONSERVACION Y MEJORAMIENTO  DE LA RED VIAL PROVINCIAL (13 ETAPA)</v>
      </c>
      <c r="C10879" s="539"/>
      <c r="D10879" s="539"/>
      <c r="E10879" s="539"/>
      <c r="F10879" s="535" t="s">
        <v>32</v>
      </c>
      <c r="G10879" s="589">
        <f>Fecha_Base</f>
        <v>0</v>
      </c>
    </row>
    <row r="10880" spans="1:7" ht="19.899999999999999" customHeight="1" x14ac:dyDescent="0.2">
      <c r="A10880" s="590" t="s">
        <v>710</v>
      </c>
      <c r="B10880" s="540" t="str">
        <f>Ubicación</f>
        <v>DEPARTAMENTOS VARIOS</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1">
        <f ca="1">IFERROR(VLOOKUP(B10882,T_Computo_Presupuesto,2,FALSE),0)</f>
        <v>0</v>
      </c>
      <c r="D10882" s="801"/>
      <c r="E10882" s="801"/>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6" t="s">
        <v>576</v>
      </c>
      <c r="B10902" s="797"/>
      <c r="C10902" s="788" t="s">
        <v>0</v>
      </c>
      <c r="D10902" s="802" t="s">
        <v>1866</v>
      </c>
      <c r="E10902" s="802" t="s">
        <v>1865</v>
      </c>
      <c r="F10902" s="792" t="s">
        <v>1007</v>
      </c>
      <c r="G10902" s="794" t="s">
        <v>26</v>
      </c>
    </row>
    <row r="10903" spans="1:7" ht="19.899999999999999" customHeight="1" x14ac:dyDescent="0.2">
      <c r="A10903" s="560" t="s">
        <v>577</v>
      </c>
      <c r="B10903" s="560" t="s">
        <v>578</v>
      </c>
      <c r="C10903" s="789"/>
      <c r="D10903" s="803"/>
      <c r="E10903" s="791"/>
      <c r="F10903" s="793"/>
      <c r="G10903" s="795"/>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6" t="s">
        <v>576</v>
      </c>
      <c r="B10916" s="797"/>
      <c r="C10916" s="788" t="s">
        <v>0</v>
      </c>
      <c r="D10916" s="790" t="s">
        <v>24</v>
      </c>
      <c r="E10916" s="790" t="s">
        <v>1832</v>
      </c>
      <c r="F10916" s="792" t="s">
        <v>1007</v>
      </c>
      <c r="G10916" s="794" t="s">
        <v>26</v>
      </c>
    </row>
    <row r="10917" spans="1:7" ht="19.899999999999999" customHeight="1" x14ac:dyDescent="0.2">
      <c r="A10917" s="560" t="s">
        <v>577</v>
      </c>
      <c r="B10917" s="560" t="s">
        <v>578</v>
      </c>
      <c r="C10917" s="789"/>
      <c r="D10917" s="791"/>
      <c r="E10917" s="791"/>
      <c r="F10917" s="793"/>
      <c r="G10917" s="795"/>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6" t="s">
        <v>576</v>
      </c>
      <c r="B10927" s="797"/>
      <c r="C10927" s="788" t="s">
        <v>0</v>
      </c>
      <c r="D10927" s="788" t="s">
        <v>1867</v>
      </c>
      <c r="E10927" s="790" t="s">
        <v>24</v>
      </c>
      <c r="F10927" s="792" t="s">
        <v>25</v>
      </c>
      <c r="G10927" s="794" t="s">
        <v>26</v>
      </c>
    </row>
    <row r="10928" spans="1:7" ht="19.899999999999999" customHeight="1" x14ac:dyDescent="0.2">
      <c r="A10928" s="560" t="s">
        <v>577</v>
      </c>
      <c r="B10928" s="560" t="s">
        <v>578</v>
      </c>
      <c r="C10928" s="789"/>
      <c r="D10928" s="789"/>
      <c r="E10928" s="791"/>
      <c r="F10928" s="793"/>
      <c r="G10928" s="795"/>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6" t="s">
        <v>576</v>
      </c>
      <c r="B10942" s="797"/>
      <c r="C10942" s="788" t="s">
        <v>0</v>
      </c>
      <c r="D10942" s="788" t="s">
        <v>1867</v>
      </c>
      <c r="E10942" s="790" t="s">
        <v>24</v>
      </c>
      <c r="F10942" s="792" t="s">
        <v>25</v>
      </c>
      <c r="G10942" s="794" t="s">
        <v>26</v>
      </c>
    </row>
    <row r="10943" spans="1:7" ht="19.899999999999999" customHeight="1" x14ac:dyDescent="0.2">
      <c r="A10943" s="560" t="s">
        <v>577</v>
      </c>
      <c r="B10943" s="560" t="s">
        <v>578</v>
      </c>
      <c r="C10943" s="789"/>
      <c r="D10943" s="789"/>
      <c r="E10943" s="791"/>
      <c r="F10943" s="793"/>
      <c r="G10943" s="795"/>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8" t="s">
        <v>31</v>
      </c>
      <c r="B10951" s="799"/>
      <c r="C10951" s="799"/>
      <c r="D10951" s="799"/>
      <c r="E10951" s="799"/>
      <c r="F10951" s="799"/>
      <c r="G10951" s="800"/>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CONCRETO ASFALTICO EN CALIENTE, PARA CONSERVACION Y MEJORAMIENTO  DE LA RED VIAL PROVINCIAL (13 ETAPA)</v>
      </c>
      <c r="C10954" s="539"/>
      <c r="D10954" s="539"/>
      <c r="E10954" s="539"/>
      <c r="F10954" s="535" t="s">
        <v>32</v>
      </c>
      <c r="G10954" s="589">
        <f>Fecha_Base</f>
        <v>0</v>
      </c>
    </row>
    <row r="10955" spans="1:7" ht="19.899999999999999" customHeight="1" x14ac:dyDescent="0.2">
      <c r="A10955" s="590" t="s">
        <v>710</v>
      </c>
      <c r="B10955" s="540" t="str">
        <f>Ubicación</f>
        <v>DEPARTAMENTOS VARIOS</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1">
        <f ca="1">IFERROR(VLOOKUP(B10957,T_Computo_Presupuesto,2,FALSE),0)</f>
        <v>0</v>
      </c>
      <c r="D10957" s="801"/>
      <c r="E10957" s="801"/>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6" t="s">
        <v>576</v>
      </c>
      <c r="B10977" s="797"/>
      <c r="C10977" s="788" t="s">
        <v>0</v>
      </c>
      <c r="D10977" s="802" t="s">
        <v>1866</v>
      </c>
      <c r="E10977" s="802" t="s">
        <v>1865</v>
      </c>
      <c r="F10977" s="792" t="s">
        <v>1007</v>
      </c>
      <c r="G10977" s="794" t="s">
        <v>26</v>
      </c>
    </row>
    <row r="10978" spans="1:7" ht="19.899999999999999" customHeight="1" x14ac:dyDescent="0.2">
      <c r="A10978" s="560" t="s">
        <v>577</v>
      </c>
      <c r="B10978" s="560" t="s">
        <v>578</v>
      </c>
      <c r="C10978" s="789"/>
      <c r="D10978" s="803"/>
      <c r="E10978" s="791"/>
      <c r="F10978" s="793"/>
      <c r="G10978" s="795"/>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6" t="s">
        <v>576</v>
      </c>
      <c r="B10991" s="797"/>
      <c r="C10991" s="788" t="s">
        <v>0</v>
      </c>
      <c r="D10991" s="790" t="s">
        <v>24</v>
      </c>
      <c r="E10991" s="790" t="s">
        <v>1832</v>
      </c>
      <c r="F10991" s="792" t="s">
        <v>1007</v>
      </c>
      <c r="G10991" s="794" t="s">
        <v>26</v>
      </c>
    </row>
    <row r="10992" spans="1:7" ht="19.899999999999999" customHeight="1" x14ac:dyDescent="0.2">
      <c r="A10992" s="560" t="s">
        <v>577</v>
      </c>
      <c r="B10992" s="560" t="s">
        <v>578</v>
      </c>
      <c r="C10992" s="789"/>
      <c r="D10992" s="791"/>
      <c r="E10992" s="791"/>
      <c r="F10992" s="793"/>
      <c r="G10992" s="795"/>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6" t="s">
        <v>576</v>
      </c>
      <c r="B11002" s="797"/>
      <c r="C11002" s="788" t="s">
        <v>0</v>
      </c>
      <c r="D11002" s="788" t="s">
        <v>1867</v>
      </c>
      <c r="E11002" s="790" t="s">
        <v>24</v>
      </c>
      <c r="F11002" s="792" t="s">
        <v>25</v>
      </c>
      <c r="G11002" s="794" t="s">
        <v>26</v>
      </c>
    </row>
    <row r="11003" spans="1:7" ht="19.899999999999999" customHeight="1" x14ac:dyDescent="0.2">
      <c r="A11003" s="560" t="s">
        <v>577</v>
      </c>
      <c r="B11003" s="560" t="s">
        <v>578</v>
      </c>
      <c r="C11003" s="789"/>
      <c r="D11003" s="789"/>
      <c r="E11003" s="791"/>
      <c r="F11003" s="793"/>
      <c r="G11003" s="795"/>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6" t="s">
        <v>576</v>
      </c>
      <c r="B11017" s="797"/>
      <c r="C11017" s="788" t="s">
        <v>0</v>
      </c>
      <c r="D11017" s="788" t="s">
        <v>1867</v>
      </c>
      <c r="E11017" s="790" t="s">
        <v>24</v>
      </c>
      <c r="F11017" s="792" t="s">
        <v>25</v>
      </c>
      <c r="G11017" s="794" t="s">
        <v>26</v>
      </c>
    </row>
    <row r="11018" spans="1:7" ht="19.899999999999999" customHeight="1" x14ac:dyDescent="0.2">
      <c r="A11018" s="560" t="s">
        <v>577</v>
      </c>
      <c r="B11018" s="560" t="s">
        <v>578</v>
      </c>
      <c r="C11018" s="789"/>
      <c r="D11018" s="789"/>
      <c r="E11018" s="791"/>
      <c r="F11018" s="793"/>
      <c r="G11018" s="795"/>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8" t="s">
        <v>31</v>
      </c>
      <c r="B11026" s="799"/>
      <c r="C11026" s="799"/>
      <c r="D11026" s="799"/>
      <c r="E11026" s="799"/>
      <c r="F11026" s="799"/>
      <c r="G11026" s="800"/>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CONCRETO ASFALTICO EN CALIENTE, PARA CONSERVACION Y MEJORAMIENTO  DE LA RED VIAL PROVINCIAL (13 ETAPA)</v>
      </c>
      <c r="C11029" s="539"/>
      <c r="D11029" s="539"/>
      <c r="E11029" s="539"/>
      <c r="F11029" s="535" t="s">
        <v>32</v>
      </c>
      <c r="G11029" s="589">
        <f>Fecha_Base</f>
        <v>0</v>
      </c>
    </row>
    <row r="11030" spans="1:7" ht="19.899999999999999" customHeight="1" x14ac:dyDescent="0.2">
      <c r="A11030" s="590" t="s">
        <v>710</v>
      </c>
      <c r="B11030" s="540" t="str">
        <f>Ubicación</f>
        <v>DEPARTAMENTOS VARIOS</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1">
        <f ca="1">IFERROR(VLOOKUP(B11032,T_Computo_Presupuesto,2,FALSE),0)</f>
        <v>0</v>
      </c>
      <c r="D11032" s="801"/>
      <c r="E11032" s="801"/>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6" t="s">
        <v>576</v>
      </c>
      <c r="B11052" s="797"/>
      <c r="C11052" s="788" t="s">
        <v>0</v>
      </c>
      <c r="D11052" s="802" t="s">
        <v>1866</v>
      </c>
      <c r="E11052" s="802" t="s">
        <v>1865</v>
      </c>
      <c r="F11052" s="792" t="s">
        <v>1007</v>
      </c>
      <c r="G11052" s="794" t="s">
        <v>26</v>
      </c>
    </row>
    <row r="11053" spans="1:7" ht="19.899999999999999" customHeight="1" x14ac:dyDescent="0.2">
      <c r="A11053" s="560" t="s">
        <v>577</v>
      </c>
      <c r="B11053" s="560" t="s">
        <v>578</v>
      </c>
      <c r="C11053" s="789"/>
      <c r="D11053" s="803"/>
      <c r="E11053" s="791"/>
      <c r="F11053" s="793"/>
      <c r="G11053" s="795"/>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6" t="s">
        <v>576</v>
      </c>
      <c r="B11066" s="797"/>
      <c r="C11066" s="788" t="s">
        <v>0</v>
      </c>
      <c r="D11066" s="790" t="s">
        <v>24</v>
      </c>
      <c r="E11066" s="790" t="s">
        <v>1832</v>
      </c>
      <c r="F11066" s="792" t="s">
        <v>1007</v>
      </c>
      <c r="G11066" s="794" t="s">
        <v>26</v>
      </c>
    </row>
    <row r="11067" spans="1:7" ht="19.899999999999999" customHeight="1" x14ac:dyDescent="0.2">
      <c r="A11067" s="560" t="s">
        <v>577</v>
      </c>
      <c r="B11067" s="560" t="s">
        <v>578</v>
      </c>
      <c r="C11067" s="789"/>
      <c r="D11067" s="791"/>
      <c r="E11067" s="791"/>
      <c r="F11067" s="793"/>
      <c r="G11067" s="795"/>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6" t="s">
        <v>576</v>
      </c>
      <c r="B11077" s="797"/>
      <c r="C11077" s="788" t="s">
        <v>0</v>
      </c>
      <c r="D11077" s="788" t="s">
        <v>1867</v>
      </c>
      <c r="E11077" s="790" t="s">
        <v>24</v>
      </c>
      <c r="F11077" s="792" t="s">
        <v>25</v>
      </c>
      <c r="G11077" s="794" t="s">
        <v>26</v>
      </c>
    </row>
    <row r="11078" spans="1:7" ht="19.899999999999999" customHeight="1" x14ac:dyDescent="0.2">
      <c r="A11078" s="560" t="s">
        <v>577</v>
      </c>
      <c r="B11078" s="560" t="s">
        <v>578</v>
      </c>
      <c r="C11078" s="789"/>
      <c r="D11078" s="789"/>
      <c r="E11078" s="791"/>
      <c r="F11078" s="793"/>
      <c r="G11078" s="795"/>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6" t="s">
        <v>576</v>
      </c>
      <c r="B11092" s="797"/>
      <c r="C11092" s="788" t="s">
        <v>0</v>
      </c>
      <c r="D11092" s="788" t="s">
        <v>1867</v>
      </c>
      <c r="E11092" s="790" t="s">
        <v>24</v>
      </c>
      <c r="F11092" s="792" t="s">
        <v>25</v>
      </c>
      <c r="G11092" s="794" t="s">
        <v>26</v>
      </c>
    </row>
    <row r="11093" spans="1:7" ht="19.899999999999999" customHeight="1" x14ac:dyDescent="0.2">
      <c r="A11093" s="560" t="s">
        <v>577</v>
      </c>
      <c r="B11093" s="560" t="s">
        <v>578</v>
      </c>
      <c r="C11093" s="789"/>
      <c r="D11093" s="789"/>
      <c r="E11093" s="791"/>
      <c r="F11093" s="793"/>
      <c r="G11093" s="795"/>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8" t="s">
        <v>31</v>
      </c>
      <c r="B11101" s="799"/>
      <c r="C11101" s="799"/>
      <c r="D11101" s="799"/>
      <c r="E11101" s="799"/>
      <c r="F11101" s="799"/>
      <c r="G11101" s="800"/>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CONCRETO ASFALTICO EN CALIENTE, PARA CONSERVACION Y MEJORAMIENTO  DE LA RED VIAL PROVINCIAL (13 ETAPA)</v>
      </c>
      <c r="C11104" s="539"/>
      <c r="D11104" s="539"/>
      <c r="E11104" s="539"/>
      <c r="F11104" s="535" t="s">
        <v>32</v>
      </c>
      <c r="G11104" s="589">
        <f>Fecha_Base</f>
        <v>0</v>
      </c>
    </row>
    <row r="11105" spans="1:7" ht="19.899999999999999" customHeight="1" x14ac:dyDescent="0.2">
      <c r="A11105" s="590" t="s">
        <v>710</v>
      </c>
      <c r="B11105" s="540" t="str">
        <f>Ubicación</f>
        <v>DEPARTAMENTOS VARIOS</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1">
        <f ca="1">IFERROR(VLOOKUP(B11107,T_Computo_Presupuesto,2,FALSE),0)</f>
        <v>0</v>
      </c>
      <c r="D11107" s="801"/>
      <c r="E11107" s="801"/>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6" t="s">
        <v>576</v>
      </c>
      <c r="B11127" s="797"/>
      <c r="C11127" s="788" t="s">
        <v>0</v>
      </c>
      <c r="D11127" s="802" t="s">
        <v>1866</v>
      </c>
      <c r="E11127" s="802" t="s">
        <v>1865</v>
      </c>
      <c r="F11127" s="792" t="s">
        <v>1007</v>
      </c>
      <c r="G11127" s="794" t="s">
        <v>26</v>
      </c>
    </row>
    <row r="11128" spans="1:7" ht="19.899999999999999" customHeight="1" x14ac:dyDescent="0.2">
      <c r="A11128" s="560" t="s">
        <v>577</v>
      </c>
      <c r="B11128" s="560" t="s">
        <v>578</v>
      </c>
      <c r="C11128" s="789"/>
      <c r="D11128" s="803"/>
      <c r="E11128" s="791"/>
      <c r="F11128" s="793"/>
      <c r="G11128" s="795"/>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6" t="s">
        <v>576</v>
      </c>
      <c r="B11141" s="797"/>
      <c r="C11141" s="788" t="s">
        <v>0</v>
      </c>
      <c r="D11141" s="790" t="s">
        <v>24</v>
      </c>
      <c r="E11141" s="790" t="s">
        <v>1832</v>
      </c>
      <c r="F11141" s="792" t="s">
        <v>1007</v>
      </c>
      <c r="G11141" s="794" t="s">
        <v>26</v>
      </c>
    </row>
    <row r="11142" spans="1:7" ht="19.899999999999999" customHeight="1" x14ac:dyDescent="0.2">
      <c r="A11142" s="560" t="s">
        <v>577</v>
      </c>
      <c r="B11142" s="560" t="s">
        <v>578</v>
      </c>
      <c r="C11142" s="789"/>
      <c r="D11142" s="791"/>
      <c r="E11142" s="791"/>
      <c r="F11142" s="793"/>
      <c r="G11142" s="795"/>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6" t="s">
        <v>576</v>
      </c>
      <c r="B11152" s="797"/>
      <c r="C11152" s="788" t="s">
        <v>0</v>
      </c>
      <c r="D11152" s="788" t="s">
        <v>1867</v>
      </c>
      <c r="E11152" s="790" t="s">
        <v>24</v>
      </c>
      <c r="F11152" s="792" t="s">
        <v>25</v>
      </c>
      <c r="G11152" s="794" t="s">
        <v>26</v>
      </c>
    </row>
    <row r="11153" spans="1:7" ht="19.899999999999999" customHeight="1" x14ac:dyDescent="0.2">
      <c r="A11153" s="560" t="s">
        <v>577</v>
      </c>
      <c r="B11153" s="560" t="s">
        <v>578</v>
      </c>
      <c r="C11153" s="789"/>
      <c r="D11153" s="789"/>
      <c r="E11153" s="791"/>
      <c r="F11153" s="793"/>
      <c r="G11153" s="795"/>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6" t="s">
        <v>576</v>
      </c>
      <c r="B11167" s="797"/>
      <c r="C11167" s="788" t="s">
        <v>0</v>
      </c>
      <c r="D11167" s="788" t="s">
        <v>1867</v>
      </c>
      <c r="E11167" s="790" t="s">
        <v>24</v>
      </c>
      <c r="F11167" s="792" t="s">
        <v>25</v>
      </c>
      <c r="G11167" s="794" t="s">
        <v>26</v>
      </c>
    </row>
    <row r="11168" spans="1:7" ht="19.899999999999999" customHeight="1" x14ac:dyDescent="0.2">
      <c r="A11168" s="560" t="s">
        <v>577</v>
      </c>
      <c r="B11168" s="560" t="s">
        <v>578</v>
      </c>
      <c r="C11168" s="789"/>
      <c r="D11168" s="789"/>
      <c r="E11168" s="791"/>
      <c r="F11168" s="793"/>
      <c r="G11168" s="795"/>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8" t="s">
        <v>31</v>
      </c>
      <c r="B11176" s="799"/>
      <c r="C11176" s="799"/>
      <c r="D11176" s="799"/>
      <c r="E11176" s="799"/>
      <c r="F11176" s="799"/>
      <c r="G11176" s="800"/>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CONCRETO ASFALTICO EN CALIENTE, PARA CONSERVACION Y MEJORAMIENTO  DE LA RED VIAL PROVINCIAL (13 ETAPA)</v>
      </c>
      <c r="C11179" s="539"/>
      <c r="D11179" s="539"/>
      <c r="E11179" s="539"/>
      <c r="F11179" s="535" t="s">
        <v>32</v>
      </c>
      <c r="G11179" s="589">
        <f>Fecha_Base</f>
        <v>0</v>
      </c>
    </row>
    <row r="11180" spans="1:7" ht="19.899999999999999" customHeight="1" x14ac:dyDescent="0.2">
      <c r="A11180" s="590" t="s">
        <v>710</v>
      </c>
      <c r="B11180" s="540" t="str">
        <f>Ubicación</f>
        <v>DEPARTAMENTOS VARIOS</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1">
        <f ca="1">IFERROR(VLOOKUP(B11182,T_Computo_Presupuesto,2,FALSE),0)</f>
        <v>0</v>
      </c>
      <c r="D11182" s="801"/>
      <c r="E11182" s="801"/>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6" t="s">
        <v>576</v>
      </c>
      <c r="B11202" s="797"/>
      <c r="C11202" s="788" t="s">
        <v>0</v>
      </c>
      <c r="D11202" s="802" t="s">
        <v>1866</v>
      </c>
      <c r="E11202" s="802" t="s">
        <v>1865</v>
      </c>
      <c r="F11202" s="792" t="s">
        <v>1007</v>
      </c>
      <c r="G11202" s="794" t="s">
        <v>26</v>
      </c>
    </row>
    <row r="11203" spans="1:7" ht="19.899999999999999" customHeight="1" x14ac:dyDescent="0.2">
      <c r="A11203" s="560" t="s">
        <v>577</v>
      </c>
      <c r="B11203" s="560" t="s">
        <v>578</v>
      </c>
      <c r="C11203" s="789"/>
      <c r="D11203" s="803"/>
      <c r="E11203" s="791"/>
      <c r="F11203" s="793"/>
      <c r="G11203" s="795"/>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6" t="s">
        <v>576</v>
      </c>
      <c r="B11216" s="797"/>
      <c r="C11216" s="788" t="s">
        <v>0</v>
      </c>
      <c r="D11216" s="790" t="s">
        <v>24</v>
      </c>
      <c r="E11216" s="790" t="s">
        <v>1832</v>
      </c>
      <c r="F11216" s="792" t="s">
        <v>1007</v>
      </c>
      <c r="G11216" s="794" t="s">
        <v>26</v>
      </c>
    </row>
    <row r="11217" spans="1:7" ht="19.899999999999999" customHeight="1" x14ac:dyDescent="0.2">
      <c r="A11217" s="560" t="s">
        <v>577</v>
      </c>
      <c r="B11217" s="560" t="s">
        <v>578</v>
      </c>
      <c r="C11217" s="789"/>
      <c r="D11217" s="791"/>
      <c r="E11217" s="791"/>
      <c r="F11217" s="793"/>
      <c r="G11217" s="795"/>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6" t="s">
        <v>576</v>
      </c>
      <c r="B11227" s="797"/>
      <c r="C11227" s="788" t="s">
        <v>0</v>
      </c>
      <c r="D11227" s="788" t="s">
        <v>1867</v>
      </c>
      <c r="E11227" s="790" t="s">
        <v>24</v>
      </c>
      <c r="F11227" s="792" t="s">
        <v>25</v>
      </c>
      <c r="G11227" s="794" t="s">
        <v>26</v>
      </c>
    </row>
    <row r="11228" spans="1:7" ht="19.899999999999999" customHeight="1" x14ac:dyDescent="0.2">
      <c r="A11228" s="560" t="s">
        <v>577</v>
      </c>
      <c r="B11228" s="560" t="s">
        <v>578</v>
      </c>
      <c r="C11228" s="789"/>
      <c r="D11228" s="789"/>
      <c r="E11228" s="791"/>
      <c r="F11228" s="793"/>
      <c r="G11228" s="795"/>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6" t="s">
        <v>576</v>
      </c>
      <c r="B11242" s="797"/>
      <c r="C11242" s="788" t="s">
        <v>0</v>
      </c>
      <c r="D11242" s="788" t="s">
        <v>1867</v>
      </c>
      <c r="E11242" s="790" t="s">
        <v>24</v>
      </c>
      <c r="F11242" s="792" t="s">
        <v>25</v>
      </c>
      <c r="G11242" s="794" t="s">
        <v>26</v>
      </c>
    </row>
    <row r="11243" spans="1:7" ht="19.899999999999999" customHeight="1" x14ac:dyDescent="0.2">
      <c r="A11243" s="560" t="s">
        <v>577</v>
      </c>
      <c r="B11243" s="560" t="s">
        <v>578</v>
      </c>
      <c r="C11243" s="789"/>
      <c r="D11243" s="789"/>
      <c r="E11243" s="791"/>
      <c r="F11243" s="793"/>
      <c r="G11243" s="795"/>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CONCRETO ASFALTICO EN CALIENTE, PARA CONSERVACION Y MEJORAMIENTO  DE LA RED VIAL PROVINCIAL (13 ETAPA)</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VARIOS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180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4" t="s">
        <v>39</v>
      </c>
      <c r="B8" s="805"/>
      <c r="C8" s="805"/>
      <c r="D8" s="806"/>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8" t="s">
        <v>894</v>
      </c>
      <c r="B10" s="807" t="s">
        <v>0</v>
      </c>
      <c r="C10" s="807"/>
      <c r="D10" s="809" t="s">
        <v>11</v>
      </c>
      <c r="E10" s="47"/>
      <c r="F10" s="807" t="s">
        <v>17</v>
      </c>
      <c r="G10" s="807"/>
      <c r="H10" s="807"/>
      <c r="I10" s="807"/>
      <c r="J10" s="807"/>
      <c r="K10" s="807"/>
      <c r="L10" s="807"/>
      <c r="M10" s="807"/>
      <c r="N10" s="807"/>
      <c r="O10" s="807"/>
      <c r="P10" s="807"/>
      <c r="Q10" s="807"/>
      <c r="R10" s="21"/>
      <c r="S10" s="808" t="s">
        <v>16</v>
      </c>
    </row>
    <row r="11" spans="1:88" ht="20.100000000000001" customHeight="1" x14ac:dyDescent="0.2">
      <c r="A11" s="778"/>
      <c r="B11" s="807"/>
      <c r="C11" s="807"/>
      <c r="D11" s="809"/>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8"/>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REACONDICIONAMIENTO Y PERFILADO DE BASE ESTABILIZADA GRANULAR EXISTENTE</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MATERIAL BITUMINOSO PARA RIEGO DE LIGA</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CARPETA CON MEZCLA BITUMINOSA EN CALIENTE</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TRANSPORTE A OBRA DE MEZCLA BITUMINOSA EN CALIENTE</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ENRIPIADOS PARA CONSTRUCCIÓN DE BANQUINAS</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EXCAVACIÓN PARA FUNDACIONES DE OBRAS DE ARTE</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HORMIGON DE CEMENTO PORTLAND H-17</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HORMIGON DE CEMENTO PORTLAND H-13</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ACERO ESPECIAL EN BARRAS COLOCADO</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MODIFICACION DE COTAS DE VALVULAS ESCLUSAS, HIDRANTES, DESAGÜES Y BOCAS DE REGISTRO DE O.S.S.E</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DEMARCACIÓN HORIZONTAL</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CUMPLIMIENTO DE MANEJO AMBIENTAL</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MOVILIDAD PARA EL PERSONAL DE LA DIRECCIÓN PROVINCIAL DE VIALIDAD</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t="str">
        <f ca="1">INDIRECT("Datos!B"&amp;MATCH("RUBRO ITEM",Datos!B:B,0)+ROW()-MATCH("RUBRO ITEM",A:A,0)-1)</f>
        <v>15.a</v>
      </c>
      <c r="B28" s="33" t="str">
        <f t="shared" ca="1" si="1"/>
        <v>Cuota Fija</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15.b</v>
      </c>
      <c r="B29" s="33" t="str">
        <f t="shared" ca="1" si="1"/>
        <v>Cuota Adicional por Km</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16</v>
      </c>
      <c r="B30" s="33" t="str">
        <f t="shared" ca="1" si="1"/>
        <v>MOVILIZACIÓN DE OBRA</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23" sqref="C23"/>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0" t="s">
        <v>2078</v>
      </c>
      <c r="B4" s="810"/>
      <c r="C4" s="810"/>
      <c r="D4" s="810"/>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tr">
        <f>+Indices!A759</f>
        <v>IIEE-SJ - 1</v>
      </c>
      <c r="C7" s="705" t="str">
        <f>+VLOOKUP(B7,Indices!$A:$H,5,FALSE)</f>
        <v>Mano de Obra</v>
      </c>
      <c r="D7" s="706">
        <v>0.1</v>
      </c>
    </row>
    <row r="8" spans="1:4" ht="19.5" customHeight="1" x14ac:dyDescent="0.2">
      <c r="A8" s="707">
        <v>2</v>
      </c>
      <c r="B8" s="705" t="str">
        <f>+Insumos!D14</f>
        <v>INDEC-DCTO - Inciso j)</v>
      </c>
      <c r="C8" s="705" t="str">
        <f>+VLOOKUP(B8,Indices!$A:$H,5,FALSE)</f>
        <v>Equipo - Amortización de equipo</v>
      </c>
      <c r="D8" s="708">
        <v>0.08</v>
      </c>
    </row>
    <row r="9" spans="1:4" ht="19.5" customHeight="1" x14ac:dyDescent="0.2">
      <c r="A9" s="707">
        <v>3</v>
      </c>
      <c r="B9" s="705" t="str">
        <f>+Indices!A843</f>
        <v>IIEE-SJ - 212001</v>
      </c>
      <c r="C9" s="705" t="str">
        <f>+VLOOKUP(B9,Indices!$A:$H,5,FALSE)</f>
        <v>Gas Oil</v>
      </c>
      <c r="D9" s="708">
        <v>0.08</v>
      </c>
    </row>
    <row r="10" spans="1:4" ht="19.5" customHeight="1" x14ac:dyDescent="0.2">
      <c r="A10" s="707">
        <v>4</v>
      </c>
      <c r="B10" s="705" t="str">
        <f>+Insumos!D65</f>
        <v>INDEC-DCTO - Inciso k)</v>
      </c>
      <c r="C10" s="705" t="str">
        <f>+VLOOKUP(B10,Indices!$A:$H,5,FALSE)</f>
        <v>Asfaltos, combustibles y lubricantes</v>
      </c>
      <c r="D10" s="708">
        <v>0.5</v>
      </c>
    </row>
    <row r="11" spans="1:4" ht="19.5" customHeight="1" x14ac:dyDescent="0.2">
      <c r="A11" s="707">
        <v>5</v>
      </c>
      <c r="B11" s="705" t="str">
        <f>+Insumos!D82</f>
        <v>INDEC-CM - 37510-11</v>
      </c>
      <c r="C11" s="705" t="str">
        <f>+VLOOKUP(B11,Indices!$A:$H,5,FALSE)</f>
        <v>Hormigón elaborado</v>
      </c>
      <c r="D11" s="708">
        <v>0.03</v>
      </c>
    </row>
    <row r="12" spans="1:4" ht="19.5" customHeight="1" x14ac:dyDescent="0.2">
      <c r="A12" s="707">
        <v>6</v>
      </c>
      <c r="B12" s="705" t="str">
        <f>+Insumos!D81</f>
        <v>INDEC-CM - 41242-11</v>
      </c>
      <c r="C12" s="705" t="str">
        <f>+VLOOKUP(B12,Indices!$A:$H,5,FALSE)</f>
        <v>Acero aletado conformado, en barra</v>
      </c>
      <c r="D12" s="708">
        <v>0.01</v>
      </c>
    </row>
    <row r="13" spans="1:4" ht="19.5" customHeight="1" x14ac:dyDescent="0.2">
      <c r="A13" s="707">
        <v>7</v>
      </c>
      <c r="B13" s="705" t="str">
        <f>+Insumos!D30</f>
        <v>INDEC-SA - 71240-11</v>
      </c>
      <c r="C13" s="705" t="str">
        <f>+VLOOKUP(B13,Indices!$A:$H,5,FALSE)</f>
        <v>Camión volcador</v>
      </c>
      <c r="D13" s="708">
        <v>7.0000000000000007E-2</v>
      </c>
    </row>
    <row r="14" spans="1:4" ht="19.5" customHeight="1" x14ac:dyDescent="0.2">
      <c r="A14" s="707">
        <v>8</v>
      </c>
      <c r="B14" s="705" t="str">
        <f>+Insumos!D50</f>
        <v>INDEC-DCTO - Inciso e)</v>
      </c>
      <c r="C14" s="705" t="str">
        <f>+VLOOKUP(B14,Indices!$A:$H,5,FALSE)</f>
        <v>Productos químicos</v>
      </c>
      <c r="D14" s="708">
        <v>0.03</v>
      </c>
    </row>
    <row r="15" spans="1:4" ht="19.5" customHeight="1" x14ac:dyDescent="0.2">
      <c r="A15" s="707">
        <v>9</v>
      </c>
      <c r="B15" s="705" t="str">
        <f>+Indices!A496</f>
        <v>INDEC-DCTO - Inciso p)</v>
      </c>
      <c r="C15" s="705" t="str">
        <f>+VLOOKUP(B15,Indices!$A:$H,5,FALSE)</f>
        <v>Gastos generales</v>
      </c>
      <c r="D15" s="708">
        <v>0.1</v>
      </c>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CONCRETO ASFALTICO EN CALIENTE, PARA CONSERVACION Y MEJORAMIENTO  DE LA RED VIAL PROVINCIAL (13 ETAPA)</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VARIOS</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180</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4" t="s">
        <v>2082</v>
      </c>
      <c r="B8" s="805"/>
      <c r="C8" s="805"/>
      <c r="D8" s="806"/>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8" t="s">
        <v>894</v>
      </c>
      <c r="B10" s="807" t="s">
        <v>0</v>
      </c>
      <c r="C10" s="807"/>
      <c r="D10" s="809" t="s">
        <v>11</v>
      </c>
      <c r="E10" s="47"/>
      <c r="F10" s="811">
        <f>+'MED OBRA'!I10</f>
        <v>1</v>
      </c>
      <c r="G10" s="812"/>
      <c r="H10" s="813"/>
      <c r="I10" s="22"/>
      <c r="J10" s="93"/>
    </row>
    <row r="11" spans="1:78" ht="25.5" x14ac:dyDescent="0.2">
      <c r="A11" s="778"/>
      <c r="B11" s="807"/>
      <c r="C11" s="807"/>
      <c r="D11" s="809"/>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4" t="str">
        <f t="shared" ref="B13:B19" si="0">IFERROR(VLOOKUP(A13,Tabla_CyP,2,FALSE),"")</f>
        <v>LIMPIEZA DE TERRENO</v>
      </c>
      <c r="C13" s="815"/>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4" t="str">
        <f t="shared" si="0"/>
        <v>HORMIGONES</v>
      </c>
      <c r="C14" s="815"/>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4" t="str">
        <f t="shared" si="0"/>
        <v>MAMPOSTERIA</v>
      </c>
      <c r="C15" s="815"/>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4" t="str">
        <f t="shared" si="0"/>
        <v>REVOQUES</v>
      </c>
      <c r="C16" s="815"/>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4" t="str">
        <f t="shared" si="0"/>
        <v>CARPINTERIA</v>
      </c>
      <c r="C17" s="815"/>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4" t="str">
        <f t="shared" si="0"/>
        <v>INSTALACION SANITARIA</v>
      </c>
      <c r="C18" s="815"/>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4" t="str">
        <f t="shared" si="0"/>
        <v>INTALACION GAS</v>
      </c>
      <c r="C19" s="815"/>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CONCRETO ASFALTICO EN CALIENTE, PARA CONSERVACION Y MEJORAMIENTO  DE LA RED VIAL PROVINCIAL (13 ETAPA)</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VARIOS</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180</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4" t="s">
        <v>2082</v>
      </c>
      <c r="B8" s="805"/>
      <c r="C8" s="805"/>
      <c r="D8" s="806"/>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8" t="s">
        <v>894</v>
      </c>
      <c r="B10" s="807" t="s">
        <v>0</v>
      </c>
      <c r="C10" s="807"/>
      <c r="D10" s="809" t="s">
        <v>11</v>
      </c>
      <c r="E10" s="47"/>
      <c r="F10" s="809" t="s">
        <v>2086</v>
      </c>
      <c r="G10" s="809" t="s">
        <v>2087</v>
      </c>
      <c r="H10" s="818" t="s">
        <v>2088</v>
      </c>
      <c r="I10" s="819">
        <v>1</v>
      </c>
      <c r="J10" s="820"/>
      <c r="K10" s="821"/>
      <c r="L10" s="21"/>
    </row>
    <row r="11" spans="1:81" ht="25.5" x14ac:dyDescent="0.2">
      <c r="A11" s="778"/>
      <c r="B11" s="807"/>
      <c r="C11" s="807"/>
      <c r="D11" s="809"/>
      <c r="E11" s="47"/>
      <c r="F11" s="809"/>
      <c r="G11" s="809"/>
      <c r="H11" s="818"/>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22" t="str">
        <f t="shared" ref="B13:B28" si="0">IFERROR(VLOOKUP(A13,Tabla_CyP,2,FALSE),"")</f>
        <v>LIMPIEZA DE TERRENO</v>
      </c>
      <c r="C13" s="823"/>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4">
        <f>[4]CyP!A19</f>
        <v>2</v>
      </c>
      <c r="B14" s="827" t="str">
        <f t="shared" si="0"/>
        <v>HORMIGONES</v>
      </c>
      <c r="C14" s="828"/>
      <c r="D14" s="833">
        <f t="shared" si="1"/>
        <v>7.1428571428571425E-2</v>
      </c>
      <c r="E14" s="751"/>
      <c r="F14" s="752" t="s">
        <v>2090</v>
      </c>
      <c r="G14" s="753">
        <v>0.2</v>
      </c>
      <c r="H14" s="754"/>
      <c r="I14" s="836"/>
      <c r="J14" s="839">
        <f>+K14-I14</f>
        <v>0</v>
      </c>
      <c r="K14" s="816">
        <f>+ROUND(H14/[4]CyP!E19*'MED OBRA'!G14+'MED OBRA'!H15/[4]CyP!E19*'MED OBRA'!G15+'MED OBRA'!H16/[4]CyP!E19*'MED OBRA'!G16,4)</f>
        <v>0</v>
      </c>
      <c r="L14" s="755"/>
    </row>
    <row r="15" spans="1:81" ht="20.100000000000001" customHeight="1" x14ac:dyDescent="0.2">
      <c r="A15" s="825"/>
      <c r="B15" s="829"/>
      <c r="C15" s="830"/>
      <c r="D15" s="834"/>
      <c r="E15" s="722"/>
      <c r="F15" s="756" t="s">
        <v>2091</v>
      </c>
      <c r="G15" s="757">
        <v>0.5</v>
      </c>
      <c r="H15" s="758"/>
      <c r="I15" s="837"/>
      <c r="J15" s="840"/>
      <c r="K15" s="842"/>
      <c r="L15" s="755"/>
    </row>
    <row r="16" spans="1:81" ht="20.100000000000001" customHeight="1" thickBot="1" x14ac:dyDescent="0.25">
      <c r="A16" s="826"/>
      <c r="B16" s="831"/>
      <c r="C16" s="832"/>
      <c r="D16" s="835"/>
      <c r="E16" s="759"/>
      <c r="F16" s="760" t="s">
        <v>2092</v>
      </c>
      <c r="G16" s="761">
        <v>0.3</v>
      </c>
      <c r="H16" s="762"/>
      <c r="I16" s="838"/>
      <c r="J16" s="841"/>
      <c r="K16" s="817"/>
      <c r="L16" s="755"/>
    </row>
    <row r="17" spans="1:12" ht="20.100000000000001" customHeight="1" x14ac:dyDescent="0.2">
      <c r="A17" s="824">
        <f>[4]CyP!A20</f>
        <v>3</v>
      </c>
      <c r="B17" s="827" t="str">
        <f t="shared" si="0"/>
        <v>MAMPOSTERIA</v>
      </c>
      <c r="C17" s="828"/>
      <c r="D17" s="833">
        <f t="shared" si="1"/>
        <v>0.10714285714285714</v>
      </c>
      <c r="E17" s="751"/>
      <c r="F17" s="752" t="s">
        <v>2093</v>
      </c>
      <c r="G17" s="753">
        <v>0.7</v>
      </c>
      <c r="H17" s="754"/>
      <c r="I17" s="836"/>
      <c r="J17" s="839">
        <f>+K17-I17</f>
        <v>0</v>
      </c>
      <c r="K17" s="816">
        <f>+ROUND(H17/[4]CyP!E20*'MED OBRA'!G17+'MED OBRA'!H18/[4]CyP!E20*'MED OBRA'!G18,4)</f>
        <v>0</v>
      </c>
      <c r="L17" s="755"/>
    </row>
    <row r="18" spans="1:12" ht="20.100000000000001" customHeight="1" thickBot="1" x14ac:dyDescent="0.25">
      <c r="A18" s="826"/>
      <c r="B18" s="831"/>
      <c r="C18" s="832"/>
      <c r="D18" s="835"/>
      <c r="E18" s="759"/>
      <c r="F18" s="760" t="s">
        <v>2094</v>
      </c>
      <c r="G18" s="761">
        <v>0.3</v>
      </c>
      <c r="H18" s="762"/>
      <c r="I18" s="838"/>
      <c r="J18" s="841"/>
      <c r="K18" s="817"/>
      <c r="L18" s="755"/>
    </row>
    <row r="19" spans="1:12" ht="20.100000000000001" customHeight="1" x14ac:dyDescent="0.2">
      <c r="A19" s="824">
        <f>[4]CyP!A21</f>
        <v>4</v>
      </c>
      <c r="B19" s="827" t="str">
        <f t="shared" si="0"/>
        <v>REVOQUES</v>
      </c>
      <c r="C19" s="828"/>
      <c r="D19" s="833">
        <f t="shared" si="1"/>
        <v>0.14285714285714285</v>
      </c>
      <c r="E19" s="751"/>
      <c r="F19" s="752" t="s">
        <v>2095</v>
      </c>
      <c r="G19" s="753">
        <v>0.33</v>
      </c>
      <c r="H19" s="754"/>
      <c r="I19" s="836"/>
      <c r="J19" s="839">
        <f>+K19-I19</f>
        <v>0</v>
      </c>
      <c r="K19" s="816">
        <f>+ROUND(H19/[4]CyP!E21*'MED OBRA'!G19+'MED OBRA'!H20/[4]CyP!E21*'MED OBRA'!G20+'MED OBRA'!H21/[4]CyP!E21*'MED OBRA'!G21,4)</f>
        <v>0</v>
      </c>
      <c r="L19" s="755"/>
    </row>
    <row r="20" spans="1:12" ht="20.100000000000001" customHeight="1" x14ac:dyDescent="0.2">
      <c r="A20" s="825"/>
      <c r="B20" s="829"/>
      <c r="C20" s="830"/>
      <c r="D20" s="834"/>
      <c r="E20" s="722"/>
      <c r="F20" s="756" t="s">
        <v>2096</v>
      </c>
      <c r="G20" s="757">
        <v>0.33</v>
      </c>
      <c r="H20" s="758"/>
      <c r="I20" s="837"/>
      <c r="J20" s="840"/>
      <c r="K20" s="842"/>
      <c r="L20" s="755"/>
    </row>
    <row r="21" spans="1:12" ht="20.100000000000001" customHeight="1" thickBot="1" x14ac:dyDescent="0.25">
      <c r="A21" s="826"/>
      <c r="B21" s="831"/>
      <c r="C21" s="832"/>
      <c r="D21" s="835"/>
      <c r="E21" s="759"/>
      <c r="F21" s="760" t="s">
        <v>2097</v>
      </c>
      <c r="G21" s="761">
        <v>0.34</v>
      </c>
      <c r="H21" s="762"/>
      <c r="I21" s="838"/>
      <c r="J21" s="841"/>
      <c r="K21" s="817"/>
      <c r="L21" s="755"/>
    </row>
    <row r="22" spans="1:12" ht="20.100000000000001" customHeight="1" x14ac:dyDescent="0.2">
      <c r="A22" s="824">
        <f>[4]CyP!A22</f>
        <v>5</v>
      </c>
      <c r="B22" s="827" t="str">
        <f t="shared" si="0"/>
        <v>CARPINTERIA</v>
      </c>
      <c r="C22" s="828"/>
      <c r="D22" s="833">
        <f t="shared" si="1"/>
        <v>0.17857142857142858</v>
      </c>
      <c r="E22" s="751"/>
      <c r="F22" s="752" t="s">
        <v>2098</v>
      </c>
      <c r="G22" s="753">
        <v>0.1</v>
      </c>
      <c r="H22" s="754"/>
      <c r="I22" s="836"/>
      <c r="J22" s="839">
        <f>+K22-I22</f>
        <v>0</v>
      </c>
      <c r="K22" s="816">
        <f>+ROUND(H22/[4]CyP!E22*'MED OBRA'!G22+'MED OBRA'!H23/[4]CyP!E22*'MED OBRA'!G23+'MED OBRA'!H24/[4]CyP!E22*'MED OBRA'!G24+'MED OBRA'!H25/[4]CyP!E22*'MED OBRA'!G25+'MED OBRA'!H26/[4]CyP!E22*'MED OBRA'!G26+'MED OBRA'!H27/[4]CyP!E22*'MED OBRA'!G27,4)</f>
        <v>0</v>
      </c>
      <c r="L22" s="755"/>
    </row>
    <row r="23" spans="1:12" ht="20.100000000000001" customHeight="1" x14ac:dyDescent="0.2">
      <c r="A23" s="825"/>
      <c r="B23" s="829"/>
      <c r="C23" s="830"/>
      <c r="D23" s="834"/>
      <c r="E23" s="722"/>
      <c r="F23" s="756" t="s">
        <v>2099</v>
      </c>
      <c r="G23" s="757">
        <v>0.2</v>
      </c>
      <c r="H23" s="758"/>
      <c r="I23" s="837"/>
      <c r="J23" s="840"/>
      <c r="K23" s="842"/>
      <c r="L23" s="755"/>
    </row>
    <row r="24" spans="1:12" ht="20.100000000000001" customHeight="1" x14ac:dyDescent="0.2">
      <c r="A24" s="825"/>
      <c r="B24" s="829"/>
      <c r="C24" s="830"/>
      <c r="D24" s="834"/>
      <c r="E24" s="722"/>
      <c r="F24" s="756" t="s">
        <v>2100</v>
      </c>
      <c r="G24" s="757">
        <v>0.2</v>
      </c>
      <c r="H24" s="758"/>
      <c r="I24" s="837"/>
      <c r="J24" s="840"/>
      <c r="K24" s="842"/>
      <c r="L24" s="755"/>
    </row>
    <row r="25" spans="1:12" ht="20.100000000000001" customHeight="1" x14ac:dyDescent="0.2">
      <c r="A25" s="825"/>
      <c r="B25" s="829"/>
      <c r="C25" s="830"/>
      <c r="D25" s="834"/>
      <c r="E25" s="722"/>
      <c r="F25" s="756" t="s">
        <v>2101</v>
      </c>
      <c r="G25" s="757">
        <v>0.1</v>
      </c>
      <c r="H25" s="758"/>
      <c r="I25" s="837"/>
      <c r="J25" s="840"/>
      <c r="K25" s="842"/>
      <c r="L25" s="755"/>
    </row>
    <row r="26" spans="1:12" ht="20.100000000000001" customHeight="1" x14ac:dyDescent="0.2">
      <c r="A26" s="825"/>
      <c r="B26" s="829"/>
      <c r="C26" s="830"/>
      <c r="D26" s="834"/>
      <c r="E26" s="722"/>
      <c r="F26" s="756" t="s">
        <v>2102</v>
      </c>
      <c r="G26" s="757">
        <v>0.2</v>
      </c>
      <c r="H26" s="758"/>
      <c r="I26" s="837"/>
      <c r="J26" s="840"/>
      <c r="K26" s="842"/>
      <c r="L26" s="755"/>
    </row>
    <row r="27" spans="1:12" ht="20.100000000000001" customHeight="1" thickBot="1" x14ac:dyDescent="0.25">
      <c r="A27" s="826"/>
      <c r="B27" s="831"/>
      <c r="C27" s="832"/>
      <c r="D27" s="835"/>
      <c r="E27" s="759"/>
      <c r="F27" s="760" t="s">
        <v>2103</v>
      </c>
      <c r="G27" s="761">
        <v>0.2</v>
      </c>
      <c r="H27" s="762"/>
      <c r="I27" s="838"/>
      <c r="J27" s="841"/>
      <c r="K27" s="817"/>
      <c r="L27" s="755"/>
    </row>
    <row r="28" spans="1:12" ht="20.100000000000001" customHeight="1" x14ac:dyDescent="0.2">
      <c r="A28" s="824">
        <f>[4]CyP!A23</f>
        <v>6</v>
      </c>
      <c r="B28" s="827" t="str">
        <f t="shared" si="0"/>
        <v>INSTALACION SANITARIA</v>
      </c>
      <c r="C28" s="828"/>
      <c r="D28" s="833">
        <f t="shared" si="1"/>
        <v>0.21428571428571427</v>
      </c>
      <c r="E28" s="751"/>
      <c r="F28" s="752" t="s">
        <v>2104</v>
      </c>
      <c r="G28" s="753">
        <v>0.2</v>
      </c>
      <c r="H28" s="754"/>
      <c r="I28" s="836"/>
      <c r="J28" s="839">
        <f>+K28-I28</f>
        <v>0</v>
      </c>
      <c r="K28" s="816">
        <f>+ROUND(H28/[4]CyP!E23*'MED OBRA'!G28+'MED OBRA'!H29/[4]CyP!E23*'MED OBRA'!G29+'MED OBRA'!H30/[4]CyP!E23*'MED OBRA'!G30+'MED OBRA'!H31/[4]CyP!E23*'MED OBRA'!G31+'MED OBRA'!H32/[4]CyP!E23*'MED OBRA'!G32,4)</f>
        <v>0</v>
      </c>
      <c r="L28" s="755"/>
    </row>
    <row r="29" spans="1:12" ht="20.100000000000001" customHeight="1" x14ac:dyDescent="0.2">
      <c r="A29" s="825"/>
      <c r="B29" s="829"/>
      <c r="C29" s="830"/>
      <c r="D29" s="834"/>
      <c r="E29" s="722"/>
      <c r="F29" s="756" t="s">
        <v>2105</v>
      </c>
      <c r="G29" s="757">
        <v>0.15</v>
      </c>
      <c r="H29" s="758"/>
      <c r="I29" s="837"/>
      <c r="J29" s="840"/>
      <c r="K29" s="842"/>
      <c r="L29" s="755"/>
    </row>
    <row r="30" spans="1:12" ht="20.100000000000001" customHeight="1" x14ac:dyDescent="0.2">
      <c r="A30" s="825"/>
      <c r="B30" s="829"/>
      <c r="C30" s="830"/>
      <c r="D30" s="834"/>
      <c r="E30" s="722"/>
      <c r="F30" s="756" t="s">
        <v>2106</v>
      </c>
      <c r="G30" s="757">
        <v>0.2</v>
      </c>
      <c r="H30" s="758"/>
      <c r="I30" s="837"/>
      <c r="J30" s="840"/>
      <c r="K30" s="842"/>
      <c r="L30" s="755"/>
    </row>
    <row r="31" spans="1:12" ht="20.100000000000001" customHeight="1" x14ac:dyDescent="0.2">
      <c r="A31" s="825"/>
      <c r="B31" s="829"/>
      <c r="C31" s="830"/>
      <c r="D31" s="834"/>
      <c r="E31" s="722"/>
      <c r="F31" s="756" t="s">
        <v>2107</v>
      </c>
      <c r="G31" s="757">
        <v>0.3</v>
      </c>
      <c r="H31" s="758"/>
      <c r="I31" s="837"/>
      <c r="J31" s="840"/>
      <c r="K31" s="842"/>
      <c r="L31" s="755"/>
    </row>
    <row r="32" spans="1:12" ht="20.100000000000001" customHeight="1" thickBot="1" x14ac:dyDescent="0.25">
      <c r="A32" s="826"/>
      <c r="B32" s="831"/>
      <c r="C32" s="832"/>
      <c r="D32" s="835"/>
      <c r="E32" s="759"/>
      <c r="F32" s="760" t="s">
        <v>2108</v>
      </c>
      <c r="G32" s="761">
        <v>0.15</v>
      </c>
      <c r="H32" s="762"/>
      <c r="I32" s="838"/>
      <c r="J32" s="841"/>
      <c r="K32" s="817"/>
      <c r="L32" s="755"/>
    </row>
    <row r="33" spans="1:81" ht="20.100000000000001" customHeight="1" x14ac:dyDescent="0.2">
      <c r="A33" s="824">
        <f>[4]CyP!A24</f>
        <v>7</v>
      </c>
      <c r="B33" s="827" t="str">
        <f>IFERROR(VLOOKUP(A33,Tabla_CyP,2,FALSE),"")</f>
        <v>INTALACION GAS</v>
      </c>
      <c r="C33" s="828"/>
      <c r="D33" s="833">
        <f>IFERROR(VLOOKUP(A33,Tabla_CyP,9,FALSE),0)</f>
        <v>0.25</v>
      </c>
      <c r="E33" s="751"/>
      <c r="F33" s="752" t="s">
        <v>2109</v>
      </c>
      <c r="G33" s="753">
        <v>0.3</v>
      </c>
      <c r="H33" s="754"/>
      <c r="I33" s="836"/>
      <c r="J33" s="839">
        <f>+K33-I33</f>
        <v>0</v>
      </c>
      <c r="K33" s="816">
        <f>ROUND(+H33/[4]CyP!E24*'MED OBRA'!G33+H34/[4]CyP!E24*'MED OBRA'!G34+'MED OBRA'!H35/[4]CyP!E24*'MED OBRA'!G35+'MED OBRA'!H36/[4]CyP!E24*'MED OBRA'!G36,4)</f>
        <v>0</v>
      </c>
      <c r="L33" s="755"/>
    </row>
    <row r="34" spans="1:81" ht="20.100000000000001" customHeight="1" x14ac:dyDescent="0.2">
      <c r="A34" s="825"/>
      <c r="B34" s="829"/>
      <c r="C34" s="830"/>
      <c r="D34" s="834"/>
      <c r="E34" s="722"/>
      <c r="F34" s="756" t="s">
        <v>2110</v>
      </c>
      <c r="G34" s="757">
        <v>0.3</v>
      </c>
      <c r="H34" s="758"/>
      <c r="I34" s="837"/>
      <c r="J34" s="840"/>
      <c r="K34" s="842"/>
      <c r="L34" s="755"/>
    </row>
    <row r="35" spans="1:81" ht="20.100000000000001" customHeight="1" x14ac:dyDescent="0.2">
      <c r="A35" s="825"/>
      <c r="B35" s="829"/>
      <c r="C35" s="830"/>
      <c r="D35" s="834"/>
      <c r="E35" s="722"/>
      <c r="F35" s="756" t="s">
        <v>2111</v>
      </c>
      <c r="G35" s="757">
        <v>0.15</v>
      </c>
      <c r="H35" s="758"/>
      <c r="I35" s="837"/>
      <c r="J35" s="840"/>
      <c r="K35" s="842"/>
      <c r="L35" s="755"/>
    </row>
    <row r="36" spans="1:81" ht="19.5" customHeight="1" thickBot="1" x14ac:dyDescent="0.25">
      <c r="A36" s="826"/>
      <c r="B36" s="831"/>
      <c r="C36" s="832"/>
      <c r="D36" s="835"/>
      <c r="E36" s="759"/>
      <c r="F36" s="760" t="s">
        <v>2112</v>
      </c>
      <c r="G36" s="761">
        <v>0.25</v>
      </c>
      <c r="H36" s="762"/>
      <c r="I36" s="838"/>
      <c r="J36" s="841"/>
      <c r="K36" s="817"/>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2018-11-10T14:53:10Z</cp:lastPrinted>
  <dcterms:created xsi:type="dcterms:W3CDTF">2016-09-02T20:54:46Z</dcterms:created>
  <dcterms:modified xsi:type="dcterms:W3CDTF">2021-04-12T11:07:10Z</dcterms:modified>
</cp:coreProperties>
</file>